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0" yWindow="0" windowWidth="25600" windowHeight="14680" tabRatio="500"/>
  </bookViews>
  <sheets>
    <sheet name="Inputs &amp; Plots" sheetId="1" r:id="rId1"/>
    <sheet name="NS Calcs" sheetId="6" r:id="rId2"/>
    <sheet name="OCC Calcs" sheetId="2" r:id="rId3"/>
    <sheet name="CID_G682" sheetId="4" r:id="rId4"/>
    <sheet name="CID_G667" sheetId="5" r:id="rId5"/>
    <sheet name="OCC closed form undrained" sheetId="3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depV">'[1]closed form drained'!$C$7</definedName>
    <definedName name="_dQ">'[1]closed form drained'!$K$7</definedName>
    <definedName name="_e0">'[1]closed form drained'!$C$5</definedName>
    <definedName name="_ec">'[1]closed form drained'!$C$4</definedName>
    <definedName name="_etaIL" localSheetId="1">#REF!</definedName>
    <definedName name="_etaIL">#REF!</definedName>
    <definedName name="_Gamma" localSheetId="4">'[5]params and plots'!$D$4</definedName>
    <definedName name="_Gamma">'[1]params and plots'!$D$4</definedName>
    <definedName name="_Gs">'[2]void ratio profile'!$E$2</definedName>
    <definedName name="_H">'Inputs &amp; Plots'!$D$8</definedName>
    <definedName name="_K0" localSheetId="4">'[5]params and plots'!$D$21</definedName>
    <definedName name="_K0">'[1]params and plots'!$D$22</definedName>
    <definedName name="_lambda" localSheetId="4">'[5]params and plots'!$D$5</definedName>
    <definedName name="_lambda">'[1]params and plots'!$D$5</definedName>
    <definedName name="_lambda_e">'[1]params and plots'!$D$6</definedName>
    <definedName name="_M">'[3]parameters &amp; plots'!$B$4</definedName>
    <definedName name="_Mtc" localSheetId="5">'[1]params and plots'!$D$8</definedName>
    <definedName name="_Mtc">'[4]Params and Plots'!$D$8</definedName>
    <definedName name="_N" localSheetId="1">'[5]params and plots'!#REF!</definedName>
    <definedName name="_N">'[5]params and plots'!#REF!</definedName>
    <definedName name="_p0" localSheetId="4">'[5]params and plots'!$D$20</definedName>
    <definedName name="_p0" localSheetId="5">'[1]params and plots'!$D$21</definedName>
    <definedName name="_p0">'Inputs &amp; Plots'!$D$17</definedName>
    <definedName name="_psi" localSheetId="4">'[5]params and plots'!$D$19</definedName>
    <definedName name="_psi" localSheetId="5">'[1]params and plots'!$D$20</definedName>
    <definedName name="_psi">'Inputs &amp; Plots'!$D$18</definedName>
    <definedName name="_psi0">'[3]parameters &amp; plots'!$B$13</definedName>
    <definedName name="_qmax">'[1]closed form drained'!$K$6</definedName>
    <definedName name="_v0">'[3]parameters &amp; plots'!$E$11</definedName>
    <definedName name="_vc">'[3]parameters &amp; plots'!$E$12</definedName>
    <definedName name="cap_factor">'Inputs &amp; Plots'!$T$13</definedName>
    <definedName name="chi">'Inputs &amp; Plots'!$D$9</definedName>
    <definedName name="chi_i">'Inputs &amp; Plots'!$H$9</definedName>
    <definedName name="d_epQp" localSheetId="1">'NS Calcs'!$H$1</definedName>
    <definedName name="d_epQp">'OCC Calcs'!$H$1</definedName>
    <definedName name="e0">'Inputs &amp; Plots'!$D$16</definedName>
    <definedName name="G_exponent">'Inputs &amp; Plots'!$D$12</definedName>
    <definedName name="Gamma">'Inputs &amp; Plots'!$D$3</definedName>
    <definedName name="Gmax">'Inputs &amp; Plots'!$D$11</definedName>
    <definedName name="K_ocer_G" localSheetId="1">'NS Calcs'!#REF!</definedName>
    <definedName name="K_ocer_G">'OCC Calcs'!#REF!</definedName>
    <definedName name="K_over_G" localSheetId="1">'NS Calcs'!$H$3</definedName>
    <definedName name="K_over_G">'OCC Calcs'!$H$3</definedName>
    <definedName name="kappa" localSheetId="5">'[1]params and plots'!$D$17</definedName>
    <definedName name="kappa">'Inputs &amp; Plots'!$D$14</definedName>
    <definedName name="lambda">'Inputs &amp; Plots'!$D$4</definedName>
    <definedName name="MPa_to_kPa" localSheetId="1">'NS Calcs'!$H$2</definedName>
    <definedName name="MPa_to_kPa">'OCC Calcs'!$H$2</definedName>
    <definedName name="Mtc">'Inputs &amp; Plots'!$D$6</definedName>
    <definedName name="N_">'Inputs &amp; Plots'!$D$7</definedName>
    <definedName name="nu">'Inputs &amp; Plots'!$D$13</definedName>
    <definedName name="path_DqDp" localSheetId="1">'NS Calcs'!$H$4</definedName>
    <definedName name="path_DqDp">'OCC Calcs'!$H$4</definedName>
    <definedName name="SpacingRatio" localSheetId="1">'NS Calcs'!$H$5</definedName>
    <definedName name="SpacingRatio">'OCC Calcs'!$H$5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G9" i="6"/>
  <c r="Q9" i="6"/>
  <c r="P9" i="6"/>
  <c r="R9" i="6"/>
  <c r="T9" i="6"/>
  <c r="U9" i="6"/>
  <c r="V9" i="6"/>
  <c r="D10" i="6"/>
  <c r="F10" i="6"/>
  <c r="G10" i="6"/>
  <c r="K10" i="6"/>
  <c r="W9" i="6"/>
  <c r="X9" i="6"/>
  <c r="E10" i="6"/>
  <c r="L10" i="6"/>
  <c r="M10" i="6"/>
  <c r="O10" i="6"/>
  <c r="H9" i="6"/>
  <c r="H3" i="6"/>
  <c r="I9" i="6"/>
  <c r="Y9" i="6"/>
  <c r="K9" i="6"/>
  <c r="M9" i="6"/>
  <c r="O9" i="6"/>
  <c r="Z9" i="6"/>
  <c r="S9" i="6"/>
  <c r="J10" i="6"/>
  <c r="P10" i="6"/>
  <c r="Q10" i="6"/>
  <c r="R10" i="6"/>
  <c r="T10" i="6"/>
  <c r="U10" i="6"/>
  <c r="H10" i="6"/>
  <c r="I10" i="6"/>
  <c r="Y10" i="6"/>
  <c r="Z10" i="6"/>
  <c r="C10" i="6"/>
  <c r="F11" i="6"/>
  <c r="V10" i="6"/>
  <c r="D11" i="6"/>
  <c r="G11" i="6"/>
  <c r="K11" i="6"/>
  <c r="W10" i="6"/>
  <c r="X10" i="6"/>
  <c r="E11" i="6"/>
  <c r="L11" i="6"/>
  <c r="M11" i="6"/>
  <c r="O11" i="6"/>
  <c r="S10" i="6"/>
  <c r="J11" i="6"/>
  <c r="P11" i="6"/>
  <c r="Q11" i="6"/>
  <c r="R11" i="6"/>
  <c r="T11" i="6"/>
  <c r="U11" i="6"/>
  <c r="H11" i="6"/>
  <c r="I11" i="6"/>
  <c r="Y11" i="6"/>
  <c r="Z11" i="6"/>
  <c r="C11" i="6"/>
  <c r="F12" i="6"/>
  <c r="V11" i="6"/>
  <c r="D12" i="6"/>
  <c r="G12" i="6"/>
  <c r="Q12" i="6"/>
  <c r="S11" i="6"/>
  <c r="J12" i="6"/>
  <c r="P12" i="6"/>
  <c r="R12" i="6"/>
  <c r="W11" i="6"/>
  <c r="T12" i="6"/>
  <c r="X11" i="6"/>
  <c r="E12" i="6"/>
  <c r="U12" i="6"/>
  <c r="H12" i="6"/>
  <c r="I12" i="6"/>
  <c r="Y12" i="6"/>
  <c r="K12" i="6"/>
  <c r="L12" i="6"/>
  <c r="M12" i="6"/>
  <c r="O12" i="6"/>
  <c r="Z12" i="6"/>
  <c r="V12" i="6"/>
  <c r="D13" i="6"/>
  <c r="S12" i="6"/>
  <c r="J13" i="6"/>
  <c r="P13" i="6"/>
  <c r="C12" i="6"/>
  <c r="F13" i="6"/>
  <c r="G13" i="6"/>
  <c r="Q13" i="6"/>
  <c r="R13" i="6"/>
  <c r="W12" i="6"/>
  <c r="T13" i="6"/>
  <c r="X12" i="6"/>
  <c r="E13" i="6"/>
  <c r="U13" i="6"/>
  <c r="H13" i="6"/>
  <c r="I13" i="6"/>
  <c r="Y13" i="6"/>
  <c r="K13" i="6"/>
  <c r="L13" i="6"/>
  <c r="M13" i="6"/>
  <c r="O13" i="6"/>
  <c r="Z13" i="6"/>
  <c r="V13" i="6"/>
  <c r="D14" i="6"/>
  <c r="S13" i="6"/>
  <c r="J14" i="6"/>
  <c r="P14" i="6"/>
  <c r="C13" i="6"/>
  <c r="F14" i="6"/>
  <c r="G14" i="6"/>
  <c r="Q14" i="6"/>
  <c r="R14" i="6"/>
  <c r="W13" i="6"/>
  <c r="T14" i="6"/>
  <c r="X13" i="6"/>
  <c r="E14" i="6"/>
  <c r="U14" i="6"/>
  <c r="H14" i="6"/>
  <c r="I14" i="6"/>
  <c r="Y14" i="6"/>
  <c r="K14" i="6"/>
  <c r="L14" i="6"/>
  <c r="M14" i="6"/>
  <c r="O14" i="6"/>
  <c r="Z14" i="6"/>
  <c r="V14" i="6"/>
  <c r="D15" i="6"/>
  <c r="S14" i="6"/>
  <c r="J15" i="6"/>
  <c r="P15" i="6"/>
  <c r="C14" i="6"/>
  <c r="F15" i="6"/>
  <c r="G15" i="6"/>
  <c r="Q15" i="6"/>
  <c r="R15" i="6"/>
  <c r="W14" i="6"/>
  <c r="T15" i="6"/>
  <c r="X14" i="6"/>
  <c r="E15" i="6"/>
  <c r="U15" i="6"/>
  <c r="H15" i="6"/>
  <c r="I15" i="6"/>
  <c r="Y15" i="6"/>
  <c r="K15" i="6"/>
  <c r="L15" i="6"/>
  <c r="M15" i="6"/>
  <c r="O15" i="6"/>
  <c r="Z15" i="6"/>
  <c r="V15" i="6"/>
  <c r="D16" i="6"/>
  <c r="S15" i="6"/>
  <c r="J16" i="6"/>
  <c r="P16" i="6"/>
  <c r="C15" i="6"/>
  <c r="F16" i="6"/>
  <c r="G16" i="6"/>
  <c r="Q16" i="6"/>
  <c r="R16" i="6"/>
  <c r="W15" i="6"/>
  <c r="T16" i="6"/>
  <c r="X15" i="6"/>
  <c r="E16" i="6"/>
  <c r="U16" i="6"/>
  <c r="H16" i="6"/>
  <c r="I16" i="6"/>
  <c r="Y16" i="6"/>
  <c r="K16" i="6"/>
  <c r="L16" i="6"/>
  <c r="M16" i="6"/>
  <c r="O16" i="6"/>
  <c r="Z16" i="6"/>
  <c r="V16" i="6"/>
  <c r="D17" i="6"/>
  <c r="S16" i="6"/>
  <c r="J17" i="6"/>
  <c r="P17" i="6"/>
  <c r="C16" i="6"/>
  <c r="F17" i="6"/>
  <c r="G17" i="6"/>
  <c r="Q17" i="6"/>
  <c r="R17" i="6"/>
  <c r="W16" i="6"/>
  <c r="T17" i="6"/>
  <c r="X16" i="6"/>
  <c r="E17" i="6"/>
  <c r="U17" i="6"/>
  <c r="H17" i="6"/>
  <c r="I17" i="6"/>
  <c r="Y17" i="6"/>
  <c r="K17" i="6"/>
  <c r="L17" i="6"/>
  <c r="M17" i="6"/>
  <c r="O17" i="6"/>
  <c r="Z17" i="6"/>
  <c r="V17" i="6"/>
  <c r="D18" i="6"/>
  <c r="S17" i="6"/>
  <c r="J18" i="6"/>
  <c r="P18" i="6"/>
  <c r="C17" i="6"/>
  <c r="F18" i="6"/>
  <c r="G18" i="6"/>
  <c r="Q18" i="6"/>
  <c r="R18" i="6"/>
  <c r="W17" i="6"/>
  <c r="T18" i="6"/>
  <c r="X17" i="6"/>
  <c r="E18" i="6"/>
  <c r="U18" i="6"/>
  <c r="H18" i="6"/>
  <c r="I18" i="6"/>
  <c r="Y18" i="6"/>
  <c r="K18" i="6"/>
  <c r="L18" i="6"/>
  <c r="M18" i="6"/>
  <c r="O18" i="6"/>
  <c r="Z18" i="6"/>
  <c r="V18" i="6"/>
  <c r="D19" i="6"/>
  <c r="S18" i="6"/>
  <c r="J19" i="6"/>
  <c r="P19" i="6"/>
  <c r="C18" i="6"/>
  <c r="F19" i="6"/>
  <c r="G19" i="6"/>
  <c r="Q19" i="6"/>
  <c r="R19" i="6"/>
  <c r="W18" i="6"/>
  <c r="T19" i="6"/>
  <c r="X18" i="6"/>
  <c r="E19" i="6"/>
  <c r="U19" i="6"/>
  <c r="H19" i="6"/>
  <c r="I19" i="6"/>
  <c r="Y19" i="6"/>
  <c r="K19" i="6"/>
  <c r="L19" i="6"/>
  <c r="M19" i="6"/>
  <c r="O19" i="6"/>
  <c r="Z19" i="6"/>
  <c r="V19" i="6"/>
  <c r="D20" i="6"/>
  <c r="S19" i="6"/>
  <c r="J20" i="6"/>
  <c r="P20" i="6"/>
  <c r="C19" i="6"/>
  <c r="F20" i="6"/>
  <c r="G20" i="6"/>
  <c r="Q20" i="6"/>
  <c r="R20" i="6"/>
  <c r="W19" i="6"/>
  <c r="T20" i="6"/>
  <c r="X19" i="6"/>
  <c r="E20" i="6"/>
  <c r="U20" i="6"/>
  <c r="H20" i="6"/>
  <c r="I20" i="6"/>
  <c r="Y20" i="6"/>
  <c r="K20" i="6"/>
  <c r="L20" i="6"/>
  <c r="M20" i="6"/>
  <c r="O20" i="6"/>
  <c r="Z20" i="6"/>
  <c r="V20" i="6"/>
  <c r="D21" i="6"/>
  <c r="S20" i="6"/>
  <c r="J21" i="6"/>
  <c r="P21" i="6"/>
  <c r="C20" i="6"/>
  <c r="F21" i="6"/>
  <c r="G21" i="6"/>
  <c r="Q21" i="6"/>
  <c r="R21" i="6"/>
  <c r="W20" i="6"/>
  <c r="T21" i="6"/>
  <c r="X20" i="6"/>
  <c r="E21" i="6"/>
  <c r="U21" i="6"/>
  <c r="H21" i="6"/>
  <c r="I21" i="6"/>
  <c r="Y21" i="6"/>
  <c r="K21" i="6"/>
  <c r="L21" i="6"/>
  <c r="M21" i="6"/>
  <c r="O21" i="6"/>
  <c r="Z21" i="6"/>
  <c r="V21" i="6"/>
  <c r="D22" i="6"/>
  <c r="S21" i="6"/>
  <c r="J22" i="6"/>
  <c r="P22" i="6"/>
  <c r="C21" i="6"/>
  <c r="F22" i="6"/>
  <c r="G22" i="6"/>
  <c r="Q22" i="6"/>
  <c r="R22" i="6"/>
  <c r="W21" i="6"/>
  <c r="T22" i="6"/>
  <c r="X21" i="6"/>
  <c r="E22" i="6"/>
  <c r="U22" i="6"/>
  <c r="H22" i="6"/>
  <c r="I22" i="6"/>
  <c r="Y22" i="6"/>
  <c r="K22" i="6"/>
  <c r="L22" i="6"/>
  <c r="M22" i="6"/>
  <c r="O22" i="6"/>
  <c r="Z22" i="6"/>
  <c r="V22" i="6"/>
  <c r="D23" i="6"/>
  <c r="S22" i="6"/>
  <c r="J23" i="6"/>
  <c r="P23" i="6"/>
  <c r="C22" i="6"/>
  <c r="F23" i="6"/>
  <c r="G23" i="6"/>
  <c r="Q23" i="6"/>
  <c r="R23" i="6"/>
  <c r="W22" i="6"/>
  <c r="T23" i="6"/>
  <c r="X22" i="6"/>
  <c r="E23" i="6"/>
  <c r="U23" i="6"/>
  <c r="H23" i="6"/>
  <c r="I23" i="6"/>
  <c r="Y23" i="6"/>
  <c r="K23" i="6"/>
  <c r="L23" i="6"/>
  <c r="M23" i="6"/>
  <c r="O23" i="6"/>
  <c r="Z23" i="6"/>
  <c r="V23" i="6"/>
  <c r="D24" i="6"/>
  <c r="S23" i="6"/>
  <c r="J24" i="6"/>
  <c r="P24" i="6"/>
  <c r="C23" i="6"/>
  <c r="F24" i="6"/>
  <c r="G24" i="6"/>
  <c r="Q24" i="6"/>
  <c r="R24" i="6"/>
  <c r="W23" i="6"/>
  <c r="T24" i="6"/>
  <c r="X23" i="6"/>
  <c r="E24" i="6"/>
  <c r="U24" i="6"/>
  <c r="H24" i="6"/>
  <c r="I24" i="6"/>
  <c r="Y24" i="6"/>
  <c r="K24" i="6"/>
  <c r="L24" i="6"/>
  <c r="M24" i="6"/>
  <c r="O24" i="6"/>
  <c r="Z24" i="6"/>
  <c r="V24" i="6"/>
  <c r="D25" i="6"/>
  <c r="S24" i="6"/>
  <c r="J25" i="6"/>
  <c r="P25" i="6"/>
  <c r="C24" i="6"/>
  <c r="F25" i="6"/>
  <c r="G25" i="6"/>
  <c r="Q25" i="6"/>
  <c r="R25" i="6"/>
  <c r="W24" i="6"/>
  <c r="T25" i="6"/>
  <c r="X24" i="6"/>
  <c r="E25" i="6"/>
  <c r="U25" i="6"/>
  <c r="H25" i="6"/>
  <c r="I25" i="6"/>
  <c r="Y25" i="6"/>
  <c r="K25" i="6"/>
  <c r="L25" i="6"/>
  <c r="M25" i="6"/>
  <c r="O25" i="6"/>
  <c r="Z25" i="6"/>
  <c r="V25" i="6"/>
  <c r="D26" i="6"/>
  <c r="S25" i="6"/>
  <c r="J26" i="6"/>
  <c r="P26" i="6"/>
  <c r="C25" i="6"/>
  <c r="F26" i="6"/>
  <c r="G26" i="6"/>
  <c r="Q26" i="6"/>
  <c r="R26" i="6"/>
  <c r="W25" i="6"/>
  <c r="T26" i="6"/>
  <c r="X25" i="6"/>
  <c r="E26" i="6"/>
  <c r="U26" i="6"/>
  <c r="H26" i="6"/>
  <c r="I26" i="6"/>
  <c r="Y26" i="6"/>
  <c r="K26" i="6"/>
  <c r="L26" i="6"/>
  <c r="M26" i="6"/>
  <c r="O26" i="6"/>
  <c r="Z26" i="6"/>
  <c r="V26" i="6"/>
  <c r="D27" i="6"/>
  <c r="S26" i="6"/>
  <c r="J27" i="6"/>
  <c r="P27" i="6"/>
  <c r="C26" i="6"/>
  <c r="F27" i="6"/>
  <c r="G27" i="6"/>
  <c r="Q27" i="6"/>
  <c r="R27" i="6"/>
  <c r="W26" i="6"/>
  <c r="T27" i="6"/>
  <c r="X26" i="6"/>
  <c r="E27" i="6"/>
  <c r="U27" i="6"/>
  <c r="H27" i="6"/>
  <c r="I27" i="6"/>
  <c r="Y27" i="6"/>
  <c r="K27" i="6"/>
  <c r="L27" i="6"/>
  <c r="M27" i="6"/>
  <c r="O27" i="6"/>
  <c r="Z27" i="6"/>
  <c r="V27" i="6"/>
  <c r="D28" i="6"/>
  <c r="S27" i="6"/>
  <c r="J28" i="6"/>
  <c r="P28" i="6"/>
  <c r="C27" i="6"/>
  <c r="F28" i="6"/>
  <c r="G28" i="6"/>
  <c r="Q28" i="6"/>
  <c r="R28" i="6"/>
  <c r="W27" i="6"/>
  <c r="T28" i="6"/>
  <c r="X27" i="6"/>
  <c r="E28" i="6"/>
  <c r="U28" i="6"/>
  <c r="H28" i="6"/>
  <c r="I28" i="6"/>
  <c r="Y28" i="6"/>
  <c r="K28" i="6"/>
  <c r="L28" i="6"/>
  <c r="M28" i="6"/>
  <c r="O28" i="6"/>
  <c r="Z28" i="6"/>
  <c r="V28" i="6"/>
  <c r="D29" i="6"/>
  <c r="S28" i="6"/>
  <c r="J29" i="6"/>
  <c r="P29" i="6"/>
  <c r="C28" i="6"/>
  <c r="F29" i="6"/>
  <c r="G29" i="6"/>
  <c r="Q29" i="6"/>
  <c r="R29" i="6"/>
  <c r="W28" i="6"/>
  <c r="T29" i="6"/>
  <c r="X28" i="6"/>
  <c r="E29" i="6"/>
  <c r="U29" i="6"/>
  <c r="H29" i="6"/>
  <c r="I29" i="6"/>
  <c r="Y29" i="6"/>
  <c r="K29" i="6"/>
  <c r="L29" i="6"/>
  <c r="M29" i="6"/>
  <c r="O29" i="6"/>
  <c r="Z29" i="6"/>
  <c r="V29" i="6"/>
  <c r="D30" i="6"/>
  <c r="S29" i="6"/>
  <c r="J30" i="6"/>
  <c r="P30" i="6"/>
  <c r="C29" i="6"/>
  <c r="F30" i="6"/>
  <c r="G30" i="6"/>
  <c r="Q30" i="6"/>
  <c r="R30" i="6"/>
  <c r="W29" i="6"/>
  <c r="T30" i="6"/>
  <c r="X29" i="6"/>
  <c r="E30" i="6"/>
  <c r="U30" i="6"/>
  <c r="H30" i="6"/>
  <c r="I30" i="6"/>
  <c r="Y30" i="6"/>
  <c r="K30" i="6"/>
  <c r="L30" i="6"/>
  <c r="M30" i="6"/>
  <c r="O30" i="6"/>
  <c r="Z30" i="6"/>
  <c r="V30" i="6"/>
  <c r="D31" i="6"/>
  <c r="S30" i="6"/>
  <c r="J31" i="6"/>
  <c r="P31" i="6"/>
  <c r="C30" i="6"/>
  <c r="F31" i="6"/>
  <c r="G31" i="6"/>
  <c r="Q31" i="6"/>
  <c r="R31" i="6"/>
  <c r="W30" i="6"/>
  <c r="T31" i="6"/>
  <c r="X30" i="6"/>
  <c r="E31" i="6"/>
  <c r="U31" i="6"/>
  <c r="H31" i="6"/>
  <c r="I31" i="6"/>
  <c r="Y31" i="6"/>
  <c r="K31" i="6"/>
  <c r="L31" i="6"/>
  <c r="M31" i="6"/>
  <c r="O31" i="6"/>
  <c r="Z31" i="6"/>
  <c r="V31" i="6"/>
  <c r="D32" i="6"/>
  <c r="S31" i="6"/>
  <c r="J32" i="6"/>
  <c r="P32" i="6"/>
  <c r="C31" i="6"/>
  <c r="F32" i="6"/>
  <c r="G32" i="6"/>
  <c r="Q32" i="6"/>
  <c r="R32" i="6"/>
  <c r="W31" i="6"/>
  <c r="T32" i="6"/>
  <c r="X31" i="6"/>
  <c r="E32" i="6"/>
  <c r="U32" i="6"/>
  <c r="H32" i="6"/>
  <c r="I32" i="6"/>
  <c r="Y32" i="6"/>
  <c r="K32" i="6"/>
  <c r="L32" i="6"/>
  <c r="M32" i="6"/>
  <c r="O32" i="6"/>
  <c r="Z32" i="6"/>
  <c r="V32" i="6"/>
  <c r="D33" i="6"/>
  <c r="S32" i="6"/>
  <c r="J33" i="6"/>
  <c r="P33" i="6"/>
  <c r="C32" i="6"/>
  <c r="F33" i="6"/>
  <c r="G33" i="6"/>
  <c r="Q33" i="6"/>
  <c r="R33" i="6"/>
  <c r="W32" i="6"/>
  <c r="T33" i="6"/>
  <c r="X32" i="6"/>
  <c r="E33" i="6"/>
  <c r="U33" i="6"/>
  <c r="H33" i="6"/>
  <c r="I33" i="6"/>
  <c r="Y33" i="6"/>
  <c r="K33" i="6"/>
  <c r="L33" i="6"/>
  <c r="M33" i="6"/>
  <c r="O33" i="6"/>
  <c r="Z33" i="6"/>
  <c r="V33" i="6"/>
  <c r="D34" i="6"/>
  <c r="S33" i="6"/>
  <c r="J34" i="6"/>
  <c r="P34" i="6"/>
  <c r="C33" i="6"/>
  <c r="F34" i="6"/>
  <c r="G34" i="6"/>
  <c r="Q34" i="6"/>
  <c r="R34" i="6"/>
  <c r="W33" i="6"/>
  <c r="T34" i="6"/>
  <c r="X33" i="6"/>
  <c r="E34" i="6"/>
  <c r="U34" i="6"/>
  <c r="H34" i="6"/>
  <c r="I34" i="6"/>
  <c r="Y34" i="6"/>
  <c r="K34" i="6"/>
  <c r="L34" i="6"/>
  <c r="M34" i="6"/>
  <c r="O34" i="6"/>
  <c r="Z34" i="6"/>
  <c r="V34" i="6"/>
  <c r="D35" i="6"/>
  <c r="S34" i="6"/>
  <c r="J35" i="6"/>
  <c r="P35" i="6"/>
  <c r="C34" i="6"/>
  <c r="F35" i="6"/>
  <c r="G35" i="6"/>
  <c r="Q35" i="6"/>
  <c r="R35" i="6"/>
  <c r="W34" i="6"/>
  <c r="T35" i="6"/>
  <c r="X34" i="6"/>
  <c r="E35" i="6"/>
  <c r="U35" i="6"/>
  <c r="H35" i="6"/>
  <c r="I35" i="6"/>
  <c r="Y35" i="6"/>
  <c r="K35" i="6"/>
  <c r="L35" i="6"/>
  <c r="M35" i="6"/>
  <c r="O35" i="6"/>
  <c r="Z35" i="6"/>
  <c r="V35" i="6"/>
  <c r="D36" i="6"/>
  <c r="S35" i="6"/>
  <c r="J36" i="6"/>
  <c r="P36" i="6"/>
  <c r="C35" i="6"/>
  <c r="F36" i="6"/>
  <c r="G36" i="6"/>
  <c r="Q36" i="6"/>
  <c r="R36" i="6"/>
  <c r="W35" i="6"/>
  <c r="T36" i="6"/>
  <c r="X35" i="6"/>
  <c r="E36" i="6"/>
  <c r="U36" i="6"/>
  <c r="H36" i="6"/>
  <c r="I36" i="6"/>
  <c r="Y36" i="6"/>
  <c r="K36" i="6"/>
  <c r="L36" i="6"/>
  <c r="M36" i="6"/>
  <c r="O36" i="6"/>
  <c r="Z36" i="6"/>
  <c r="V36" i="6"/>
  <c r="D37" i="6"/>
  <c r="S36" i="6"/>
  <c r="J37" i="6"/>
  <c r="P37" i="6"/>
  <c r="C36" i="6"/>
  <c r="F37" i="6"/>
  <c r="G37" i="6"/>
  <c r="Q37" i="6"/>
  <c r="R37" i="6"/>
  <c r="W36" i="6"/>
  <c r="T37" i="6"/>
  <c r="X36" i="6"/>
  <c r="E37" i="6"/>
  <c r="U37" i="6"/>
  <c r="H37" i="6"/>
  <c r="I37" i="6"/>
  <c r="Y37" i="6"/>
  <c r="K37" i="6"/>
  <c r="L37" i="6"/>
  <c r="M37" i="6"/>
  <c r="O37" i="6"/>
  <c r="Z37" i="6"/>
  <c r="V37" i="6"/>
  <c r="D38" i="6"/>
  <c r="S37" i="6"/>
  <c r="J38" i="6"/>
  <c r="P38" i="6"/>
  <c r="C37" i="6"/>
  <c r="F38" i="6"/>
  <c r="G38" i="6"/>
  <c r="Q38" i="6"/>
  <c r="R38" i="6"/>
  <c r="W37" i="6"/>
  <c r="T38" i="6"/>
  <c r="X37" i="6"/>
  <c r="E38" i="6"/>
  <c r="U38" i="6"/>
  <c r="H38" i="6"/>
  <c r="I38" i="6"/>
  <c r="Y38" i="6"/>
  <c r="K38" i="6"/>
  <c r="L38" i="6"/>
  <c r="M38" i="6"/>
  <c r="O38" i="6"/>
  <c r="Z38" i="6"/>
  <c r="V38" i="6"/>
  <c r="D39" i="6"/>
  <c r="S38" i="6"/>
  <c r="J39" i="6"/>
  <c r="P39" i="6"/>
  <c r="C38" i="6"/>
  <c r="F39" i="6"/>
  <c r="G39" i="6"/>
  <c r="Q39" i="6"/>
  <c r="R39" i="6"/>
  <c r="W38" i="6"/>
  <c r="T39" i="6"/>
  <c r="X38" i="6"/>
  <c r="E39" i="6"/>
  <c r="U39" i="6"/>
  <c r="H39" i="6"/>
  <c r="I39" i="6"/>
  <c r="Y39" i="6"/>
  <c r="K39" i="6"/>
  <c r="L39" i="6"/>
  <c r="M39" i="6"/>
  <c r="O39" i="6"/>
  <c r="Z39" i="6"/>
  <c r="V39" i="6"/>
  <c r="D40" i="6"/>
  <c r="S39" i="6"/>
  <c r="J40" i="6"/>
  <c r="P40" i="6"/>
  <c r="C39" i="6"/>
  <c r="F40" i="6"/>
  <c r="G40" i="6"/>
  <c r="Q40" i="6"/>
  <c r="R40" i="6"/>
  <c r="W39" i="6"/>
  <c r="T40" i="6"/>
  <c r="X39" i="6"/>
  <c r="E40" i="6"/>
  <c r="U40" i="6"/>
  <c r="H40" i="6"/>
  <c r="I40" i="6"/>
  <c r="Y40" i="6"/>
  <c r="K40" i="6"/>
  <c r="L40" i="6"/>
  <c r="M40" i="6"/>
  <c r="O40" i="6"/>
  <c r="Z40" i="6"/>
  <c r="V40" i="6"/>
  <c r="D41" i="6"/>
  <c r="S40" i="6"/>
  <c r="J41" i="6"/>
  <c r="P41" i="6"/>
  <c r="C40" i="6"/>
  <c r="F41" i="6"/>
  <c r="G41" i="6"/>
  <c r="Q41" i="6"/>
  <c r="R41" i="6"/>
  <c r="W40" i="6"/>
  <c r="T41" i="6"/>
  <c r="X40" i="6"/>
  <c r="E41" i="6"/>
  <c r="U41" i="6"/>
  <c r="H41" i="6"/>
  <c r="I41" i="6"/>
  <c r="Y41" i="6"/>
  <c r="K41" i="6"/>
  <c r="L41" i="6"/>
  <c r="M41" i="6"/>
  <c r="O41" i="6"/>
  <c r="Z41" i="6"/>
  <c r="V41" i="6"/>
  <c r="D42" i="6"/>
  <c r="S41" i="6"/>
  <c r="J42" i="6"/>
  <c r="P42" i="6"/>
  <c r="C41" i="6"/>
  <c r="F42" i="6"/>
  <c r="G42" i="6"/>
  <c r="Q42" i="6"/>
  <c r="R42" i="6"/>
  <c r="W41" i="6"/>
  <c r="T42" i="6"/>
  <c r="X41" i="6"/>
  <c r="E42" i="6"/>
  <c r="U42" i="6"/>
  <c r="H42" i="6"/>
  <c r="I42" i="6"/>
  <c r="Y42" i="6"/>
  <c r="K42" i="6"/>
  <c r="L42" i="6"/>
  <c r="M42" i="6"/>
  <c r="O42" i="6"/>
  <c r="Z42" i="6"/>
  <c r="V42" i="6"/>
  <c r="D43" i="6"/>
  <c r="S42" i="6"/>
  <c r="J43" i="6"/>
  <c r="P43" i="6"/>
  <c r="C42" i="6"/>
  <c r="F43" i="6"/>
  <c r="G43" i="6"/>
  <c r="Q43" i="6"/>
  <c r="R43" i="6"/>
  <c r="W42" i="6"/>
  <c r="T43" i="6"/>
  <c r="X42" i="6"/>
  <c r="E43" i="6"/>
  <c r="U43" i="6"/>
  <c r="H43" i="6"/>
  <c r="I43" i="6"/>
  <c r="Y43" i="6"/>
  <c r="K43" i="6"/>
  <c r="L43" i="6"/>
  <c r="M43" i="6"/>
  <c r="O43" i="6"/>
  <c r="Z43" i="6"/>
  <c r="V43" i="6"/>
  <c r="D44" i="6"/>
  <c r="S43" i="6"/>
  <c r="J44" i="6"/>
  <c r="P44" i="6"/>
  <c r="C43" i="6"/>
  <c r="F44" i="6"/>
  <c r="G44" i="6"/>
  <c r="Q44" i="6"/>
  <c r="R44" i="6"/>
  <c r="W43" i="6"/>
  <c r="T44" i="6"/>
  <c r="X43" i="6"/>
  <c r="E44" i="6"/>
  <c r="U44" i="6"/>
  <c r="H44" i="6"/>
  <c r="I44" i="6"/>
  <c r="Y44" i="6"/>
  <c r="K44" i="6"/>
  <c r="L44" i="6"/>
  <c r="M44" i="6"/>
  <c r="O44" i="6"/>
  <c r="Z44" i="6"/>
  <c r="V44" i="6"/>
  <c r="D45" i="6"/>
  <c r="S44" i="6"/>
  <c r="J45" i="6"/>
  <c r="P45" i="6"/>
  <c r="C44" i="6"/>
  <c r="F45" i="6"/>
  <c r="G45" i="6"/>
  <c r="Q45" i="6"/>
  <c r="R45" i="6"/>
  <c r="W44" i="6"/>
  <c r="T45" i="6"/>
  <c r="X44" i="6"/>
  <c r="E45" i="6"/>
  <c r="U45" i="6"/>
  <c r="H45" i="6"/>
  <c r="I45" i="6"/>
  <c r="Y45" i="6"/>
  <c r="K45" i="6"/>
  <c r="L45" i="6"/>
  <c r="M45" i="6"/>
  <c r="O45" i="6"/>
  <c r="Z45" i="6"/>
  <c r="V45" i="6"/>
  <c r="D46" i="6"/>
  <c r="S45" i="6"/>
  <c r="J46" i="6"/>
  <c r="P46" i="6"/>
  <c r="C45" i="6"/>
  <c r="F46" i="6"/>
  <c r="G46" i="6"/>
  <c r="Q46" i="6"/>
  <c r="R46" i="6"/>
  <c r="W45" i="6"/>
  <c r="T46" i="6"/>
  <c r="X45" i="6"/>
  <c r="E46" i="6"/>
  <c r="U46" i="6"/>
  <c r="H46" i="6"/>
  <c r="I46" i="6"/>
  <c r="Y46" i="6"/>
  <c r="K46" i="6"/>
  <c r="L46" i="6"/>
  <c r="M46" i="6"/>
  <c r="O46" i="6"/>
  <c r="Z46" i="6"/>
  <c r="V46" i="6"/>
  <c r="D47" i="6"/>
  <c r="S46" i="6"/>
  <c r="J47" i="6"/>
  <c r="P47" i="6"/>
  <c r="C46" i="6"/>
  <c r="F47" i="6"/>
  <c r="G47" i="6"/>
  <c r="Q47" i="6"/>
  <c r="R47" i="6"/>
  <c r="W46" i="6"/>
  <c r="T47" i="6"/>
  <c r="X46" i="6"/>
  <c r="E47" i="6"/>
  <c r="U47" i="6"/>
  <c r="H47" i="6"/>
  <c r="I47" i="6"/>
  <c r="Y47" i="6"/>
  <c r="K47" i="6"/>
  <c r="L47" i="6"/>
  <c r="M47" i="6"/>
  <c r="O47" i="6"/>
  <c r="Z47" i="6"/>
  <c r="V47" i="6"/>
  <c r="D48" i="6"/>
  <c r="S47" i="6"/>
  <c r="J48" i="6"/>
  <c r="P48" i="6"/>
  <c r="C47" i="6"/>
  <c r="F48" i="6"/>
  <c r="G48" i="6"/>
  <c r="Q48" i="6"/>
  <c r="R48" i="6"/>
  <c r="W47" i="6"/>
  <c r="T48" i="6"/>
  <c r="X47" i="6"/>
  <c r="E48" i="6"/>
  <c r="U48" i="6"/>
  <c r="H48" i="6"/>
  <c r="I48" i="6"/>
  <c r="Y48" i="6"/>
  <c r="K48" i="6"/>
  <c r="L48" i="6"/>
  <c r="M48" i="6"/>
  <c r="O48" i="6"/>
  <c r="Z48" i="6"/>
  <c r="V48" i="6"/>
  <c r="D49" i="6"/>
  <c r="S48" i="6"/>
  <c r="J49" i="6"/>
  <c r="P49" i="6"/>
  <c r="C48" i="6"/>
  <c r="F49" i="6"/>
  <c r="G49" i="6"/>
  <c r="Q49" i="6"/>
  <c r="R49" i="6"/>
  <c r="W48" i="6"/>
  <c r="T49" i="6"/>
  <c r="X48" i="6"/>
  <c r="E49" i="6"/>
  <c r="U49" i="6"/>
  <c r="H49" i="6"/>
  <c r="I49" i="6"/>
  <c r="Y49" i="6"/>
  <c r="K49" i="6"/>
  <c r="L49" i="6"/>
  <c r="M49" i="6"/>
  <c r="O49" i="6"/>
  <c r="Z49" i="6"/>
  <c r="V49" i="6"/>
  <c r="D50" i="6"/>
  <c r="S49" i="6"/>
  <c r="J50" i="6"/>
  <c r="P50" i="6"/>
  <c r="C49" i="6"/>
  <c r="F50" i="6"/>
  <c r="G50" i="6"/>
  <c r="Q50" i="6"/>
  <c r="R50" i="6"/>
  <c r="W49" i="6"/>
  <c r="T50" i="6"/>
  <c r="X49" i="6"/>
  <c r="E50" i="6"/>
  <c r="U50" i="6"/>
  <c r="H50" i="6"/>
  <c r="I50" i="6"/>
  <c r="Y50" i="6"/>
  <c r="K50" i="6"/>
  <c r="L50" i="6"/>
  <c r="M50" i="6"/>
  <c r="O50" i="6"/>
  <c r="Z50" i="6"/>
  <c r="V50" i="6"/>
  <c r="D51" i="6"/>
  <c r="S50" i="6"/>
  <c r="J51" i="6"/>
  <c r="P51" i="6"/>
  <c r="C50" i="6"/>
  <c r="F51" i="6"/>
  <c r="G51" i="6"/>
  <c r="Q51" i="6"/>
  <c r="R51" i="6"/>
  <c r="W50" i="6"/>
  <c r="T51" i="6"/>
  <c r="X50" i="6"/>
  <c r="E51" i="6"/>
  <c r="U51" i="6"/>
  <c r="H51" i="6"/>
  <c r="I51" i="6"/>
  <c r="Y51" i="6"/>
  <c r="K51" i="6"/>
  <c r="L51" i="6"/>
  <c r="M51" i="6"/>
  <c r="O51" i="6"/>
  <c r="Z51" i="6"/>
  <c r="V51" i="6"/>
  <c r="D52" i="6"/>
  <c r="S51" i="6"/>
  <c r="J52" i="6"/>
  <c r="P52" i="6"/>
  <c r="C51" i="6"/>
  <c r="F52" i="6"/>
  <c r="G52" i="6"/>
  <c r="Q52" i="6"/>
  <c r="R52" i="6"/>
  <c r="W51" i="6"/>
  <c r="T52" i="6"/>
  <c r="X51" i="6"/>
  <c r="E52" i="6"/>
  <c r="U52" i="6"/>
  <c r="H52" i="6"/>
  <c r="I52" i="6"/>
  <c r="Y52" i="6"/>
  <c r="K52" i="6"/>
  <c r="L52" i="6"/>
  <c r="M52" i="6"/>
  <c r="O52" i="6"/>
  <c r="Z52" i="6"/>
  <c r="V52" i="6"/>
  <c r="D53" i="6"/>
  <c r="S52" i="6"/>
  <c r="J53" i="6"/>
  <c r="P53" i="6"/>
  <c r="C52" i="6"/>
  <c r="F53" i="6"/>
  <c r="G53" i="6"/>
  <c r="Q53" i="6"/>
  <c r="R53" i="6"/>
  <c r="W52" i="6"/>
  <c r="T53" i="6"/>
  <c r="X52" i="6"/>
  <c r="E53" i="6"/>
  <c r="U53" i="6"/>
  <c r="H53" i="6"/>
  <c r="I53" i="6"/>
  <c r="Y53" i="6"/>
  <c r="K53" i="6"/>
  <c r="L53" i="6"/>
  <c r="M53" i="6"/>
  <c r="O53" i="6"/>
  <c r="Z53" i="6"/>
  <c r="V53" i="6"/>
  <c r="D54" i="6"/>
  <c r="S53" i="6"/>
  <c r="J54" i="6"/>
  <c r="P54" i="6"/>
  <c r="C53" i="6"/>
  <c r="F54" i="6"/>
  <c r="G54" i="6"/>
  <c r="Q54" i="6"/>
  <c r="R54" i="6"/>
  <c r="W53" i="6"/>
  <c r="T54" i="6"/>
  <c r="X53" i="6"/>
  <c r="E54" i="6"/>
  <c r="U54" i="6"/>
  <c r="H54" i="6"/>
  <c r="I54" i="6"/>
  <c r="Y54" i="6"/>
  <c r="K54" i="6"/>
  <c r="L54" i="6"/>
  <c r="M54" i="6"/>
  <c r="O54" i="6"/>
  <c r="Z54" i="6"/>
  <c r="V54" i="6"/>
  <c r="D55" i="6"/>
  <c r="S54" i="6"/>
  <c r="J55" i="6"/>
  <c r="P55" i="6"/>
  <c r="C54" i="6"/>
  <c r="F55" i="6"/>
  <c r="G55" i="6"/>
  <c r="Q55" i="6"/>
  <c r="R55" i="6"/>
  <c r="W54" i="6"/>
  <c r="T55" i="6"/>
  <c r="X54" i="6"/>
  <c r="E55" i="6"/>
  <c r="U55" i="6"/>
  <c r="H55" i="6"/>
  <c r="I55" i="6"/>
  <c r="Y55" i="6"/>
  <c r="K55" i="6"/>
  <c r="L55" i="6"/>
  <c r="M55" i="6"/>
  <c r="O55" i="6"/>
  <c r="Z55" i="6"/>
  <c r="V55" i="6"/>
  <c r="D56" i="6"/>
  <c r="S55" i="6"/>
  <c r="J56" i="6"/>
  <c r="P56" i="6"/>
  <c r="C55" i="6"/>
  <c r="F56" i="6"/>
  <c r="G56" i="6"/>
  <c r="Q56" i="6"/>
  <c r="R56" i="6"/>
  <c r="W55" i="6"/>
  <c r="T56" i="6"/>
  <c r="X55" i="6"/>
  <c r="E56" i="6"/>
  <c r="U56" i="6"/>
  <c r="H56" i="6"/>
  <c r="I56" i="6"/>
  <c r="Y56" i="6"/>
  <c r="K56" i="6"/>
  <c r="L56" i="6"/>
  <c r="M56" i="6"/>
  <c r="O56" i="6"/>
  <c r="Z56" i="6"/>
  <c r="V56" i="6"/>
  <c r="D57" i="6"/>
  <c r="S56" i="6"/>
  <c r="J57" i="6"/>
  <c r="P57" i="6"/>
  <c r="C56" i="6"/>
  <c r="F57" i="6"/>
  <c r="G57" i="6"/>
  <c r="Q57" i="6"/>
  <c r="R57" i="6"/>
  <c r="W56" i="6"/>
  <c r="T57" i="6"/>
  <c r="X56" i="6"/>
  <c r="E57" i="6"/>
  <c r="U57" i="6"/>
  <c r="H57" i="6"/>
  <c r="I57" i="6"/>
  <c r="Y57" i="6"/>
  <c r="K57" i="6"/>
  <c r="L57" i="6"/>
  <c r="M57" i="6"/>
  <c r="O57" i="6"/>
  <c r="Z57" i="6"/>
  <c r="V57" i="6"/>
  <c r="D58" i="6"/>
  <c r="S57" i="6"/>
  <c r="J58" i="6"/>
  <c r="P58" i="6"/>
  <c r="C57" i="6"/>
  <c r="F58" i="6"/>
  <c r="G58" i="6"/>
  <c r="Q58" i="6"/>
  <c r="R58" i="6"/>
  <c r="W57" i="6"/>
  <c r="T58" i="6"/>
  <c r="X57" i="6"/>
  <c r="E58" i="6"/>
  <c r="U58" i="6"/>
  <c r="H58" i="6"/>
  <c r="I58" i="6"/>
  <c r="Y58" i="6"/>
  <c r="K58" i="6"/>
  <c r="L58" i="6"/>
  <c r="M58" i="6"/>
  <c r="O58" i="6"/>
  <c r="Z58" i="6"/>
  <c r="V58" i="6"/>
  <c r="D59" i="6"/>
  <c r="S58" i="6"/>
  <c r="J59" i="6"/>
  <c r="P59" i="6"/>
  <c r="C58" i="6"/>
  <c r="F59" i="6"/>
  <c r="G59" i="6"/>
  <c r="Q59" i="6"/>
  <c r="R59" i="6"/>
  <c r="W58" i="6"/>
  <c r="T59" i="6"/>
  <c r="X58" i="6"/>
  <c r="E59" i="6"/>
  <c r="U59" i="6"/>
  <c r="H59" i="6"/>
  <c r="I59" i="6"/>
  <c r="Y59" i="6"/>
  <c r="K59" i="6"/>
  <c r="L59" i="6"/>
  <c r="M59" i="6"/>
  <c r="O59" i="6"/>
  <c r="Z59" i="6"/>
  <c r="V59" i="6"/>
  <c r="D60" i="6"/>
  <c r="S59" i="6"/>
  <c r="J60" i="6"/>
  <c r="P60" i="6"/>
  <c r="C59" i="6"/>
  <c r="F60" i="6"/>
  <c r="G60" i="6"/>
  <c r="Q60" i="6"/>
  <c r="R60" i="6"/>
  <c r="W59" i="6"/>
  <c r="T60" i="6"/>
  <c r="X59" i="6"/>
  <c r="E60" i="6"/>
  <c r="U60" i="6"/>
  <c r="H60" i="6"/>
  <c r="I60" i="6"/>
  <c r="Y60" i="6"/>
  <c r="K60" i="6"/>
  <c r="L60" i="6"/>
  <c r="M60" i="6"/>
  <c r="O60" i="6"/>
  <c r="Z60" i="6"/>
  <c r="V60" i="6"/>
  <c r="D61" i="6"/>
  <c r="S60" i="6"/>
  <c r="J61" i="6"/>
  <c r="P61" i="6"/>
  <c r="C60" i="6"/>
  <c r="F61" i="6"/>
  <c r="G61" i="6"/>
  <c r="Q61" i="6"/>
  <c r="R61" i="6"/>
  <c r="W60" i="6"/>
  <c r="T61" i="6"/>
  <c r="X60" i="6"/>
  <c r="E61" i="6"/>
  <c r="U61" i="6"/>
  <c r="H61" i="6"/>
  <c r="I61" i="6"/>
  <c r="Y61" i="6"/>
  <c r="K61" i="6"/>
  <c r="L61" i="6"/>
  <c r="M61" i="6"/>
  <c r="O61" i="6"/>
  <c r="Z61" i="6"/>
  <c r="V61" i="6"/>
  <c r="D62" i="6"/>
  <c r="S61" i="6"/>
  <c r="J62" i="6"/>
  <c r="P62" i="6"/>
  <c r="C61" i="6"/>
  <c r="F62" i="6"/>
  <c r="G62" i="6"/>
  <c r="Q62" i="6"/>
  <c r="R62" i="6"/>
  <c r="W61" i="6"/>
  <c r="T62" i="6"/>
  <c r="X61" i="6"/>
  <c r="E62" i="6"/>
  <c r="U62" i="6"/>
  <c r="H62" i="6"/>
  <c r="I62" i="6"/>
  <c r="Y62" i="6"/>
  <c r="K62" i="6"/>
  <c r="L62" i="6"/>
  <c r="M62" i="6"/>
  <c r="O62" i="6"/>
  <c r="Z62" i="6"/>
  <c r="V62" i="6"/>
  <c r="D63" i="6"/>
  <c r="S62" i="6"/>
  <c r="J63" i="6"/>
  <c r="P63" i="6"/>
  <c r="C62" i="6"/>
  <c r="F63" i="6"/>
  <c r="G63" i="6"/>
  <c r="Q63" i="6"/>
  <c r="R63" i="6"/>
  <c r="W62" i="6"/>
  <c r="T63" i="6"/>
  <c r="X62" i="6"/>
  <c r="E63" i="6"/>
  <c r="U63" i="6"/>
  <c r="H63" i="6"/>
  <c r="I63" i="6"/>
  <c r="Y63" i="6"/>
  <c r="K63" i="6"/>
  <c r="L63" i="6"/>
  <c r="M63" i="6"/>
  <c r="O63" i="6"/>
  <c r="Z63" i="6"/>
  <c r="V63" i="6"/>
  <c r="D64" i="6"/>
  <c r="S63" i="6"/>
  <c r="J64" i="6"/>
  <c r="P64" i="6"/>
  <c r="C63" i="6"/>
  <c r="F64" i="6"/>
  <c r="G64" i="6"/>
  <c r="Q64" i="6"/>
  <c r="R64" i="6"/>
  <c r="W63" i="6"/>
  <c r="T64" i="6"/>
  <c r="X63" i="6"/>
  <c r="E64" i="6"/>
  <c r="U64" i="6"/>
  <c r="H64" i="6"/>
  <c r="I64" i="6"/>
  <c r="Y64" i="6"/>
  <c r="K64" i="6"/>
  <c r="L64" i="6"/>
  <c r="M64" i="6"/>
  <c r="O64" i="6"/>
  <c r="Z64" i="6"/>
  <c r="V64" i="6"/>
  <c r="D65" i="6"/>
  <c r="S64" i="6"/>
  <c r="J65" i="6"/>
  <c r="P65" i="6"/>
  <c r="C64" i="6"/>
  <c r="F65" i="6"/>
  <c r="G65" i="6"/>
  <c r="Q65" i="6"/>
  <c r="R65" i="6"/>
  <c r="W64" i="6"/>
  <c r="T65" i="6"/>
  <c r="X64" i="6"/>
  <c r="E65" i="6"/>
  <c r="U65" i="6"/>
  <c r="H65" i="6"/>
  <c r="I65" i="6"/>
  <c r="Y65" i="6"/>
  <c r="K65" i="6"/>
  <c r="L65" i="6"/>
  <c r="M65" i="6"/>
  <c r="O65" i="6"/>
  <c r="Z65" i="6"/>
  <c r="V65" i="6"/>
  <c r="D66" i="6"/>
  <c r="S65" i="6"/>
  <c r="J66" i="6"/>
  <c r="P66" i="6"/>
  <c r="C65" i="6"/>
  <c r="F66" i="6"/>
  <c r="G66" i="6"/>
  <c r="Q66" i="6"/>
  <c r="R66" i="6"/>
  <c r="W65" i="6"/>
  <c r="T66" i="6"/>
  <c r="X65" i="6"/>
  <c r="E66" i="6"/>
  <c r="U66" i="6"/>
  <c r="H66" i="6"/>
  <c r="I66" i="6"/>
  <c r="Y66" i="6"/>
  <c r="K66" i="6"/>
  <c r="L66" i="6"/>
  <c r="M66" i="6"/>
  <c r="O66" i="6"/>
  <c r="Z66" i="6"/>
  <c r="V66" i="6"/>
  <c r="D67" i="6"/>
  <c r="S66" i="6"/>
  <c r="J67" i="6"/>
  <c r="P67" i="6"/>
  <c r="C66" i="6"/>
  <c r="F67" i="6"/>
  <c r="G67" i="6"/>
  <c r="Q67" i="6"/>
  <c r="R67" i="6"/>
  <c r="W66" i="6"/>
  <c r="T67" i="6"/>
  <c r="X66" i="6"/>
  <c r="E67" i="6"/>
  <c r="U67" i="6"/>
  <c r="H67" i="6"/>
  <c r="I67" i="6"/>
  <c r="Y67" i="6"/>
  <c r="K67" i="6"/>
  <c r="L67" i="6"/>
  <c r="M67" i="6"/>
  <c r="O67" i="6"/>
  <c r="Z67" i="6"/>
  <c r="V67" i="6"/>
  <c r="D68" i="6"/>
  <c r="S67" i="6"/>
  <c r="J68" i="6"/>
  <c r="P68" i="6"/>
  <c r="C67" i="6"/>
  <c r="F68" i="6"/>
  <c r="G68" i="6"/>
  <c r="Q68" i="6"/>
  <c r="R68" i="6"/>
  <c r="W67" i="6"/>
  <c r="T68" i="6"/>
  <c r="X67" i="6"/>
  <c r="E68" i="6"/>
  <c r="U68" i="6"/>
  <c r="H68" i="6"/>
  <c r="I68" i="6"/>
  <c r="Y68" i="6"/>
  <c r="K68" i="6"/>
  <c r="L68" i="6"/>
  <c r="M68" i="6"/>
  <c r="O68" i="6"/>
  <c r="Z68" i="6"/>
  <c r="V68" i="6"/>
  <c r="D69" i="6"/>
  <c r="S68" i="6"/>
  <c r="J69" i="6"/>
  <c r="P69" i="6"/>
  <c r="C68" i="6"/>
  <c r="F69" i="6"/>
  <c r="G69" i="6"/>
  <c r="Q69" i="6"/>
  <c r="R69" i="6"/>
  <c r="W68" i="6"/>
  <c r="T69" i="6"/>
  <c r="X68" i="6"/>
  <c r="E69" i="6"/>
  <c r="U69" i="6"/>
  <c r="H69" i="6"/>
  <c r="I69" i="6"/>
  <c r="Y69" i="6"/>
  <c r="K69" i="6"/>
  <c r="L69" i="6"/>
  <c r="M69" i="6"/>
  <c r="O69" i="6"/>
  <c r="Z69" i="6"/>
  <c r="V69" i="6"/>
  <c r="D70" i="6"/>
  <c r="S69" i="6"/>
  <c r="J70" i="6"/>
  <c r="P70" i="6"/>
  <c r="C69" i="6"/>
  <c r="F70" i="6"/>
  <c r="G70" i="6"/>
  <c r="Q70" i="6"/>
  <c r="R70" i="6"/>
  <c r="W69" i="6"/>
  <c r="T70" i="6"/>
  <c r="X69" i="6"/>
  <c r="E70" i="6"/>
  <c r="U70" i="6"/>
  <c r="H70" i="6"/>
  <c r="I70" i="6"/>
  <c r="Y70" i="6"/>
  <c r="K70" i="6"/>
  <c r="L70" i="6"/>
  <c r="M70" i="6"/>
  <c r="O70" i="6"/>
  <c r="Z70" i="6"/>
  <c r="V70" i="6"/>
  <c r="D71" i="6"/>
  <c r="S70" i="6"/>
  <c r="J71" i="6"/>
  <c r="P71" i="6"/>
  <c r="C70" i="6"/>
  <c r="F71" i="6"/>
  <c r="G71" i="6"/>
  <c r="Q71" i="6"/>
  <c r="R71" i="6"/>
  <c r="W70" i="6"/>
  <c r="T71" i="6"/>
  <c r="X70" i="6"/>
  <c r="E71" i="6"/>
  <c r="U71" i="6"/>
  <c r="H71" i="6"/>
  <c r="I71" i="6"/>
  <c r="Y71" i="6"/>
  <c r="K71" i="6"/>
  <c r="L71" i="6"/>
  <c r="M71" i="6"/>
  <c r="O71" i="6"/>
  <c r="Z71" i="6"/>
  <c r="V71" i="6"/>
  <c r="D72" i="6"/>
  <c r="S71" i="6"/>
  <c r="J72" i="6"/>
  <c r="P72" i="6"/>
  <c r="C71" i="6"/>
  <c r="F72" i="6"/>
  <c r="G72" i="6"/>
  <c r="Q72" i="6"/>
  <c r="R72" i="6"/>
  <c r="W71" i="6"/>
  <c r="T72" i="6"/>
  <c r="X71" i="6"/>
  <c r="E72" i="6"/>
  <c r="U72" i="6"/>
  <c r="H72" i="6"/>
  <c r="I72" i="6"/>
  <c r="Y72" i="6"/>
  <c r="K72" i="6"/>
  <c r="L72" i="6"/>
  <c r="M72" i="6"/>
  <c r="O72" i="6"/>
  <c r="Z72" i="6"/>
  <c r="V72" i="6"/>
  <c r="D73" i="6"/>
  <c r="S72" i="6"/>
  <c r="J73" i="6"/>
  <c r="P73" i="6"/>
  <c r="C72" i="6"/>
  <c r="F73" i="6"/>
  <c r="G73" i="6"/>
  <c r="Q73" i="6"/>
  <c r="R73" i="6"/>
  <c r="W72" i="6"/>
  <c r="T73" i="6"/>
  <c r="X72" i="6"/>
  <c r="E73" i="6"/>
  <c r="U73" i="6"/>
  <c r="H73" i="6"/>
  <c r="I73" i="6"/>
  <c r="Y73" i="6"/>
  <c r="K73" i="6"/>
  <c r="L73" i="6"/>
  <c r="M73" i="6"/>
  <c r="O73" i="6"/>
  <c r="Z73" i="6"/>
  <c r="V73" i="6"/>
  <c r="D74" i="6"/>
  <c r="S73" i="6"/>
  <c r="J74" i="6"/>
  <c r="P74" i="6"/>
  <c r="C73" i="6"/>
  <c r="F74" i="6"/>
  <c r="G74" i="6"/>
  <c r="Q74" i="6"/>
  <c r="R74" i="6"/>
  <c r="W73" i="6"/>
  <c r="T74" i="6"/>
  <c r="X73" i="6"/>
  <c r="E74" i="6"/>
  <c r="U74" i="6"/>
  <c r="H74" i="6"/>
  <c r="I74" i="6"/>
  <c r="Y74" i="6"/>
  <c r="K74" i="6"/>
  <c r="L74" i="6"/>
  <c r="M74" i="6"/>
  <c r="O74" i="6"/>
  <c r="Z74" i="6"/>
  <c r="V74" i="6"/>
  <c r="D75" i="6"/>
  <c r="S74" i="6"/>
  <c r="J75" i="6"/>
  <c r="P75" i="6"/>
  <c r="C74" i="6"/>
  <c r="F75" i="6"/>
  <c r="G75" i="6"/>
  <c r="Q75" i="6"/>
  <c r="R75" i="6"/>
  <c r="W74" i="6"/>
  <c r="T75" i="6"/>
  <c r="X74" i="6"/>
  <c r="E75" i="6"/>
  <c r="U75" i="6"/>
  <c r="H75" i="6"/>
  <c r="I75" i="6"/>
  <c r="Y75" i="6"/>
  <c r="K75" i="6"/>
  <c r="L75" i="6"/>
  <c r="M75" i="6"/>
  <c r="O75" i="6"/>
  <c r="Z75" i="6"/>
  <c r="V75" i="6"/>
  <c r="D76" i="6"/>
  <c r="S75" i="6"/>
  <c r="J76" i="6"/>
  <c r="P76" i="6"/>
  <c r="C75" i="6"/>
  <c r="F76" i="6"/>
  <c r="G76" i="6"/>
  <c r="Q76" i="6"/>
  <c r="R76" i="6"/>
  <c r="W75" i="6"/>
  <c r="T76" i="6"/>
  <c r="X75" i="6"/>
  <c r="E76" i="6"/>
  <c r="U76" i="6"/>
  <c r="H76" i="6"/>
  <c r="I76" i="6"/>
  <c r="Y76" i="6"/>
  <c r="K76" i="6"/>
  <c r="L76" i="6"/>
  <c r="M76" i="6"/>
  <c r="O76" i="6"/>
  <c r="Z76" i="6"/>
  <c r="V76" i="6"/>
  <c r="D77" i="6"/>
  <c r="S76" i="6"/>
  <c r="J77" i="6"/>
  <c r="P77" i="6"/>
  <c r="C76" i="6"/>
  <c r="F77" i="6"/>
  <c r="G77" i="6"/>
  <c r="Q77" i="6"/>
  <c r="R77" i="6"/>
  <c r="W76" i="6"/>
  <c r="T77" i="6"/>
  <c r="X76" i="6"/>
  <c r="E77" i="6"/>
  <c r="U77" i="6"/>
  <c r="H77" i="6"/>
  <c r="I77" i="6"/>
  <c r="Y77" i="6"/>
  <c r="K77" i="6"/>
  <c r="L77" i="6"/>
  <c r="M77" i="6"/>
  <c r="O77" i="6"/>
  <c r="Z77" i="6"/>
  <c r="V77" i="6"/>
  <c r="D78" i="6"/>
  <c r="S77" i="6"/>
  <c r="J78" i="6"/>
  <c r="P78" i="6"/>
  <c r="C77" i="6"/>
  <c r="F78" i="6"/>
  <c r="G78" i="6"/>
  <c r="Q78" i="6"/>
  <c r="R78" i="6"/>
  <c r="W77" i="6"/>
  <c r="T78" i="6"/>
  <c r="X77" i="6"/>
  <c r="E78" i="6"/>
  <c r="U78" i="6"/>
  <c r="H78" i="6"/>
  <c r="I78" i="6"/>
  <c r="Y78" i="6"/>
  <c r="K78" i="6"/>
  <c r="L78" i="6"/>
  <c r="M78" i="6"/>
  <c r="O78" i="6"/>
  <c r="Z78" i="6"/>
  <c r="V78" i="6"/>
  <c r="D79" i="6"/>
  <c r="S78" i="6"/>
  <c r="J79" i="6"/>
  <c r="P79" i="6"/>
  <c r="C78" i="6"/>
  <c r="F79" i="6"/>
  <c r="G79" i="6"/>
  <c r="Q79" i="6"/>
  <c r="R79" i="6"/>
  <c r="W78" i="6"/>
  <c r="T79" i="6"/>
  <c r="X78" i="6"/>
  <c r="E79" i="6"/>
  <c r="U79" i="6"/>
  <c r="H79" i="6"/>
  <c r="I79" i="6"/>
  <c r="Y79" i="6"/>
  <c r="K79" i="6"/>
  <c r="L79" i="6"/>
  <c r="M79" i="6"/>
  <c r="O79" i="6"/>
  <c r="Z79" i="6"/>
  <c r="V79" i="6"/>
  <c r="D80" i="6"/>
  <c r="S79" i="6"/>
  <c r="J80" i="6"/>
  <c r="P80" i="6"/>
  <c r="C79" i="6"/>
  <c r="F80" i="6"/>
  <c r="G80" i="6"/>
  <c r="Q80" i="6"/>
  <c r="R80" i="6"/>
  <c r="W79" i="6"/>
  <c r="T80" i="6"/>
  <c r="X79" i="6"/>
  <c r="E80" i="6"/>
  <c r="U80" i="6"/>
  <c r="H80" i="6"/>
  <c r="I80" i="6"/>
  <c r="Y80" i="6"/>
  <c r="K80" i="6"/>
  <c r="L80" i="6"/>
  <c r="M80" i="6"/>
  <c r="O80" i="6"/>
  <c r="Z80" i="6"/>
  <c r="V80" i="6"/>
  <c r="D81" i="6"/>
  <c r="S80" i="6"/>
  <c r="J81" i="6"/>
  <c r="P81" i="6"/>
  <c r="C80" i="6"/>
  <c r="F81" i="6"/>
  <c r="G81" i="6"/>
  <c r="Q81" i="6"/>
  <c r="R81" i="6"/>
  <c r="W80" i="6"/>
  <c r="T81" i="6"/>
  <c r="X80" i="6"/>
  <c r="E81" i="6"/>
  <c r="U81" i="6"/>
  <c r="H81" i="6"/>
  <c r="I81" i="6"/>
  <c r="Y81" i="6"/>
  <c r="K81" i="6"/>
  <c r="L81" i="6"/>
  <c r="M81" i="6"/>
  <c r="O81" i="6"/>
  <c r="Z81" i="6"/>
  <c r="V81" i="6"/>
  <c r="D82" i="6"/>
  <c r="S81" i="6"/>
  <c r="J82" i="6"/>
  <c r="P82" i="6"/>
  <c r="C81" i="6"/>
  <c r="F82" i="6"/>
  <c r="G82" i="6"/>
  <c r="Q82" i="6"/>
  <c r="R82" i="6"/>
  <c r="W81" i="6"/>
  <c r="T82" i="6"/>
  <c r="X81" i="6"/>
  <c r="E82" i="6"/>
  <c r="U82" i="6"/>
  <c r="H82" i="6"/>
  <c r="I82" i="6"/>
  <c r="Y82" i="6"/>
  <c r="K82" i="6"/>
  <c r="L82" i="6"/>
  <c r="M82" i="6"/>
  <c r="O82" i="6"/>
  <c r="Z82" i="6"/>
  <c r="V82" i="6"/>
  <c r="D83" i="6"/>
  <c r="S82" i="6"/>
  <c r="J83" i="6"/>
  <c r="P83" i="6"/>
  <c r="C82" i="6"/>
  <c r="F83" i="6"/>
  <c r="G83" i="6"/>
  <c r="Q83" i="6"/>
  <c r="R83" i="6"/>
  <c r="W82" i="6"/>
  <c r="T83" i="6"/>
  <c r="X82" i="6"/>
  <c r="E83" i="6"/>
  <c r="U83" i="6"/>
  <c r="H83" i="6"/>
  <c r="I83" i="6"/>
  <c r="Y83" i="6"/>
  <c r="K83" i="6"/>
  <c r="L83" i="6"/>
  <c r="M83" i="6"/>
  <c r="O83" i="6"/>
  <c r="Z83" i="6"/>
  <c r="V83" i="6"/>
  <c r="D84" i="6"/>
  <c r="S83" i="6"/>
  <c r="J84" i="6"/>
  <c r="P84" i="6"/>
  <c r="C83" i="6"/>
  <c r="F84" i="6"/>
  <c r="G84" i="6"/>
  <c r="Q84" i="6"/>
  <c r="R84" i="6"/>
  <c r="W83" i="6"/>
  <c r="T84" i="6"/>
  <c r="X83" i="6"/>
  <c r="E84" i="6"/>
  <c r="U84" i="6"/>
  <c r="H84" i="6"/>
  <c r="I84" i="6"/>
  <c r="Y84" i="6"/>
  <c r="K84" i="6"/>
  <c r="L84" i="6"/>
  <c r="M84" i="6"/>
  <c r="O84" i="6"/>
  <c r="Z84" i="6"/>
  <c r="V84" i="6"/>
  <c r="D85" i="6"/>
  <c r="S84" i="6"/>
  <c r="J85" i="6"/>
  <c r="P85" i="6"/>
  <c r="C84" i="6"/>
  <c r="F85" i="6"/>
  <c r="G85" i="6"/>
  <c r="Q85" i="6"/>
  <c r="R85" i="6"/>
  <c r="W84" i="6"/>
  <c r="T85" i="6"/>
  <c r="X84" i="6"/>
  <c r="E85" i="6"/>
  <c r="U85" i="6"/>
  <c r="H85" i="6"/>
  <c r="I85" i="6"/>
  <c r="Y85" i="6"/>
  <c r="K85" i="6"/>
  <c r="L85" i="6"/>
  <c r="M85" i="6"/>
  <c r="O85" i="6"/>
  <c r="Z85" i="6"/>
  <c r="V85" i="6"/>
  <c r="D86" i="6"/>
  <c r="S85" i="6"/>
  <c r="J86" i="6"/>
  <c r="P86" i="6"/>
  <c r="C85" i="6"/>
  <c r="F86" i="6"/>
  <c r="G86" i="6"/>
  <c r="Q86" i="6"/>
  <c r="R86" i="6"/>
  <c r="W85" i="6"/>
  <c r="T86" i="6"/>
  <c r="X85" i="6"/>
  <c r="E86" i="6"/>
  <c r="U86" i="6"/>
  <c r="H86" i="6"/>
  <c r="I86" i="6"/>
  <c r="Y86" i="6"/>
  <c r="K86" i="6"/>
  <c r="L86" i="6"/>
  <c r="M86" i="6"/>
  <c r="O86" i="6"/>
  <c r="Z86" i="6"/>
  <c r="V86" i="6"/>
  <c r="D87" i="6"/>
  <c r="S86" i="6"/>
  <c r="J87" i="6"/>
  <c r="P87" i="6"/>
  <c r="C86" i="6"/>
  <c r="F87" i="6"/>
  <c r="G87" i="6"/>
  <c r="Q87" i="6"/>
  <c r="R87" i="6"/>
  <c r="W86" i="6"/>
  <c r="T87" i="6"/>
  <c r="X86" i="6"/>
  <c r="E87" i="6"/>
  <c r="U87" i="6"/>
  <c r="H87" i="6"/>
  <c r="I87" i="6"/>
  <c r="Y87" i="6"/>
  <c r="K87" i="6"/>
  <c r="L87" i="6"/>
  <c r="M87" i="6"/>
  <c r="O87" i="6"/>
  <c r="Z87" i="6"/>
  <c r="V87" i="6"/>
  <c r="D88" i="6"/>
  <c r="S87" i="6"/>
  <c r="J88" i="6"/>
  <c r="P88" i="6"/>
  <c r="C87" i="6"/>
  <c r="F88" i="6"/>
  <c r="G88" i="6"/>
  <c r="Q88" i="6"/>
  <c r="R88" i="6"/>
  <c r="W87" i="6"/>
  <c r="T88" i="6"/>
  <c r="X87" i="6"/>
  <c r="E88" i="6"/>
  <c r="U88" i="6"/>
  <c r="H88" i="6"/>
  <c r="I88" i="6"/>
  <c r="Y88" i="6"/>
  <c r="K88" i="6"/>
  <c r="L88" i="6"/>
  <c r="M88" i="6"/>
  <c r="O88" i="6"/>
  <c r="Z88" i="6"/>
  <c r="V88" i="6"/>
  <c r="D89" i="6"/>
  <c r="S88" i="6"/>
  <c r="J89" i="6"/>
  <c r="P89" i="6"/>
  <c r="C88" i="6"/>
  <c r="F89" i="6"/>
  <c r="G89" i="6"/>
  <c r="Q89" i="6"/>
  <c r="R89" i="6"/>
  <c r="W88" i="6"/>
  <c r="T89" i="6"/>
  <c r="X88" i="6"/>
  <c r="E89" i="6"/>
  <c r="U89" i="6"/>
  <c r="H89" i="6"/>
  <c r="I89" i="6"/>
  <c r="Y89" i="6"/>
  <c r="K89" i="6"/>
  <c r="L89" i="6"/>
  <c r="M89" i="6"/>
  <c r="O89" i="6"/>
  <c r="Z89" i="6"/>
  <c r="V89" i="6"/>
  <c r="D90" i="6"/>
  <c r="S89" i="6"/>
  <c r="J90" i="6"/>
  <c r="P90" i="6"/>
  <c r="C89" i="6"/>
  <c r="F90" i="6"/>
  <c r="G90" i="6"/>
  <c r="Q90" i="6"/>
  <c r="R90" i="6"/>
  <c r="W89" i="6"/>
  <c r="T90" i="6"/>
  <c r="X89" i="6"/>
  <c r="E90" i="6"/>
  <c r="U90" i="6"/>
  <c r="H90" i="6"/>
  <c r="I90" i="6"/>
  <c r="Y90" i="6"/>
  <c r="K90" i="6"/>
  <c r="L90" i="6"/>
  <c r="M90" i="6"/>
  <c r="O90" i="6"/>
  <c r="Z90" i="6"/>
  <c r="V90" i="6"/>
  <c r="D91" i="6"/>
  <c r="S90" i="6"/>
  <c r="J91" i="6"/>
  <c r="P91" i="6"/>
  <c r="C90" i="6"/>
  <c r="F91" i="6"/>
  <c r="G91" i="6"/>
  <c r="Q91" i="6"/>
  <c r="R91" i="6"/>
  <c r="W90" i="6"/>
  <c r="T91" i="6"/>
  <c r="X90" i="6"/>
  <c r="E91" i="6"/>
  <c r="U91" i="6"/>
  <c r="H91" i="6"/>
  <c r="I91" i="6"/>
  <c r="Y91" i="6"/>
  <c r="K91" i="6"/>
  <c r="L91" i="6"/>
  <c r="M91" i="6"/>
  <c r="O91" i="6"/>
  <c r="Z91" i="6"/>
  <c r="V91" i="6"/>
  <c r="D92" i="6"/>
  <c r="S91" i="6"/>
  <c r="J92" i="6"/>
  <c r="P92" i="6"/>
  <c r="C91" i="6"/>
  <c r="F92" i="6"/>
  <c r="G92" i="6"/>
  <c r="Q92" i="6"/>
  <c r="R92" i="6"/>
  <c r="W91" i="6"/>
  <c r="T92" i="6"/>
  <c r="X91" i="6"/>
  <c r="E92" i="6"/>
  <c r="U92" i="6"/>
  <c r="H92" i="6"/>
  <c r="I92" i="6"/>
  <c r="Y92" i="6"/>
  <c r="K92" i="6"/>
  <c r="L92" i="6"/>
  <c r="M92" i="6"/>
  <c r="O92" i="6"/>
  <c r="Z92" i="6"/>
  <c r="V92" i="6"/>
  <c r="D93" i="6"/>
  <c r="S92" i="6"/>
  <c r="J93" i="6"/>
  <c r="P93" i="6"/>
  <c r="C92" i="6"/>
  <c r="F93" i="6"/>
  <c r="G93" i="6"/>
  <c r="Q93" i="6"/>
  <c r="R93" i="6"/>
  <c r="W92" i="6"/>
  <c r="T93" i="6"/>
  <c r="X92" i="6"/>
  <c r="E93" i="6"/>
  <c r="U93" i="6"/>
  <c r="H93" i="6"/>
  <c r="I93" i="6"/>
  <c r="Y93" i="6"/>
  <c r="K93" i="6"/>
  <c r="L93" i="6"/>
  <c r="M93" i="6"/>
  <c r="O93" i="6"/>
  <c r="Z93" i="6"/>
  <c r="V93" i="6"/>
  <c r="D94" i="6"/>
  <c r="S93" i="6"/>
  <c r="J94" i="6"/>
  <c r="P94" i="6"/>
  <c r="C93" i="6"/>
  <c r="F94" i="6"/>
  <c r="G94" i="6"/>
  <c r="Q94" i="6"/>
  <c r="R94" i="6"/>
  <c r="W93" i="6"/>
  <c r="T94" i="6"/>
  <c r="X93" i="6"/>
  <c r="E94" i="6"/>
  <c r="U94" i="6"/>
  <c r="H94" i="6"/>
  <c r="I94" i="6"/>
  <c r="Y94" i="6"/>
  <c r="K94" i="6"/>
  <c r="L94" i="6"/>
  <c r="M94" i="6"/>
  <c r="O94" i="6"/>
  <c r="Z94" i="6"/>
  <c r="V94" i="6"/>
  <c r="D95" i="6"/>
  <c r="S94" i="6"/>
  <c r="J95" i="6"/>
  <c r="P95" i="6"/>
  <c r="C94" i="6"/>
  <c r="F95" i="6"/>
  <c r="G95" i="6"/>
  <c r="Q95" i="6"/>
  <c r="R95" i="6"/>
  <c r="W94" i="6"/>
  <c r="T95" i="6"/>
  <c r="X94" i="6"/>
  <c r="E95" i="6"/>
  <c r="U95" i="6"/>
  <c r="H95" i="6"/>
  <c r="I95" i="6"/>
  <c r="Y95" i="6"/>
  <c r="K95" i="6"/>
  <c r="L95" i="6"/>
  <c r="M95" i="6"/>
  <c r="O95" i="6"/>
  <c r="Z95" i="6"/>
  <c r="V95" i="6"/>
  <c r="D96" i="6"/>
  <c r="S95" i="6"/>
  <c r="J96" i="6"/>
  <c r="P96" i="6"/>
  <c r="C95" i="6"/>
  <c r="F96" i="6"/>
  <c r="G96" i="6"/>
  <c r="Q96" i="6"/>
  <c r="R96" i="6"/>
  <c r="W95" i="6"/>
  <c r="T96" i="6"/>
  <c r="X95" i="6"/>
  <c r="E96" i="6"/>
  <c r="U96" i="6"/>
  <c r="H96" i="6"/>
  <c r="I96" i="6"/>
  <c r="Y96" i="6"/>
  <c r="K96" i="6"/>
  <c r="L96" i="6"/>
  <c r="M96" i="6"/>
  <c r="O96" i="6"/>
  <c r="Z96" i="6"/>
  <c r="V96" i="6"/>
  <c r="D97" i="6"/>
  <c r="S96" i="6"/>
  <c r="J97" i="6"/>
  <c r="P97" i="6"/>
  <c r="C96" i="6"/>
  <c r="F97" i="6"/>
  <c r="G97" i="6"/>
  <c r="Q97" i="6"/>
  <c r="R97" i="6"/>
  <c r="W96" i="6"/>
  <c r="T97" i="6"/>
  <c r="X96" i="6"/>
  <c r="E97" i="6"/>
  <c r="U97" i="6"/>
  <c r="H97" i="6"/>
  <c r="I97" i="6"/>
  <c r="Y97" i="6"/>
  <c r="K97" i="6"/>
  <c r="L97" i="6"/>
  <c r="M97" i="6"/>
  <c r="O97" i="6"/>
  <c r="Z97" i="6"/>
  <c r="V97" i="6"/>
  <c r="D98" i="6"/>
  <c r="S97" i="6"/>
  <c r="J98" i="6"/>
  <c r="P98" i="6"/>
  <c r="C97" i="6"/>
  <c r="F98" i="6"/>
  <c r="G98" i="6"/>
  <c r="Q98" i="6"/>
  <c r="R98" i="6"/>
  <c r="W97" i="6"/>
  <c r="T98" i="6"/>
  <c r="X97" i="6"/>
  <c r="E98" i="6"/>
  <c r="U98" i="6"/>
  <c r="H98" i="6"/>
  <c r="I98" i="6"/>
  <c r="Y98" i="6"/>
  <c r="K98" i="6"/>
  <c r="L98" i="6"/>
  <c r="M98" i="6"/>
  <c r="O98" i="6"/>
  <c r="Z98" i="6"/>
  <c r="V98" i="6"/>
  <c r="D99" i="6"/>
  <c r="S98" i="6"/>
  <c r="J99" i="6"/>
  <c r="P99" i="6"/>
  <c r="C98" i="6"/>
  <c r="F99" i="6"/>
  <c r="G99" i="6"/>
  <c r="Q99" i="6"/>
  <c r="R99" i="6"/>
  <c r="W98" i="6"/>
  <c r="T99" i="6"/>
  <c r="X98" i="6"/>
  <c r="E99" i="6"/>
  <c r="U99" i="6"/>
  <c r="H99" i="6"/>
  <c r="I99" i="6"/>
  <c r="Y99" i="6"/>
  <c r="K99" i="6"/>
  <c r="L99" i="6"/>
  <c r="M99" i="6"/>
  <c r="O99" i="6"/>
  <c r="Z99" i="6"/>
  <c r="V99" i="6"/>
  <c r="D100" i="6"/>
  <c r="S99" i="6"/>
  <c r="J100" i="6"/>
  <c r="P100" i="6"/>
  <c r="C99" i="6"/>
  <c r="F100" i="6"/>
  <c r="G100" i="6"/>
  <c r="Q100" i="6"/>
  <c r="R100" i="6"/>
  <c r="W99" i="6"/>
  <c r="T100" i="6"/>
  <c r="X99" i="6"/>
  <c r="E100" i="6"/>
  <c r="U100" i="6"/>
  <c r="H100" i="6"/>
  <c r="I100" i="6"/>
  <c r="Y100" i="6"/>
  <c r="K100" i="6"/>
  <c r="L100" i="6"/>
  <c r="M100" i="6"/>
  <c r="O100" i="6"/>
  <c r="Z100" i="6"/>
  <c r="V100" i="6"/>
  <c r="D101" i="6"/>
  <c r="S100" i="6"/>
  <c r="J101" i="6"/>
  <c r="P101" i="6"/>
  <c r="C100" i="6"/>
  <c r="F101" i="6"/>
  <c r="G101" i="6"/>
  <c r="Q101" i="6"/>
  <c r="R101" i="6"/>
  <c r="W100" i="6"/>
  <c r="T101" i="6"/>
  <c r="X100" i="6"/>
  <c r="E101" i="6"/>
  <c r="U101" i="6"/>
  <c r="H101" i="6"/>
  <c r="I101" i="6"/>
  <c r="Y101" i="6"/>
  <c r="K101" i="6"/>
  <c r="L101" i="6"/>
  <c r="M101" i="6"/>
  <c r="O101" i="6"/>
  <c r="Z101" i="6"/>
  <c r="V101" i="6"/>
  <c r="D102" i="6"/>
  <c r="S101" i="6"/>
  <c r="J102" i="6"/>
  <c r="P102" i="6"/>
  <c r="C101" i="6"/>
  <c r="F102" i="6"/>
  <c r="G102" i="6"/>
  <c r="Q102" i="6"/>
  <c r="R102" i="6"/>
  <c r="W101" i="6"/>
  <c r="T102" i="6"/>
  <c r="X101" i="6"/>
  <c r="E102" i="6"/>
  <c r="U102" i="6"/>
  <c r="H102" i="6"/>
  <c r="I102" i="6"/>
  <c r="Y102" i="6"/>
  <c r="K102" i="6"/>
  <c r="L102" i="6"/>
  <c r="M102" i="6"/>
  <c r="O102" i="6"/>
  <c r="Z102" i="6"/>
  <c r="V102" i="6"/>
  <c r="D103" i="6"/>
  <c r="S102" i="6"/>
  <c r="J103" i="6"/>
  <c r="P103" i="6"/>
  <c r="C102" i="6"/>
  <c r="F103" i="6"/>
  <c r="G103" i="6"/>
  <c r="Q103" i="6"/>
  <c r="R103" i="6"/>
  <c r="W102" i="6"/>
  <c r="T103" i="6"/>
  <c r="X102" i="6"/>
  <c r="E103" i="6"/>
  <c r="U103" i="6"/>
  <c r="H103" i="6"/>
  <c r="I103" i="6"/>
  <c r="Y103" i="6"/>
  <c r="K103" i="6"/>
  <c r="L103" i="6"/>
  <c r="M103" i="6"/>
  <c r="O103" i="6"/>
  <c r="Z103" i="6"/>
  <c r="V103" i="6"/>
  <c r="D104" i="6"/>
  <c r="S103" i="6"/>
  <c r="J104" i="6"/>
  <c r="P104" i="6"/>
  <c r="C103" i="6"/>
  <c r="F104" i="6"/>
  <c r="G104" i="6"/>
  <c r="Q104" i="6"/>
  <c r="R104" i="6"/>
  <c r="W103" i="6"/>
  <c r="T104" i="6"/>
  <c r="X103" i="6"/>
  <c r="E104" i="6"/>
  <c r="U104" i="6"/>
  <c r="H104" i="6"/>
  <c r="I104" i="6"/>
  <c r="Y104" i="6"/>
  <c r="K104" i="6"/>
  <c r="L104" i="6"/>
  <c r="M104" i="6"/>
  <c r="O104" i="6"/>
  <c r="Z104" i="6"/>
  <c r="V104" i="6"/>
  <c r="D105" i="6"/>
  <c r="S104" i="6"/>
  <c r="J105" i="6"/>
  <c r="P105" i="6"/>
  <c r="C104" i="6"/>
  <c r="F105" i="6"/>
  <c r="G105" i="6"/>
  <c r="Q105" i="6"/>
  <c r="R105" i="6"/>
  <c r="W104" i="6"/>
  <c r="T105" i="6"/>
  <c r="X104" i="6"/>
  <c r="E105" i="6"/>
  <c r="U105" i="6"/>
  <c r="H105" i="6"/>
  <c r="I105" i="6"/>
  <c r="Y105" i="6"/>
  <c r="K105" i="6"/>
  <c r="L105" i="6"/>
  <c r="M105" i="6"/>
  <c r="O105" i="6"/>
  <c r="Z105" i="6"/>
  <c r="V105" i="6"/>
  <c r="D106" i="6"/>
  <c r="S105" i="6"/>
  <c r="J106" i="6"/>
  <c r="P106" i="6"/>
  <c r="C105" i="6"/>
  <c r="F106" i="6"/>
  <c r="G106" i="6"/>
  <c r="Q106" i="6"/>
  <c r="R106" i="6"/>
  <c r="W105" i="6"/>
  <c r="T106" i="6"/>
  <c r="X105" i="6"/>
  <c r="E106" i="6"/>
  <c r="U106" i="6"/>
  <c r="H106" i="6"/>
  <c r="I106" i="6"/>
  <c r="Y106" i="6"/>
  <c r="K106" i="6"/>
  <c r="L106" i="6"/>
  <c r="M106" i="6"/>
  <c r="O106" i="6"/>
  <c r="Z106" i="6"/>
  <c r="V106" i="6"/>
  <c r="D107" i="6"/>
  <c r="S106" i="6"/>
  <c r="J107" i="6"/>
  <c r="P107" i="6"/>
  <c r="C106" i="6"/>
  <c r="F107" i="6"/>
  <c r="G107" i="6"/>
  <c r="Q107" i="6"/>
  <c r="R107" i="6"/>
  <c r="W106" i="6"/>
  <c r="T107" i="6"/>
  <c r="X106" i="6"/>
  <c r="E107" i="6"/>
  <c r="U107" i="6"/>
  <c r="H107" i="6"/>
  <c r="I107" i="6"/>
  <c r="Y107" i="6"/>
  <c r="K107" i="6"/>
  <c r="L107" i="6"/>
  <c r="M107" i="6"/>
  <c r="O107" i="6"/>
  <c r="Z107" i="6"/>
  <c r="V107" i="6"/>
  <c r="D108" i="6"/>
  <c r="S107" i="6"/>
  <c r="J108" i="6"/>
  <c r="P108" i="6"/>
  <c r="C107" i="6"/>
  <c r="F108" i="6"/>
  <c r="G108" i="6"/>
  <c r="Q108" i="6"/>
  <c r="R108" i="6"/>
  <c r="W107" i="6"/>
  <c r="T108" i="6"/>
  <c r="X107" i="6"/>
  <c r="E108" i="6"/>
  <c r="U108" i="6"/>
  <c r="H108" i="6"/>
  <c r="I108" i="6"/>
  <c r="Y108" i="6"/>
  <c r="K108" i="6"/>
  <c r="L108" i="6"/>
  <c r="M108" i="6"/>
  <c r="O108" i="6"/>
  <c r="Z108" i="6"/>
  <c r="V108" i="6"/>
  <c r="D109" i="6"/>
  <c r="S108" i="6"/>
  <c r="J109" i="6"/>
  <c r="P109" i="6"/>
  <c r="C108" i="6"/>
  <c r="F109" i="6"/>
  <c r="G109" i="6"/>
  <c r="Q109" i="6"/>
  <c r="R109" i="6"/>
  <c r="W108" i="6"/>
  <c r="T109" i="6"/>
  <c r="X108" i="6"/>
  <c r="E109" i="6"/>
  <c r="U109" i="6"/>
  <c r="H109" i="6"/>
  <c r="I109" i="6"/>
  <c r="Y109" i="6"/>
  <c r="K109" i="6"/>
  <c r="L109" i="6"/>
  <c r="M109" i="6"/>
  <c r="O109" i="6"/>
  <c r="Z109" i="6"/>
  <c r="V109" i="6"/>
  <c r="D110" i="6"/>
  <c r="S109" i="6"/>
  <c r="J110" i="6"/>
  <c r="P110" i="6"/>
  <c r="C109" i="6"/>
  <c r="F110" i="6"/>
  <c r="G110" i="6"/>
  <c r="Q110" i="6"/>
  <c r="R110" i="6"/>
  <c r="W109" i="6"/>
  <c r="T110" i="6"/>
  <c r="X109" i="6"/>
  <c r="E110" i="6"/>
  <c r="U110" i="6"/>
  <c r="H110" i="6"/>
  <c r="I110" i="6"/>
  <c r="Y110" i="6"/>
  <c r="K110" i="6"/>
  <c r="L110" i="6"/>
  <c r="M110" i="6"/>
  <c r="O110" i="6"/>
  <c r="Z110" i="6"/>
  <c r="V110" i="6"/>
  <c r="D111" i="6"/>
  <c r="S110" i="6"/>
  <c r="J111" i="6"/>
  <c r="P111" i="6"/>
  <c r="C110" i="6"/>
  <c r="F111" i="6"/>
  <c r="G111" i="6"/>
  <c r="Q111" i="6"/>
  <c r="R111" i="6"/>
  <c r="W110" i="6"/>
  <c r="T111" i="6"/>
  <c r="X110" i="6"/>
  <c r="E111" i="6"/>
  <c r="U111" i="6"/>
  <c r="H111" i="6"/>
  <c r="I111" i="6"/>
  <c r="Y111" i="6"/>
  <c r="K111" i="6"/>
  <c r="L111" i="6"/>
  <c r="M111" i="6"/>
  <c r="O111" i="6"/>
  <c r="Z111" i="6"/>
  <c r="V111" i="6"/>
  <c r="D112" i="6"/>
  <c r="S111" i="6"/>
  <c r="J112" i="6"/>
  <c r="P112" i="6"/>
  <c r="C111" i="6"/>
  <c r="F112" i="6"/>
  <c r="G112" i="6"/>
  <c r="Q112" i="6"/>
  <c r="R112" i="6"/>
  <c r="W111" i="6"/>
  <c r="T112" i="6"/>
  <c r="X111" i="6"/>
  <c r="E112" i="6"/>
  <c r="U112" i="6"/>
  <c r="H112" i="6"/>
  <c r="I112" i="6"/>
  <c r="Y112" i="6"/>
  <c r="K112" i="6"/>
  <c r="L112" i="6"/>
  <c r="M112" i="6"/>
  <c r="O112" i="6"/>
  <c r="Z112" i="6"/>
  <c r="V112" i="6"/>
  <c r="D113" i="6"/>
  <c r="S112" i="6"/>
  <c r="J113" i="6"/>
  <c r="P113" i="6"/>
  <c r="C112" i="6"/>
  <c r="F113" i="6"/>
  <c r="G113" i="6"/>
  <c r="Q113" i="6"/>
  <c r="R113" i="6"/>
  <c r="W112" i="6"/>
  <c r="T113" i="6"/>
  <c r="X112" i="6"/>
  <c r="E113" i="6"/>
  <c r="U113" i="6"/>
  <c r="H113" i="6"/>
  <c r="I113" i="6"/>
  <c r="Y113" i="6"/>
  <c r="K113" i="6"/>
  <c r="L113" i="6"/>
  <c r="M113" i="6"/>
  <c r="O113" i="6"/>
  <c r="Z113" i="6"/>
  <c r="V113" i="6"/>
  <c r="D114" i="6"/>
  <c r="S113" i="6"/>
  <c r="J114" i="6"/>
  <c r="P114" i="6"/>
  <c r="C113" i="6"/>
  <c r="F114" i="6"/>
  <c r="G114" i="6"/>
  <c r="Q114" i="6"/>
  <c r="R114" i="6"/>
  <c r="W113" i="6"/>
  <c r="T114" i="6"/>
  <c r="X113" i="6"/>
  <c r="E114" i="6"/>
  <c r="U114" i="6"/>
  <c r="H114" i="6"/>
  <c r="I114" i="6"/>
  <c r="Y114" i="6"/>
  <c r="K114" i="6"/>
  <c r="L114" i="6"/>
  <c r="M114" i="6"/>
  <c r="O114" i="6"/>
  <c r="Z114" i="6"/>
  <c r="V114" i="6"/>
  <c r="D115" i="6"/>
  <c r="S114" i="6"/>
  <c r="J115" i="6"/>
  <c r="P115" i="6"/>
  <c r="C114" i="6"/>
  <c r="F115" i="6"/>
  <c r="G115" i="6"/>
  <c r="Q115" i="6"/>
  <c r="R115" i="6"/>
  <c r="W114" i="6"/>
  <c r="T115" i="6"/>
  <c r="X114" i="6"/>
  <c r="E115" i="6"/>
  <c r="U115" i="6"/>
  <c r="H115" i="6"/>
  <c r="I115" i="6"/>
  <c r="Y115" i="6"/>
  <c r="K115" i="6"/>
  <c r="L115" i="6"/>
  <c r="M115" i="6"/>
  <c r="O115" i="6"/>
  <c r="Z115" i="6"/>
  <c r="V115" i="6"/>
  <c r="D116" i="6"/>
  <c r="S115" i="6"/>
  <c r="J116" i="6"/>
  <c r="P116" i="6"/>
  <c r="C115" i="6"/>
  <c r="F116" i="6"/>
  <c r="G116" i="6"/>
  <c r="Q116" i="6"/>
  <c r="R116" i="6"/>
  <c r="W115" i="6"/>
  <c r="T116" i="6"/>
  <c r="X115" i="6"/>
  <c r="E116" i="6"/>
  <c r="U116" i="6"/>
  <c r="H116" i="6"/>
  <c r="I116" i="6"/>
  <c r="Y116" i="6"/>
  <c r="K116" i="6"/>
  <c r="L116" i="6"/>
  <c r="M116" i="6"/>
  <c r="O116" i="6"/>
  <c r="Z116" i="6"/>
  <c r="V116" i="6"/>
  <c r="D117" i="6"/>
  <c r="S116" i="6"/>
  <c r="J117" i="6"/>
  <c r="P117" i="6"/>
  <c r="C116" i="6"/>
  <c r="F117" i="6"/>
  <c r="G117" i="6"/>
  <c r="Q117" i="6"/>
  <c r="R117" i="6"/>
  <c r="W116" i="6"/>
  <c r="T117" i="6"/>
  <c r="X116" i="6"/>
  <c r="E117" i="6"/>
  <c r="U117" i="6"/>
  <c r="H117" i="6"/>
  <c r="I117" i="6"/>
  <c r="Y117" i="6"/>
  <c r="K117" i="6"/>
  <c r="L117" i="6"/>
  <c r="M117" i="6"/>
  <c r="O117" i="6"/>
  <c r="Z117" i="6"/>
  <c r="V117" i="6"/>
  <c r="D118" i="6"/>
  <c r="S117" i="6"/>
  <c r="J118" i="6"/>
  <c r="P118" i="6"/>
  <c r="C117" i="6"/>
  <c r="F118" i="6"/>
  <c r="G118" i="6"/>
  <c r="Q118" i="6"/>
  <c r="R118" i="6"/>
  <c r="W117" i="6"/>
  <c r="T118" i="6"/>
  <c r="X117" i="6"/>
  <c r="E118" i="6"/>
  <c r="U118" i="6"/>
  <c r="H118" i="6"/>
  <c r="I118" i="6"/>
  <c r="Y118" i="6"/>
  <c r="K118" i="6"/>
  <c r="L118" i="6"/>
  <c r="M118" i="6"/>
  <c r="O118" i="6"/>
  <c r="Z118" i="6"/>
  <c r="V118" i="6"/>
  <c r="D119" i="6"/>
  <c r="S118" i="6"/>
  <c r="J119" i="6"/>
  <c r="P119" i="6"/>
  <c r="C118" i="6"/>
  <c r="F119" i="6"/>
  <c r="G119" i="6"/>
  <c r="Q119" i="6"/>
  <c r="R119" i="6"/>
  <c r="W118" i="6"/>
  <c r="T119" i="6"/>
  <c r="X118" i="6"/>
  <c r="E119" i="6"/>
  <c r="U119" i="6"/>
  <c r="H119" i="6"/>
  <c r="I119" i="6"/>
  <c r="Y119" i="6"/>
  <c r="K119" i="6"/>
  <c r="L119" i="6"/>
  <c r="M119" i="6"/>
  <c r="O119" i="6"/>
  <c r="Z119" i="6"/>
  <c r="V119" i="6"/>
  <c r="D120" i="6"/>
  <c r="S119" i="6"/>
  <c r="J120" i="6"/>
  <c r="P120" i="6"/>
  <c r="C119" i="6"/>
  <c r="F120" i="6"/>
  <c r="G120" i="6"/>
  <c r="Q120" i="6"/>
  <c r="R120" i="6"/>
  <c r="W119" i="6"/>
  <c r="T120" i="6"/>
  <c r="X119" i="6"/>
  <c r="E120" i="6"/>
  <c r="U120" i="6"/>
  <c r="H120" i="6"/>
  <c r="I120" i="6"/>
  <c r="Y120" i="6"/>
  <c r="K120" i="6"/>
  <c r="L120" i="6"/>
  <c r="M120" i="6"/>
  <c r="O120" i="6"/>
  <c r="Z120" i="6"/>
  <c r="V120" i="6"/>
  <c r="D121" i="6"/>
  <c r="S120" i="6"/>
  <c r="J121" i="6"/>
  <c r="P121" i="6"/>
  <c r="C120" i="6"/>
  <c r="F121" i="6"/>
  <c r="G121" i="6"/>
  <c r="Q121" i="6"/>
  <c r="R121" i="6"/>
  <c r="W120" i="6"/>
  <c r="T121" i="6"/>
  <c r="X120" i="6"/>
  <c r="E121" i="6"/>
  <c r="U121" i="6"/>
  <c r="H121" i="6"/>
  <c r="I121" i="6"/>
  <c r="Y121" i="6"/>
  <c r="K121" i="6"/>
  <c r="L121" i="6"/>
  <c r="M121" i="6"/>
  <c r="O121" i="6"/>
  <c r="Z121" i="6"/>
  <c r="V121" i="6"/>
  <c r="D122" i="6"/>
  <c r="S121" i="6"/>
  <c r="J122" i="6"/>
  <c r="P122" i="6"/>
  <c r="C121" i="6"/>
  <c r="F122" i="6"/>
  <c r="G122" i="6"/>
  <c r="Q122" i="6"/>
  <c r="R122" i="6"/>
  <c r="W121" i="6"/>
  <c r="T122" i="6"/>
  <c r="X121" i="6"/>
  <c r="E122" i="6"/>
  <c r="U122" i="6"/>
  <c r="H122" i="6"/>
  <c r="I122" i="6"/>
  <c r="Y122" i="6"/>
  <c r="K122" i="6"/>
  <c r="L122" i="6"/>
  <c r="M122" i="6"/>
  <c r="O122" i="6"/>
  <c r="Z122" i="6"/>
  <c r="V122" i="6"/>
  <c r="D123" i="6"/>
  <c r="S122" i="6"/>
  <c r="J123" i="6"/>
  <c r="P123" i="6"/>
  <c r="C122" i="6"/>
  <c r="F123" i="6"/>
  <c r="G123" i="6"/>
  <c r="Q123" i="6"/>
  <c r="R123" i="6"/>
  <c r="W122" i="6"/>
  <c r="T123" i="6"/>
  <c r="X122" i="6"/>
  <c r="E123" i="6"/>
  <c r="U123" i="6"/>
  <c r="H123" i="6"/>
  <c r="I123" i="6"/>
  <c r="Y123" i="6"/>
  <c r="K123" i="6"/>
  <c r="L123" i="6"/>
  <c r="M123" i="6"/>
  <c r="O123" i="6"/>
  <c r="Z123" i="6"/>
  <c r="V123" i="6"/>
  <c r="D124" i="6"/>
  <c r="S123" i="6"/>
  <c r="J124" i="6"/>
  <c r="P124" i="6"/>
  <c r="C123" i="6"/>
  <c r="F124" i="6"/>
  <c r="G124" i="6"/>
  <c r="Q124" i="6"/>
  <c r="R124" i="6"/>
  <c r="W123" i="6"/>
  <c r="T124" i="6"/>
  <c r="X123" i="6"/>
  <c r="E124" i="6"/>
  <c r="U124" i="6"/>
  <c r="H124" i="6"/>
  <c r="I124" i="6"/>
  <c r="Y124" i="6"/>
  <c r="K124" i="6"/>
  <c r="L124" i="6"/>
  <c r="M124" i="6"/>
  <c r="O124" i="6"/>
  <c r="Z124" i="6"/>
  <c r="V124" i="6"/>
  <c r="D125" i="6"/>
  <c r="S124" i="6"/>
  <c r="J125" i="6"/>
  <c r="P125" i="6"/>
  <c r="C124" i="6"/>
  <c r="F125" i="6"/>
  <c r="G125" i="6"/>
  <c r="Q125" i="6"/>
  <c r="R125" i="6"/>
  <c r="W124" i="6"/>
  <c r="T125" i="6"/>
  <c r="X124" i="6"/>
  <c r="E125" i="6"/>
  <c r="U125" i="6"/>
  <c r="H125" i="6"/>
  <c r="I125" i="6"/>
  <c r="Y125" i="6"/>
  <c r="K125" i="6"/>
  <c r="L125" i="6"/>
  <c r="M125" i="6"/>
  <c r="O125" i="6"/>
  <c r="Z125" i="6"/>
  <c r="V125" i="6"/>
  <c r="D126" i="6"/>
  <c r="S125" i="6"/>
  <c r="J126" i="6"/>
  <c r="P126" i="6"/>
  <c r="C125" i="6"/>
  <c r="F126" i="6"/>
  <c r="G126" i="6"/>
  <c r="Q126" i="6"/>
  <c r="R126" i="6"/>
  <c r="W125" i="6"/>
  <c r="T126" i="6"/>
  <c r="X125" i="6"/>
  <c r="E126" i="6"/>
  <c r="U126" i="6"/>
  <c r="H126" i="6"/>
  <c r="I126" i="6"/>
  <c r="Y126" i="6"/>
  <c r="K126" i="6"/>
  <c r="L126" i="6"/>
  <c r="M126" i="6"/>
  <c r="O126" i="6"/>
  <c r="Z126" i="6"/>
  <c r="V126" i="6"/>
  <c r="D127" i="6"/>
  <c r="S126" i="6"/>
  <c r="J127" i="6"/>
  <c r="P127" i="6"/>
  <c r="C126" i="6"/>
  <c r="F127" i="6"/>
  <c r="G127" i="6"/>
  <c r="Q127" i="6"/>
  <c r="R127" i="6"/>
  <c r="W126" i="6"/>
  <c r="T127" i="6"/>
  <c r="X126" i="6"/>
  <c r="E127" i="6"/>
  <c r="U127" i="6"/>
  <c r="H127" i="6"/>
  <c r="I127" i="6"/>
  <c r="Y127" i="6"/>
  <c r="K127" i="6"/>
  <c r="L127" i="6"/>
  <c r="M127" i="6"/>
  <c r="O127" i="6"/>
  <c r="Z127" i="6"/>
  <c r="V127" i="6"/>
  <c r="D128" i="6"/>
  <c r="S127" i="6"/>
  <c r="J128" i="6"/>
  <c r="P128" i="6"/>
  <c r="C127" i="6"/>
  <c r="F128" i="6"/>
  <c r="G128" i="6"/>
  <c r="Q128" i="6"/>
  <c r="R128" i="6"/>
  <c r="W127" i="6"/>
  <c r="T128" i="6"/>
  <c r="X127" i="6"/>
  <c r="E128" i="6"/>
  <c r="U128" i="6"/>
  <c r="H128" i="6"/>
  <c r="I128" i="6"/>
  <c r="Y128" i="6"/>
  <c r="K128" i="6"/>
  <c r="L128" i="6"/>
  <c r="M128" i="6"/>
  <c r="O128" i="6"/>
  <c r="Z128" i="6"/>
  <c r="V128" i="6"/>
  <c r="D129" i="6"/>
  <c r="S128" i="6"/>
  <c r="J129" i="6"/>
  <c r="P129" i="6"/>
  <c r="C128" i="6"/>
  <c r="F129" i="6"/>
  <c r="G129" i="6"/>
  <c r="Q129" i="6"/>
  <c r="R129" i="6"/>
  <c r="W128" i="6"/>
  <c r="T129" i="6"/>
  <c r="X128" i="6"/>
  <c r="E129" i="6"/>
  <c r="U129" i="6"/>
  <c r="H129" i="6"/>
  <c r="I129" i="6"/>
  <c r="Y129" i="6"/>
  <c r="K129" i="6"/>
  <c r="L129" i="6"/>
  <c r="M129" i="6"/>
  <c r="O129" i="6"/>
  <c r="Z129" i="6"/>
  <c r="V129" i="6"/>
  <c r="D130" i="6"/>
  <c r="S129" i="6"/>
  <c r="J130" i="6"/>
  <c r="P130" i="6"/>
  <c r="C129" i="6"/>
  <c r="F130" i="6"/>
  <c r="G130" i="6"/>
  <c r="Q130" i="6"/>
  <c r="R130" i="6"/>
  <c r="W129" i="6"/>
  <c r="T130" i="6"/>
  <c r="X129" i="6"/>
  <c r="E130" i="6"/>
  <c r="U130" i="6"/>
  <c r="H130" i="6"/>
  <c r="I130" i="6"/>
  <c r="Y130" i="6"/>
  <c r="K130" i="6"/>
  <c r="L130" i="6"/>
  <c r="M130" i="6"/>
  <c r="O130" i="6"/>
  <c r="Z130" i="6"/>
  <c r="V130" i="6"/>
  <c r="D131" i="6"/>
  <c r="S130" i="6"/>
  <c r="J131" i="6"/>
  <c r="P131" i="6"/>
  <c r="C130" i="6"/>
  <c r="F131" i="6"/>
  <c r="G131" i="6"/>
  <c r="Q131" i="6"/>
  <c r="R131" i="6"/>
  <c r="W130" i="6"/>
  <c r="T131" i="6"/>
  <c r="X130" i="6"/>
  <c r="E131" i="6"/>
  <c r="U131" i="6"/>
  <c r="H131" i="6"/>
  <c r="I131" i="6"/>
  <c r="Y131" i="6"/>
  <c r="K131" i="6"/>
  <c r="L131" i="6"/>
  <c r="M131" i="6"/>
  <c r="O131" i="6"/>
  <c r="Z131" i="6"/>
  <c r="V131" i="6"/>
  <c r="D132" i="6"/>
  <c r="S131" i="6"/>
  <c r="J132" i="6"/>
  <c r="P132" i="6"/>
  <c r="C131" i="6"/>
  <c r="F132" i="6"/>
  <c r="G132" i="6"/>
  <c r="Q132" i="6"/>
  <c r="R132" i="6"/>
  <c r="W131" i="6"/>
  <c r="T132" i="6"/>
  <c r="X131" i="6"/>
  <c r="E132" i="6"/>
  <c r="U132" i="6"/>
  <c r="H132" i="6"/>
  <c r="I132" i="6"/>
  <c r="Y132" i="6"/>
  <c r="K132" i="6"/>
  <c r="L132" i="6"/>
  <c r="M132" i="6"/>
  <c r="O132" i="6"/>
  <c r="Z132" i="6"/>
  <c r="V132" i="6"/>
  <c r="D133" i="6"/>
  <c r="S132" i="6"/>
  <c r="J133" i="6"/>
  <c r="P133" i="6"/>
  <c r="C132" i="6"/>
  <c r="F133" i="6"/>
  <c r="G133" i="6"/>
  <c r="Q133" i="6"/>
  <c r="R133" i="6"/>
  <c r="W132" i="6"/>
  <c r="T133" i="6"/>
  <c r="X132" i="6"/>
  <c r="E133" i="6"/>
  <c r="U133" i="6"/>
  <c r="H133" i="6"/>
  <c r="I133" i="6"/>
  <c r="Y133" i="6"/>
  <c r="K133" i="6"/>
  <c r="L133" i="6"/>
  <c r="M133" i="6"/>
  <c r="O133" i="6"/>
  <c r="Z133" i="6"/>
  <c r="V133" i="6"/>
  <c r="D134" i="6"/>
  <c r="S133" i="6"/>
  <c r="J134" i="6"/>
  <c r="P134" i="6"/>
  <c r="C133" i="6"/>
  <c r="F134" i="6"/>
  <c r="G134" i="6"/>
  <c r="Q134" i="6"/>
  <c r="R134" i="6"/>
  <c r="W133" i="6"/>
  <c r="T134" i="6"/>
  <c r="X133" i="6"/>
  <c r="E134" i="6"/>
  <c r="U134" i="6"/>
  <c r="H134" i="6"/>
  <c r="I134" i="6"/>
  <c r="Y134" i="6"/>
  <c r="K134" i="6"/>
  <c r="L134" i="6"/>
  <c r="M134" i="6"/>
  <c r="O134" i="6"/>
  <c r="Z134" i="6"/>
  <c r="V134" i="6"/>
  <c r="D135" i="6"/>
  <c r="S134" i="6"/>
  <c r="J135" i="6"/>
  <c r="P135" i="6"/>
  <c r="C134" i="6"/>
  <c r="F135" i="6"/>
  <c r="G135" i="6"/>
  <c r="Q135" i="6"/>
  <c r="R135" i="6"/>
  <c r="W134" i="6"/>
  <c r="T135" i="6"/>
  <c r="X134" i="6"/>
  <c r="E135" i="6"/>
  <c r="U135" i="6"/>
  <c r="H135" i="6"/>
  <c r="I135" i="6"/>
  <c r="Y135" i="6"/>
  <c r="K135" i="6"/>
  <c r="L135" i="6"/>
  <c r="M135" i="6"/>
  <c r="O135" i="6"/>
  <c r="Z135" i="6"/>
  <c r="V135" i="6"/>
  <c r="D136" i="6"/>
  <c r="S135" i="6"/>
  <c r="J136" i="6"/>
  <c r="P136" i="6"/>
  <c r="C135" i="6"/>
  <c r="F136" i="6"/>
  <c r="G136" i="6"/>
  <c r="Q136" i="6"/>
  <c r="R136" i="6"/>
  <c r="W135" i="6"/>
  <c r="T136" i="6"/>
  <c r="X135" i="6"/>
  <c r="E136" i="6"/>
  <c r="U136" i="6"/>
  <c r="H136" i="6"/>
  <c r="I136" i="6"/>
  <c r="Y136" i="6"/>
  <c r="K136" i="6"/>
  <c r="L136" i="6"/>
  <c r="M136" i="6"/>
  <c r="O136" i="6"/>
  <c r="Z136" i="6"/>
  <c r="V136" i="6"/>
  <c r="D137" i="6"/>
  <c r="S136" i="6"/>
  <c r="J137" i="6"/>
  <c r="P137" i="6"/>
  <c r="C136" i="6"/>
  <c r="F137" i="6"/>
  <c r="G137" i="6"/>
  <c r="Q137" i="6"/>
  <c r="R137" i="6"/>
  <c r="W136" i="6"/>
  <c r="T137" i="6"/>
  <c r="X136" i="6"/>
  <c r="E137" i="6"/>
  <c r="U137" i="6"/>
  <c r="H137" i="6"/>
  <c r="I137" i="6"/>
  <c r="Y137" i="6"/>
  <c r="K137" i="6"/>
  <c r="L137" i="6"/>
  <c r="M137" i="6"/>
  <c r="O137" i="6"/>
  <c r="Z137" i="6"/>
  <c r="V137" i="6"/>
  <c r="D138" i="6"/>
  <c r="S137" i="6"/>
  <c r="J138" i="6"/>
  <c r="P138" i="6"/>
  <c r="C137" i="6"/>
  <c r="F138" i="6"/>
  <c r="G138" i="6"/>
  <c r="Q138" i="6"/>
  <c r="R138" i="6"/>
  <c r="W137" i="6"/>
  <c r="T138" i="6"/>
  <c r="X137" i="6"/>
  <c r="E138" i="6"/>
  <c r="U138" i="6"/>
  <c r="H138" i="6"/>
  <c r="I138" i="6"/>
  <c r="Y138" i="6"/>
  <c r="K138" i="6"/>
  <c r="L138" i="6"/>
  <c r="M138" i="6"/>
  <c r="O138" i="6"/>
  <c r="Z138" i="6"/>
  <c r="V138" i="6"/>
  <c r="D139" i="6"/>
  <c r="S138" i="6"/>
  <c r="J139" i="6"/>
  <c r="P139" i="6"/>
  <c r="C138" i="6"/>
  <c r="F139" i="6"/>
  <c r="G139" i="6"/>
  <c r="Q139" i="6"/>
  <c r="R139" i="6"/>
  <c r="W138" i="6"/>
  <c r="T139" i="6"/>
  <c r="X138" i="6"/>
  <c r="E139" i="6"/>
  <c r="U139" i="6"/>
  <c r="H139" i="6"/>
  <c r="I139" i="6"/>
  <c r="Y139" i="6"/>
  <c r="K139" i="6"/>
  <c r="L139" i="6"/>
  <c r="M139" i="6"/>
  <c r="O139" i="6"/>
  <c r="Z139" i="6"/>
  <c r="V139" i="6"/>
  <c r="D140" i="6"/>
  <c r="S139" i="6"/>
  <c r="J140" i="6"/>
  <c r="P140" i="6"/>
  <c r="C139" i="6"/>
  <c r="F140" i="6"/>
  <c r="G140" i="6"/>
  <c r="Q140" i="6"/>
  <c r="R140" i="6"/>
  <c r="W139" i="6"/>
  <c r="T140" i="6"/>
  <c r="X139" i="6"/>
  <c r="E140" i="6"/>
  <c r="U140" i="6"/>
  <c r="H140" i="6"/>
  <c r="I140" i="6"/>
  <c r="Y140" i="6"/>
  <c r="K140" i="6"/>
  <c r="L140" i="6"/>
  <c r="M140" i="6"/>
  <c r="O140" i="6"/>
  <c r="Z140" i="6"/>
  <c r="V140" i="6"/>
  <c r="D141" i="6"/>
  <c r="S140" i="6"/>
  <c r="J141" i="6"/>
  <c r="P141" i="6"/>
  <c r="C140" i="6"/>
  <c r="F141" i="6"/>
  <c r="G141" i="6"/>
  <c r="Q141" i="6"/>
  <c r="R141" i="6"/>
  <c r="W140" i="6"/>
  <c r="T141" i="6"/>
  <c r="X140" i="6"/>
  <c r="E141" i="6"/>
  <c r="U141" i="6"/>
  <c r="H141" i="6"/>
  <c r="I141" i="6"/>
  <c r="Y141" i="6"/>
  <c r="K141" i="6"/>
  <c r="L141" i="6"/>
  <c r="M141" i="6"/>
  <c r="O141" i="6"/>
  <c r="Z141" i="6"/>
  <c r="V141" i="6"/>
  <c r="D142" i="6"/>
  <c r="S141" i="6"/>
  <c r="J142" i="6"/>
  <c r="P142" i="6"/>
  <c r="C141" i="6"/>
  <c r="F142" i="6"/>
  <c r="G142" i="6"/>
  <c r="Q142" i="6"/>
  <c r="R142" i="6"/>
  <c r="W141" i="6"/>
  <c r="T142" i="6"/>
  <c r="X141" i="6"/>
  <c r="E142" i="6"/>
  <c r="U142" i="6"/>
  <c r="H142" i="6"/>
  <c r="I142" i="6"/>
  <c r="Y142" i="6"/>
  <c r="K142" i="6"/>
  <c r="L142" i="6"/>
  <c r="M142" i="6"/>
  <c r="O142" i="6"/>
  <c r="Z142" i="6"/>
  <c r="V142" i="6"/>
  <c r="D143" i="6"/>
  <c r="S142" i="6"/>
  <c r="J143" i="6"/>
  <c r="P143" i="6"/>
  <c r="C142" i="6"/>
  <c r="F143" i="6"/>
  <c r="G143" i="6"/>
  <c r="Q143" i="6"/>
  <c r="R143" i="6"/>
  <c r="W142" i="6"/>
  <c r="T143" i="6"/>
  <c r="X142" i="6"/>
  <c r="E143" i="6"/>
  <c r="U143" i="6"/>
  <c r="H143" i="6"/>
  <c r="I143" i="6"/>
  <c r="Y143" i="6"/>
  <c r="K143" i="6"/>
  <c r="L143" i="6"/>
  <c r="M143" i="6"/>
  <c r="O143" i="6"/>
  <c r="Z143" i="6"/>
  <c r="V143" i="6"/>
  <c r="D144" i="6"/>
  <c r="S143" i="6"/>
  <c r="J144" i="6"/>
  <c r="P144" i="6"/>
  <c r="C143" i="6"/>
  <c r="F144" i="6"/>
  <c r="G144" i="6"/>
  <c r="Q144" i="6"/>
  <c r="R144" i="6"/>
  <c r="W143" i="6"/>
  <c r="T144" i="6"/>
  <c r="X143" i="6"/>
  <c r="E144" i="6"/>
  <c r="U144" i="6"/>
  <c r="H144" i="6"/>
  <c r="I144" i="6"/>
  <c r="Y144" i="6"/>
  <c r="K144" i="6"/>
  <c r="L144" i="6"/>
  <c r="M144" i="6"/>
  <c r="O144" i="6"/>
  <c r="Z144" i="6"/>
  <c r="V144" i="6"/>
  <c r="D145" i="6"/>
  <c r="S144" i="6"/>
  <c r="J145" i="6"/>
  <c r="P145" i="6"/>
  <c r="C144" i="6"/>
  <c r="F145" i="6"/>
  <c r="G145" i="6"/>
  <c r="Q145" i="6"/>
  <c r="R145" i="6"/>
  <c r="W144" i="6"/>
  <c r="T145" i="6"/>
  <c r="X144" i="6"/>
  <c r="E145" i="6"/>
  <c r="U145" i="6"/>
  <c r="H145" i="6"/>
  <c r="I145" i="6"/>
  <c r="Y145" i="6"/>
  <c r="K145" i="6"/>
  <c r="L145" i="6"/>
  <c r="M145" i="6"/>
  <c r="O145" i="6"/>
  <c r="Z145" i="6"/>
  <c r="V145" i="6"/>
  <c r="D146" i="6"/>
  <c r="S145" i="6"/>
  <c r="J146" i="6"/>
  <c r="P146" i="6"/>
  <c r="C145" i="6"/>
  <c r="F146" i="6"/>
  <c r="G146" i="6"/>
  <c r="Q146" i="6"/>
  <c r="R146" i="6"/>
  <c r="W145" i="6"/>
  <c r="T146" i="6"/>
  <c r="X145" i="6"/>
  <c r="E146" i="6"/>
  <c r="U146" i="6"/>
  <c r="H146" i="6"/>
  <c r="I146" i="6"/>
  <c r="Y146" i="6"/>
  <c r="K146" i="6"/>
  <c r="L146" i="6"/>
  <c r="M146" i="6"/>
  <c r="O146" i="6"/>
  <c r="Z146" i="6"/>
  <c r="V146" i="6"/>
  <c r="D147" i="6"/>
  <c r="S146" i="6"/>
  <c r="J147" i="6"/>
  <c r="P147" i="6"/>
  <c r="C146" i="6"/>
  <c r="F147" i="6"/>
  <c r="G147" i="6"/>
  <c r="Q147" i="6"/>
  <c r="R147" i="6"/>
  <c r="W146" i="6"/>
  <c r="T147" i="6"/>
  <c r="X146" i="6"/>
  <c r="E147" i="6"/>
  <c r="U147" i="6"/>
  <c r="H147" i="6"/>
  <c r="I147" i="6"/>
  <c r="Y147" i="6"/>
  <c r="K147" i="6"/>
  <c r="L147" i="6"/>
  <c r="M147" i="6"/>
  <c r="O147" i="6"/>
  <c r="Z147" i="6"/>
  <c r="V147" i="6"/>
  <c r="D148" i="6"/>
  <c r="S147" i="6"/>
  <c r="J148" i="6"/>
  <c r="P148" i="6"/>
  <c r="C147" i="6"/>
  <c r="F148" i="6"/>
  <c r="G148" i="6"/>
  <c r="Q148" i="6"/>
  <c r="R148" i="6"/>
  <c r="W147" i="6"/>
  <c r="T148" i="6"/>
  <c r="X147" i="6"/>
  <c r="E148" i="6"/>
  <c r="U148" i="6"/>
  <c r="H148" i="6"/>
  <c r="I148" i="6"/>
  <c r="Y148" i="6"/>
  <c r="K148" i="6"/>
  <c r="L148" i="6"/>
  <c r="M148" i="6"/>
  <c r="O148" i="6"/>
  <c r="Z148" i="6"/>
  <c r="V148" i="6"/>
  <c r="D149" i="6"/>
  <c r="S148" i="6"/>
  <c r="J149" i="6"/>
  <c r="P149" i="6"/>
  <c r="C148" i="6"/>
  <c r="F149" i="6"/>
  <c r="G149" i="6"/>
  <c r="Q149" i="6"/>
  <c r="R149" i="6"/>
  <c r="W148" i="6"/>
  <c r="T149" i="6"/>
  <c r="X148" i="6"/>
  <c r="E149" i="6"/>
  <c r="U149" i="6"/>
  <c r="H149" i="6"/>
  <c r="I149" i="6"/>
  <c r="Y149" i="6"/>
  <c r="K149" i="6"/>
  <c r="L149" i="6"/>
  <c r="M149" i="6"/>
  <c r="O149" i="6"/>
  <c r="Z149" i="6"/>
  <c r="V149" i="6"/>
  <c r="D150" i="6"/>
  <c r="S149" i="6"/>
  <c r="J150" i="6"/>
  <c r="P150" i="6"/>
  <c r="C149" i="6"/>
  <c r="F150" i="6"/>
  <c r="G150" i="6"/>
  <c r="Q150" i="6"/>
  <c r="R150" i="6"/>
  <c r="W149" i="6"/>
  <c r="T150" i="6"/>
  <c r="X149" i="6"/>
  <c r="E150" i="6"/>
  <c r="U150" i="6"/>
  <c r="H150" i="6"/>
  <c r="I150" i="6"/>
  <c r="Y150" i="6"/>
  <c r="K150" i="6"/>
  <c r="L150" i="6"/>
  <c r="M150" i="6"/>
  <c r="O150" i="6"/>
  <c r="Z150" i="6"/>
  <c r="V150" i="6"/>
  <c r="D151" i="6"/>
  <c r="S150" i="6"/>
  <c r="J151" i="6"/>
  <c r="P151" i="6"/>
  <c r="C150" i="6"/>
  <c r="F151" i="6"/>
  <c r="G151" i="6"/>
  <c r="Q151" i="6"/>
  <c r="R151" i="6"/>
  <c r="W150" i="6"/>
  <c r="T151" i="6"/>
  <c r="X150" i="6"/>
  <c r="E151" i="6"/>
  <c r="U151" i="6"/>
  <c r="H151" i="6"/>
  <c r="I151" i="6"/>
  <c r="Y151" i="6"/>
  <c r="K151" i="6"/>
  <c r="L151" i="6"/>
  <c r="M151" i="6"/>
  <c r="O151" i="6"/>
  <c r="Z151" i="6"/>
  <c r="V151" i="6"/>
  <c r="D152" i="6"/>
  <c r="S151" i="6"/>
  <c r="J152" i="6"/>
  <c r="P152" i="6"/>
  <c r="C151" i="6"/>
  <c r="F152" i="6"/>
  <c r="G152" i="6"/>
  <c r="Q152" i="6"/>
  <c r="R152" i="6"/>
  <c r="W151" i="6"/>
  <c r="T152" i="6"/>
  <c r="X151" i="6"/>
  <c r="E152" i="6"/>
  <c r="U152" i="6"/>
  <c r="H152" i="6"/>
  <c r="I152" i="6"/>
  <c r="Y152" i="6"/>
  <c r="K152" i="6"/>
  <c r="L152" i="6"/>
  <c r="M152" i="6"/>
  <c r="O152" i="6"/>
  <c r="Z152" i="6"/>
  <c r="V152" i="6"/>
  <c r="D153" i="6"/>
  <c r="S152" i="6"/>
  <c r="J153" i="6"/>
  <c r="P153" i="6"/>
  <c r="C152" i="6"/>
  <c r="F153" i="6"/>
  <c r="G153" i="6"/>
  <c r="Q153" i="6"/>
  <c r="R153" i="6"/>
  <c r="W152" i="6"/>
  <c r="T153" i="6"/>
  <c r="X152" i="6"/>
  <c r="E153" i="6"/>
  <c r="U153" i="6"/>
  <c r="H153" i="6"/>
  <c r="I153" i="6"/>
  <c r="Y153" i="6"/>
  <c r="K153" i="6"/>
  <c r="L153" i="6"/>
  <c r="M153" i="6"/>
  <c r="O153" i="6"/>
  <c r="Z153" i="6"/>
  <c r="V153" i="6"/>
  <c r="D154" i="6"/>
  <c r="S153" i="6"/>
  <c r="J154" i="6"/>
  <c r="P154" i="6"/>
  <c r="C153" i="6"/>
  <c r="F154" i="6"/>
  <c r="G154" i="6"/>
  <c r="Q154" i="6"/>
  <c r="R154" i="6"/>
  <c r="W153" i="6"/>
  <c r="T154" i="6"/>
  <c r="X153" i="6"/>
  <c r="E154" i="6"/>
  <c r="U154" i="6"/>
  <c r="H154" i="6"/>
  <c r="I154" i="6"/>
  <c r="Y154" i="6"/>
  <c r="K154" i="6"/>
  <c r="L154" i="6"/>
  <c r="M154" i="6"/>
  <c r="O154" i="6"/>
  <c r="Z154" i="6"/>
  <c r="V154" i="6"/>
  <c r="D155" i="6"/>
  <c r="S154" i="6"/>
  <c r="J155" i="6"/>
  <c r="P155" i="6"/>
  <c r="C154" i="6"/>
  <c r="F155" i="6"/>
  <c r="G155" i="6"/>
  <c r="Q155" i="6"/>
  <c r="R155" i="6"/>
  <c r="W154" i="6"/>
  <c r="T155" i="6"/>
  <c r="X154" i="6"/>
  <c r="E155" i="6"/>
  <c r="U155" i="6"/>
  <c r="H155" i="6"/>
  <c r="I155" i="6"/>
  <c r="Y155" i="6"/>
  <c r="K155" i="6"/>
  <c r="L155" i="6"/>
  <c r="M155" i="6"/>
  <c r="O155" i="6"/>
  <c r="Z155" i="6"/>
  <c r="V155" i="6"/>
  <c r="D156" i="6"/>
  <c r="S155" i="6"/>
  <c r="J156" i="6"/>
  <c r="P156" i="6"/>
  <c r="C155" i="6"/>
  <c r="F156" i="6"/>
  <c r="G156" i="6"/>
  <c r="Q156" i="6"/>
  <c r="R156" i="6"/>
  <c r="W155" i="6"/>
  <c r="T156" i="6"/>
  <c r="X155" i="6"/>
  <c r="E156" i="6"/>
  <c r="U156" i="6"/>
  <c r="H156" i="6"/>
  <c r="I156" i="6"/>
  <c r="Y156" i="6"/>
  <c r="K156" i="6"/>
  <c r="L156" i="6"/>
  <c r="M156" i="6"/>
  <c r="O156" i="6"/>
  <c r="Z156" i="6"/>
  <c r="V156" i="6"/>
  <c r="D157" i="6"/>
  <c r="S156" i="6"/>
  <c r="J157" i="6"/>
  <c r="P157" i="6"/>
  <c r="C156" i="6"/>
  <c r="F157" i="6"/>
  <c r="G157" i="6"/>
  <c r="Q157" i="6"/>
  <c r="R157" i="6"/>
  <c r="W156" i="6"/>
  <c r="T157" i="6"/>
  <c r="X156" i="6"/>
  <c r="E157" i="6"/>
  <c r="U157" i="6"/>
  <c r="H157" i="6"/>
  <c r="I157" i="6"/>
  <c r="Y157" i="6"/>
  <c r="K157" i="6"/>
  <c r="L157" i="6"/>
  <c r="M157" i="6"/>
  <c r="O157" i="6"/>
  <c r="Z157" i="6"/>
  <c r="V157" i="6"/>
  <c r="D158" i="6"/>
  <c r="S157" i="6"/>
  <c r="J158" i="6"/>
  <c r="P158" i="6"/>
  <c r="C157" i="6"/>
  <c r="F158" i="6"/>
  <c r="G158" i="6"/>
  <c r="Q158" i="6"/>
  <c r="R158" i="6"/>
  <c r="W157" i="6"/>
  <c r="T158" i="6"/>
  <c r="X157" i="6"/>
  <c r="E158" i="6"/>
  <c r="U158" i="6"/>
  <c r="H158" i="6"/>
  <c r="I158" i="6"/>
  <c r="Y158" i="6"/>
  <c r="K158" i="6"/>
  <c r="L158" i="6"/>
  <c r="M158" i="6"/>
  <c r="O158" i="6"/>
  <c r="Z158" i="6"/>
  <c r="V158" i="6"/>
  <c r="D159" i="6"/>
  <c r="S158" i="6"/>
  <c r="J159" i="6"/>
  <c r="P159" i="6"/>
  <c r="C158" i="6"/>
  <c r="F159" i="6"/>
  <c r="G159" i="6"/>
  <c r="Q159" i="6"/>
  <c r="R159" i="6"/>
  <c r="W158" i="6"/>
  <c r="T159" i="6"/>
  <c r="X158" i="6"/>
  <c r="E159" i="6"/>
  <c r="U159" i="6"/>
  <c r="H159" i="6"/>
  <c r="I159" i="6"/>
  <c r="Y159" i="6"/>
  <c r="K159" i="6"/>
  <c r="L159" i="6"/>
  <c r="M159" i="6"/>
  <c r="O159" i="6"/>
  <c r="Z159" i="6"/>
  <c r="V159" i="6"/>
  <c r="D160" i="6"/>
  <c r="S159" i="6"/>
  <c r="J160" i="6"/>
  <c r="P160" i="6"/>
  <c r="C159" i="6"/>
  <c r="F160" i="6"/>
  <c r="G160" i="6"/>
  <c r="Q160" i="6"/>
  <c r="R160" i="6"/>
  <c r="W159" i="6"/>
  <c r="T160" i="6"/>
  <c r="X159" i="6"/>
  <c r="E160" i="6"/>
  <c r="U160" i="6"/>
  <c r="H160" i="6"/>
  <c r="I160" i="6"/>
  <c r="Y160" i="6"/>
  <c r="K160" i="6"/>
  <c r="L160" i="6"/>
  <c r="M160" i="6"/>
  <c r="O160" i="6"/>
  <c r="Z160" i="6"/>
  <c r="V160" i="6"/>
  <c r="D161" i="6"/>
  <c r="S160" i="6"/>
  <c r="J161" i="6"/>
  <c r="P161" i="6"/>
  <c r="C160" i="6"/>
  <c r="F161" i="6"/>
  <c r="G161" i="6"/>
  <c r="Q161" i="6"/>
  <c r="R161" i="6"/>
  <c r="W160" i="6"/>
  <c r="T161" i="6"/>
  <c r="X160" i="6"/>
  <c r="E161" i="6"/>
  <c r="U161" i="6"/>
  <c r="H161" i="6"/>
  <c r="I161" i="6"/>
  <c r="Y161" i="6"/>
  <c r="K161" i="6"/>
  <c r="L161" i="6"/>
  <c r="M161" i="6"/>
  <c r="O161" i="6"/>
  <c r="Z161" i="6"/>
  <c r="V161" i="6"/>
  <c r="D162" i="6"/>
  <c r="S161" i="6"/>
  <c r="J162" i="6"/>
  <c r="P162" i="6"/>
  <c r="C161" i="6"/>
  <c r="F162" i="6"/>
  <c r="G162" i="6"/>
  <c r="Q162" i="6"/>
  <c r="R162" i="6"/>
  <c r="W161" i="6"/>
  <c r="T162" i="6"/>
  <c r="X161" i="6"/>
  <c r="E162" i="6"/>
  <c r="U162" i="6"/>
  <c r="H162" i="6"/>
  <c r="I162" i="6"/>
  <c r="Y162" i="6"/>
  <c r="K162" i="6"/>
  <c r="L162" i="6"/>
  <c r="M162" i="6"/>
  <c r="O162" i="6"/>
  <c r="Z162" i="6"/>
  <c r="V162" i="6"/>
  <c r="D163" i="6"/>
  <c r="S162" i="6"/>
  <c r="J163" i="6"/>
  <c r="P163" i="6"/>
  <c r="C162" i="6"/>
  <c r="F163" i="6"/>
  <c r="G163" i="6"/>
  <c r="Q163" i="6"/>
  <c r="R163" i="6"/>
  <c r="W162" i="6"/>
  <c r="T163" i="6"/>
  <c r="X162" i="6"/>
  <c r="E163" i="6"/>
  <c r="U163" i="6"/>
  <c r="H163" i="6"/>
  <c r="I163" i="6"/>
  <c r="Y163" i="6"/>
  <c r="K163" i="6"/>
  <c r="L163" i="6"/>
  <c r="M163" i="6"/>
  <c r="O163" i="6"/>
  <c r="Z163" i="6"/>
  <c r="V163" i="6"/>
  <c r="D164" i="6"/>
  <c r="S163" i="6"/>
  <c r="J164" i="6"/>
  <c r="P164" i="6"/>
  <c r="C163" i="6"/>
  <c r="F164" i="6"/>
  <c r="G164" i="6"/>
  <c r="Q164" i="6"/>
  <c r="R164" i="6"/>
  <c r="W163" i="6"/>
  <c r="T164" i="6"/>
  <c r="X163" i="6"/>
  <c r="E164" i="6"/>
  <c r="U164" i="6"/>
  <c r="H164" i="6"/>
  <c r="I164" i="6"/>
  <c r="Y164" i="6"/>
  <c r="K164" i="6"/>
  <c r="L164" i="6"/>
  <c r="M164" i="6"/>
  <c r="O164" i="6"/>
  <c r="Z164" i="6"/>
  <c r="V164" i="6"/>
  <c r="D165" i="6"/>
  <c r="S164" i="6"/>
  <c r="J165" i="6"/>
  <c r="P165" i="6"/>
  <c r="C164" i="6"/>
  <c r="F165" i="6"/>
  <c r="G165" i="6"/>
  <c r="Q165" i="6"/>
  <c r="R165" i="6"/>
  <c r="W164" i="6"/>
  <c r="T165" i="6"/>
  <c r="X164" i="6"/>
  <c r="E165" i="6"/>
  <c r="U165" i="6"/>
  <c r="H165" i="6"/>
  <c r="I165" i="6"/>
  <c r="Y165" i="6"/>
  <c r="K165" i="6"/>
  <c r="L165" i="6"/>
  <c r="M165" i="6"/>
  <c r="O165" i="6"/>
  <c r="Z165" i="6"/>
  <c r="V165" i="6"/>
  <c r="D166" i="6"/>
  <c r="S165" i="6"/>
  <c r="J166" i="6"/>
  <c r="P166" i="6"/>
  <c r="C165" i="6"/>
  <c r="F166" i="6"/>
  <c r="G166" i="6"/>
  <c r="Q166" i="6"/>
  <c r="R166" i="6"/>
  <c r="W165" i="6"/>
  <c r="T166" i="6"/>
  <c r="X165" i="6"/>
  <c r="E166" i="6"/>
  <c r="U166" i="6"/>
  <c r="H166" i="6"/>
  <c r="I166" i="6"/>
  <c r="Y166" i="6"/>
  <c r="K166" i="6"/>
  <c r="L166" i="6"/>
  <c r="M166" i="6"/>
  <c r="O166" i="6"/>
  <c r="Z166" i="6"/>
  <c r="V166" i="6"/>
  <c r="D167" i="6"/>
  <c r="S166" i="6"/>
  <c r="J167" i="6"/>
  <c r="P167" i="6"/>
  <c r="C166" i="6"/>
  <c r="F167" i="6"/>
  <c r="G167" i="6"/>
  <c r="Q167" i="6"/>
  <c r="R167" i="6"/>
  <c r="W166" i="6"/>
  <c r="T167" i="6"/>
  <c r="X166" i="6"/>
  <c r="E167" i="6"/>
  <c r="U167" i="6"/>
  <c r="H167" i="6"/>
  <c r="I167" i="6"/>
  <c r="Y167" i="6"/>
  <c r="K167" i="6"/>
  <c r="L167" i="6"/>
  <c r="M167" i="6"/>
  <c r="O167" i="6"/>
  <c r="Z167" i="6"/>
  <c r="V167" i="6"/>
  <c r="D168" i="6"/>
  <c r="S167" i="6"/>
  <c r="J168" i="6"/>
  <c r="P168" i="6"/>
  <c r="C167" i="6"/>
  <c r="F168" i="6"/>
  <c r="G168" i="6"/>
  <c r="Q168" i="6"/>
  <c r="R168" i="6"/>
  <c r="W167" i="6"/>
  <c r="T168" i="6"/>
  <c r="X167" i="6"/>
  <c r="E168" i="6"/>
  <c r="U168" i="6"/>
  <c r="H168" i="6"/>
  <c r="I168" i="6"/>
  <c r="Y168" i="6"/>
  <c r="K168" i="6"/>
  <c r="L168" i="6"/>
  <c r="M168" i="6"/>
  <c r="O168" i="6"/>
  <c r="Z168" i="6"/>
  <c r="V168" i="6"/>
  <c r="D169" i="6"/>
  <c r="S168" i="6"/>
  <c r="J169" i="6"/>
  <c r="P169" i="6"/>
  <c r="C168" i="6"/>
  <c r="F169" i="6"/>
  <c r="G169" i="6"/>
  <c r="Q169" i="6"/>
  <c r="R169" i="6"/>
  <c r="W168" i="6"/>
  <c r="T169" i="6"/>
  <c r="X168" i="6"/>
  <c r="E169" i="6"/>
  <c r="U169" i="6"/>
  <c r="H169" i="6"/>
  <c r="I169" i="6"/>
  <c r="Y169" i="6"/>
  <c r="K169" i="6"/>
  <c r="L169" i="6"/>
  <c r="M169" i="6"/>
  <c r="O169" i="6"/>
  <c r="Z169" i="6"/>
  <c r="V169" i="6"/>
  <c r="D170" i="6"/>
  <c r="S169" i="6"/>
  <c r="J170" i="6"/>
  <c r="P170" i="6"/>
  <c r="C169" i="6"/>
  <c r="F170" i="6"/>
  <c r="G170" i="6"/>
  <c r="Q170" i="6"/>
  <c r="R170" i="6"/>
  <c r="W169" i="6"/>
  <c r="T170" i="6"/>
  <c r="X169" i="6"/>
  <c r="E170" i="6"/>
  <c r="U170" i="6"/>
  <c r="H170" i="6"/>
  <c r="I170" i="6"/>
  <c r="Y170" i="6"/>
  <c r="K170" i="6"/>
  <c r="L170" i="6"/>
  <c r="M170" i="6"/>
  <c r="O170" i="6"/>
  <c r="Z170" i="6"/>
  <c r="V170" i="6"/>
  <c r="D171" i="6"/>
  <c r="S170" i="6"/>
  <c r="J171" i="6"/>
  <c r="P171" i="6"/>
  <c r="C170" i="6"/>
  <c r="F171" i="6"/>
  <c r="G171" i="6"/>
  <c r="Q171" i="6"/>
  <c r="R171" i="6"/>
  <c r="W170" i="6"/>
  <c r="T171" i="6"/>
  <c r="X170" i="6"/>
  <c r="E171" i="6"/>
  <c r="U171" i="6"/>
  <c r="H171" i="6"/>
  <c r="I171" i="6"/>
  <c r="Y171" i="6"/>
  <c r="K171" i="6"/>
  <c r="L171" i="6"/>
  <c r="M171" i="6"/>
  <c r="O171" i="6"/>
  <c r="Z171" i="6"/>
  <c r="V171" i="6"/>
  <c r="D172" i="6"/>
  <c r="S171" i="6"/>
  <c r="J172" i="6"/>
  <c r="P172" i="6"/>
  <c r="C171" i="6"/>
  <c r="F172" i="6"/>
  <c r="G172" i="6"/>
  <c r="Q172" i="6"/>
  <c r="R172" i="6"/>
  <c r="W171" i="6"/>
  <c r="T172" i="6"/>
  <c r="X171" i="6"/>
  <c r="E172" i="6"/>
  <c r="U172" i="6"/>
  <c r="H172" i="6"/>
  <c r="I172" i="6"/>
  <c r="Y172" i="6"/>
  <c r="K172" i="6"/>
  <c r="L172" i="6"/>
  <c r="M172" i="6"/>
  <c r="O172" i="6"/>
  <c r="Z172" i="6"/>
  <c r="V172" i="6"/>
  <c r="D173" i="6"/>
  <c r="S172" i="6"/>
  <c r="J173" i="6"/>
  <c r="P173" i="6"/>
  <c r="C172" i="6"/>
  <c r="F173" i="6"/>
  <c r="G173" i="6"/>
  <c r="Q173" i="6"/>
  <c r="R173" i="6"/>
  <c r="W172" i="6"/>
  <c r="T173" i="6"/>
  <c r="X172" i="6"/>
  <c r="E173" i="6"/>
  <c r="U173" i="6"/>
  <c r="H173" i="6"/>
  <c r="I173" i="6"/>
  <c r="Y173" i="6"/>
  <c r="K173" i="6"/>
  <c r="L173" i="6"/>
  <c r="M173" i="6"/>
  <c r="O173" i="6"/>
  <c r="Z173" i="6"/>
  <c r="V173" i="6"/>
  <c r="D174" i="6"/>
  <c r="S173" i="6"/>
  <c r="J174" i="6"/>
  <c r="P174" i="6"/>
  <c r="C173" i="6"/>
  <c r="F174" i="6"/>
  <c r="G174" i="6"/>
  <c r="Q174" i="6"/>
  <c r="R174" i="6"/>
  <c r="W173" i="6"/>
  <c r="T174" i="6"/>
  <c r="X173" i="6"/>
  <c r="E174" i="6"/>
  <c r="U174" i="6"/>
  <c r="H174" i="6"/>
  <c r="I174" i="6"/>
  <c r="Y174" i="6"/>
  <c r="K174" i="6"/>
  <c r="L174" i="6"/>
  <c r="M174" i="6"/>
  <c r="O174" i="6"/>
  <c r="Z174" i="6"/>
  <c r="V174" i="6"/>
  <c r="D175" i="6"/>
  <c r="S174" i="6"/>
  <c r="J175" i="6"/>
  <c r="P175" i="6"/>
  <c r="C174" i="6"/>
  <c r="F175" i="6"/>
  <c r="G175" i="6"/>
  <c r="Q175" i="6"/>
  <c r="R175" i="6"/>
  <c r="W174" i="6"/>
  <c r="T175" i="6"/>
  <c r="X174" i="6"/>
  <c r="E175" i="6"/>
  <c r="U175" i="6"/>
  <c r="H175" i="6"/>
  <c r="I175" i="6"/>
  <c r="Y175" i="6"/>
  <c r="K175" i="6"/>
  <c r="L175" i="6"/>
  <c r="M175" i="6"/>
  <c r="O175" i="6"/>
  <c r="Z175" i="6"/>
  <c r="V175" i="6"/>
  <c r="D176" i="6"/>
  <c r="S175" i="6"/>
  <c r="J176" i="6"/>
  <c r="P176" i="6"/>
  <c r="C175" i="6"/>
  <c r="F176" i="6"/>
  <c r="G176" i="6"/>
  <c r="Q176" i="6"/>
  <c r="R176" i="6"/>
  <c r="W175" i="6"/>
  <c r="T176" i="6"/>
  <c r="X175" i="6"/>
  <c r="E176" i="6"/>
  <c r="U176" i="6"/>
  <c r="H176" i="6"/>
  <c r="I176" i="6"/>
  <c r="Y176" i="6"/>
  <c r="K176" i="6"/>
  <c r="L176" i="6"/>
  <c r="M176" i="6"/>
  <c r="O176" i="6"/>
  <c r="Z176" i="6"/>
  <c r="V176" i="6"/>
  <c r="D177" i="6"/>
  <c r="S176" i="6"/>
  <c r="J177" i="6"/>
  <c r="P177" i="6"/>
  <c r="C176" i="6"/>
  <c r="F177" i="6"/>
  <c r="G177" i="6"/>
  <c r="Q177" i="6"/>
  <c r="R177" i="6"/>
  <c r="W176" i="6"/>
  <c r="T177" i="6"/>
  <c r="X176" i="6"/>
  <c r="E177" i="6"/>
  <c r="U177" i="6"/>
  <c r="H177" i="6"/>
  <c r="I177" i="6"/>
  <c r="Y177" i="6"/>
  <c r="K177" i="6"/>
  <c r="L177" i="6"/>
  <c r="M177" i="6"/>
  <c r="O177" i="6"/>
  <c r="Z177" i="6"/>
  <c r="V177" i="6"/>
  <c r="D178" i="6"/>
  <c r="S177" i="6"/>
  <c r="J178" i="6"/>
  <c r="P178" i="6"/>
  <c r="C177" i="6"/>
  <c r="F178" i="6"/>
  <c r="G178" i="6"/>
  <c r="Q178" i="6"/>
  <c r="R178" i="6"/>
  <c r="W177" i="6"/>
  <c r="T178" i="6"/>
  <c r="X177" i="6"/>
  <c r="E178" i="6"/>
  <c r="U178" i="6"/>
  <c r="H178" i="6"/>
  <c r="I178" i="6"/>
  <c r="Y178" i="6"/>
  <c r="K178" i="6"/>
  <c r="L178" i="6"/>
  <c r="M178" i="6"/>
  <c r="O178" i="6"/>
  <c r="Z178" i="6"/>
  <c r="V178" i="6"/>
  <c r="D179" i="6"/>
  <c r="S178" i="6"/>
  <c r="J179" i="6"/>
  <c r="P179" i="6"/>
  <c r="C178" i="6"/>
  <c r="F179" i="6"/>
  <c r="G179" i="6"/>
  <c r="Q179" i="6"/>
  <c r="R179" i="6"/>
  <c r="W178" i="6"/>
  <c r="T179" i="6"/>
  <c r="X178" i="6"/>
  <c r="E179" i="6"/>
  <c r="U179" i="6"/>
  <c r="H179" i="6"/>
  <c r="I179" i="6"/>
  <c r="Y179" i="6"/>
  <c r="K179" i="6"/>
  <c r="L179" i="6"/>
  <c r="M179" i="6"/>
  <c r="O179" i="6"/>
  <c r="Z179" i="6"/>
  <c r="V179" i="6"/>
  <c r="D180" i="6"/>
  <c r="S179" i="6"/>
  <c r="J180" i="6"/>
  <c r="P180" i="6"/>
  <c r="C179" i="6"/>
  <c r="F180" i="6"/>
  <c r="G180" i="6"/>
  <c r="Q180" i="6"/>
  <c r="R180" i="6"/>
  <c r="W179" i="6"/>
  <c r="T180" i="6"/>
  <c r="X179" i="6"/>
  <c r="E180" i="6"/>
  <c r="U180" i="6"/>
  <c r="H180" i="6"/>
  <c r="I180" i="6"/>
  <c r="Y180" i="6"/>
  <c r="K180" i="6"/>
  <c r="L180" i="6"/>
  <c r="M180" i="6"/>
  <c r="O180" i="6"/>
  <c r="Z180" i="6"/>
  <c r="V180" i="6"/>
  <c r="D181" i="6"/>
  <c r="S180" i="6"/>
  <c r="J181" i="6"/>
  <c r="P181" i="6"/>
  <c r="C180" i="6"/>
  <c r="F181" i="6"/>
  <c r="G181" i="6"/>
  <c r="Q181" i="6"/>
  <c r="R181" i="6"/>
  <c r="W180" i="6"/>
  <c r="T181" i="6"/>
  <c r="X180" i="6"/>
  <c r="E181" i="6"/>
  <c r="U181" i="6"/>
  <c r="H181" i="6"/>
  <c r="I181" i="6"/>
  <c r="Y181" i="6"/>
  <c r="K181" i="6"/>
  <c r="L181" i="6"/>
  <c r="M181" i="6"/>
  <c r="O181" i="6"/>
  <c r="Z181" i="6"/>
  <c r="V181" i="6"/>
  <c r="D182" i="6"/>
  <c r="S181" i="6"/>
  <c r="J182" i="6"/>
  <c r="P182" i="6"/>
  <c r="C181" i="6"/>
  <c r="F182" i="6"/>
  <c r="G182" i="6"/>
  <c r="Q182" i="6"/>
  <c r="R182" i="6"/>
  <c r="W181" i="6"/>
  <c r="T182" i="6"/>
  <c r="X181" i="6"/>
  <c r="E182" i="6"/>
  <c r="U182" i="6"/>
  <c r="H182" i="6"/>
  <c r="I182" i="6"/>
  <c r="Y182" i="6"/>
  <c r="K182" i="6"/>
  <c r="L182" i="6"/>
  <c r="M182" i="6"/>
  <c r="O182" i="6"/>
  <c r="Z182" i="6"/>
  <c r="V182" i="6"/>
  <c r="D183" i="6"/>
  <c r="S182" i="6"/>
  <c r="J183" i="6"/>
  <c r="P183" i="6"/>
  <c r="C182" i="6"/>
  <c r="F183" i="6"/>
  <c r="G183" i="6"/>
  <c r="Q183" i="6"/>
  <c r="R183" i="6"/>
  <c r="W182" i="6"/>
  <c r="T183" i="6"/>
  <c r="X182" i="6"/>
  <c r="E183" i="6"/>
  <c r="U183" i="6"/>
  <c r="H183" i="6"/>
  <c r="I183" i="6"/>
  <c r="Y183" i="6"/>
  <c r="K183" i="6"/>
  <c r="L183" i="6"/>
  <c r="M183" i="6"/>
  <c r="O183" i="6"/>
  <c r="Z183" i="6"/>
  <c r="V183" i="6"/>
  <c r="D184" i="6"/>
  <c r="S183" i="6"/>
  <c r="J184" i="6"/>
  <c r="P184" i="6"/>
  <c r="C183" i="6"/>
  <c r="F184" i="6"/>
  <c r="G184" i="6"/>
  <c r="Q184" i="6"/>
  <c r="R184" i="6"/>
  <c r="W183" i="6"/>
  <c r="T184" i="6"/>
  <c r="X183" i="6"/>
  <c r="E184" i="6"/>
  <c r="U184" i="6"/>
  <c r="H184" i="6"/>
  <c r="I184" i="6"/>
  <c r="Y184" i="6"/>
  <c r="K184" i="6"/>
  <c r="L184" i="6"/>
  <c r="M184" i="6"/>
  <c r="O184" i="6"/>
  <c r="Z184" i="6"/>
  <c r="V184" i="6"/>
  <c r="D185" i="6"/>
  <c r="S184" i="6"/>
  <c r="J185" i="6"/>
  <c r="P185" i="6"/>
  <c r="C184" i="6"/>
  <c r="F185" i="6"/>
  <c r="G185" i="6"/>
  <c r="Q185" i="6"/>
  <c r="R185" i="6"/>
  <c r="W184" i="6"/>
  <c r="T185" i="6"/>
  <c r="X184" i="6"/>
  <c r="E185" i="6"/>
  <c r="U185" i="6"/>
  <c r="H185" i="6"/>
  <c r="I185" i="6"/>
  <c r="Y185" i="6"/>
  <c r="K185" i="6"/>
  <c r="L185" i="6"/>
  <c r="M185" i="6"/>
  <c r="O185" i="6"/>
  <c r="Z185" i="6"/>
  <c r="V185" i="6"/>
  <c r="D186" i="6"/>
  <c r="S185" i="6"/>
  <c r="J186" i="6"/>
  <c r="P186" i="6"/>
  <c r="C185" i="6"/>
  <c r="F186" i="6"/>
  <c r="G186" i="6"/>
  <c r="Q186" i="6"/>
  <c r="R186" i="6"/>
  <c r="W185" i="6"/>
  <c r="T186" i="6"/>
  <c r="X185" i="6"/>
  <c r="E186" i="6"/>
  <c r="U186" i="6"/>
  <c r="H186" i="6"/>
  <c r="I186" i="6"/>
  <c r="Y186" i="6"/>
  <c r="K186" i="6"/>
  <c r="L186" i="6"/>
  <c r="M186" i="6"/>
  <c r="O186" i="6"/>
  <c r="Z186" i="6"/>
  <c r="V186" i="6"/>
  <c r="D187" i="6"/>
  <c r="S186" i="6"/>
  <c r="J187" i="6"/>
  <c r="P187" i="6"/>
  <c r="C186" i="6"/>
  <c r="F187" i="6"/>
  <c r="G187" i="6"/>
  <c r="Q187" i="6"/>
  <c r="R187" i="6"/>
  <c r="W186" i="6"/>
  <c r="T187" i="6"/>
  <c r="X186" i="6"/>
  <c r="E187" i="6"/>
  <c r="U187" i="6"/>
  <c r="H187" i="6"/>
  <c r="I187" i="6"/>
  <c r="Y187" i="6"/>
  <c r="K187" i="6"/>
  <c r="L187" i="6"/>
  <c r="M187" i="6"/>
  <c r="O187" i="6"/>
  <c r="Z187" i="6"/>
  <c r="V187" i="6"/>
  <c r="D188" i="6"/>
  <c r="S187" i="6"/>
  <c r="J188" i="6"/>
  <c r="P188" i="6"/>
  <c r="C187" i="6"/>
  <c r="F188" i="6"/>
  <c r="G188" i="6"/>
  <c r="Q188" i="6"/>
  <c r="R188" i="6"/>
  <c r="W187" i="6"/>
  <c r="T188" i="6"/>
  <c r="X187" i="6"/>
  <c r="E188" i="6"/>
  <c r="U188" i="6"/>
  <c r="H188" i="6"/>
  <c r="I188" i="6"/>
  <c r="Y188" i="6"/>
  <c r="K188" i="6"/>
  <c r="L188" i="6"/>
  <c r="M188" i="6"/>
  <c r="O188" i="6"/>
  <c r="Z188" i="6"/>
  <c r="V188" i="6"/>
  <c r="D189" i="6"/>
  <c r="S188" i="6"/>
  <c r="J189" i="6"/>
  <c r="P189" i="6"/>
  <c r="C188" i="6"/>
  <c r="F189" i="6"/>
  <c r="G189" i="6"/>
  <c r="Q189" i="6"/>
  <c r="R189" i="6"/>
  <c r="W188" i="6"/>
  <c r="T189" i="6"/>
  <c r="X188" i="6"/>
  <c r="E189" i="6"/>
  <c r="U189" i="6"/>
  <c r="H189" i="6"/>
  <c r="I189" i="6"/>
  <c r="Y189" i="6"/>
  <c r="K189" i="6"/>
  <c r="L189" i="6"/>
  <c r="M189" i="6"/>
  <c r="O189" i="6"/>
  <c r="Z189" i="6"/>
  <c r="V189" i="6"/>
  <c r="D190" i="6"/>
  <c r="S189" i="6"/>
  <c r="J190" i="6"/>
  <c r="P190" i="6"/>
  <c r="C189" i="6"/>
  <c r="F190" i="6"/>
  <c r="G190" i="6"/>
  <c r="Q190" i="6"/>
  <c r="R190" i="6"/>
  <c r="W189" i="6"/>
  <c r="T190" i="6"/>
  <c r="X189" i="6"/>
  <c r="E190" i="6"/>
  <c r="U190" i="6"/>
  <c r="H190" i="6"/>
  <c r="I190" i="6"/>
  <c r="Y190" i="6"/>
  <c r="K190" i="6"/>
  <c r="L190" i="6"/>
  <c r="M190" i="6"/>
  <c r="O190" i="6"/>
  <c r="Z190" i="6"/>
  <c r="V190" i="6"/>
  <c r="D191" i="6"/>
  <c r="S190" i="6"/>
  <c r="J191" i="6"/>
  <c r="P191" i="6"/>
  <c r="C190" i="6"/>
  <c r="F191" i="6"/>
  <c r="G191" i="6"/>
  <c r="Q191" i="6"/>
  <c r="R191" i="6"/>
  <c r="W190" i="6"/>
  <c r="T191" i="6"/>
  <c r="X190" i="6"/>
  <c r="E191" i="6"/>
  <c r="U191" i="6"/>
  <c r="H191" i="6"/>
  <c r="I191" i="6"/>
  <c r="Y191" i="6"/>
  <c r="K191" i="6"/>
  <c r="L191" i="6"/>
  <c r="M191" i="6"/>
  <c r="O191" i="6"/>
  <c r="Z191" i="6"/>
  <c r="V191" i="6"/>
  <c r="D192" i="6"/>
  <c r="S191" i="6"/>
  <c r="J192" i="6"/>
  <c r="P192" i="6"/>
  <c r="C191" i="6"/>
  <c r="F192" i="6"/>
  <c r="G192" i="6"/>
  <c r="Q192" i="6"/>
  <c r="R192" i="6"/>
  <c r="W191" i="6"/>
  <c r="T192" i="6"/>
  <c r="X191" i="6"/>
  <c r="E192" i="6"/>
  <c r="U192" i="6"/>
  <c r="H192" i="6"/>
  <c r="I192" i="6"/>
  <c r="Y192" i="6"/>
  <c r="K192" i="6"/>
  <c r="L192" i="6"/>
  <c r="M192" i="6"/>
  <c r="O192" i="6"/>
  <c r="Z192" i="6"/>
  <c r="V192" i="6"/>
  <c r="D193" i="6"/>
  <c r="S192" i="6"/>
  <c r="J193" i="6"/>
  <c r="P193" i="6"/>
  <c r="C192" i="6"/>
  <c r="F193" i="6"/>
  <c r="G193" i="6"/>
  <c r="Q193" i="6"/>
  <c r="R193" i="6"/>
  <c r="W192" i="6"/>
  <c r="T193" i="6"/>
  <c r="X192" i="6"/>
  <c r="E193" i="6"/>
  <c r="U193" i="6"/>
  <c r="H193" i="6"/>
  <c r="I193" i="6"/>
  <c r="Y193" i="6"/>
  <c r="K193" i="6"/>
  <c r="L193" i="6"/>
  <c r="M193" i="6"/>
  <c r="O193" i="6"/>
  <c r="Z193" i="6"/>
  <c r="V193" i="6"/>
  <c r="D194" i="6"/>
  <c r="S193" i="6"/>
  <c r="J194" i="6"/>
  <c r="P194" i="6"/>
  <c r="C193" i="6"/>
  <c r="F194" i="6"/>
  <c r="G194" i="6"/>
  <c r="Q194" i="6"/>
  <c r="R194" i="6"/>
  <c r="W193" i="6"/>
  <c r="T194" i="6"/>
  <c r="X193" i="6"/>
  <c r="E194" i="6"/>
  <c r="U194" i="6"/>
  <c r="H194" i="6"/>
  <c r="I194" i="6"/>
  <c r="Y194" i="6"/>
  <c r="K194" i="6"/>
  <c r="L194" i="6"/>
  <c r="M194" i="6"/>
  <c r="O194" i="6"/>
  <c r="Z194" i="6"/>
  <c r="V194" i="6"/>
  <c r="D195" i="6"/>
  <c r="S194" i="6"/>
  <c r="J195" i="6"/>
  <c r="P195" i="6"/>
  <c r="C194" i="6"/>
  <c r="F195" i="6"/>
  <c r="G195" i="6"/>
  <c r="Q195" i="6"/>
  <c r="R195" i="6"/>
  <c r="W194" i="6"/>
  <c r="T195" i="6"/>
  <c r="X194" i="6"/>
  <c r="E195" i="6"/>
  <c r="U195" i="6"/>
  <c r="H195" i="6"/>
  <c r="I195" i="6"/>
  <c r="Y195" i="6"/>
  <c r="K195" i="6"/>
  <c r="L195" i="6"/>
  <c r="M195" i="6"/>
  <c r="O195" i="6"/>
  <c r="Z195" i="6"/>
  <c r="V195" i="6"/>
  <c r="D196" i="6"/>
  <c r="S195" i="6"/>
  <c r="J196" i="6"/>
  <c r="P196" i="6"/>
  <c r="C195" i="6"/>
  <c r="F196" i="6"/>
  <c r="G196" i="6"/>
  <c r="Q196" i="6"/>
  <c r="R196" i="6"/>
  <c r="W195" i="6"/>
  <c r="T196" i="6"/>
  <c r="X195" i="6"/>
  <c r="E196" i="6"/>
  <c r="U196" i="6"/>
  <c r="H196" i="6"/>
  <c r="I196" i="6"/>
  <c r="Y196" i="6"/>
  <c r="K196" i="6"/>
  <c r="L196" i="6"/>
  <c r="M196" i="6"/>
  <c r="O196" i="6"/>
  <c r="Z196" i="6"/>
  <c r="V196" i="6"/>
  <c r="D197" i="6"/>
  <c r="S196" i="6"/>
  <c r="J197" i="6"/>
  <c r="P197" i="6"/>
  <c r="C196" i="6"/>
  <c r="F197" i="6"/>
  <c r="G197" i="6"/>
  <c r="Q197" i="6"/>
  <c r="R197" i="6"/>
  <c r="W196" i="6"/>
  <c r="T197" i="6"/>
  <c r="X196" i="6"/>
  <c r="E197" i="6"/>
  <c r="U197" i="6"/>
  <c r="H197" i="6"/>
  <c r="I197" i="6"/>
  <c r="Y197" i="6"/>
  <c r="K197" i="6"/>
  <c r="L197" i="6"/>
  <c r="M197" i="6"/>
  <c r="O197" i="6"/>
  <c r="Z197" i="6"/>
  <c r="V197" i="6"/>
  <c r="D198" i="6"/>
  <c r="S197" i="6"/>
  <c r="J198" i="6"/>
  <c r="P198" i="6"/>
  <c r="C197" i="6"/>
  <c r="F198" i="6"/>
  <c r="G198" i="6"/>
  <c r="Q198" i="6"/>
  <c r="R198" i="6"/>
  <c r="W197" i="6"/>
  <c r="T198" i="6"/>
  <c r="X197" i="6"/>
  <c r="E198" i="6"/>
  <c r="U198" i="6"/>
  <c r="H198" i="6"/>
  <c r="I198" i="6"/>
  <c r="Y198" i="6"/>
  <c r="K198" i="6"/>
  <c r="L198" i="6"/>
  <c r="M198" i="6"/>
  <c r="O198" i="6"/>
  <c r="Z198" i="6"/>
  <c r="V198" i="6"/>
  <c r="D199" i="6"/>
  <c r="S198" i="6"/>
  <c r="J199" i="6"/>
  <c r="P199" i="6"/>
  <c r="C198" i="6"/>
  <c r="F199" i="6"/>
  <c r="G199" i="6"/>
  <c r="Q199" i="6"/>
  <c r="R199" i="6"/>
  <c r="W198" i="6"/>
  <c r="T199" i="6"/>
  <c r="X198" i="6"/>
  <c r="E199" i="6"/>
  <c r="U199" i="6"/>
  <c r="H199" i="6"/>
  <c r="I199" i="6"/>
  <c r="Y199" i="6"/>
  <c r="K199" i="6"/>
  <c r="L199" i="6"/>
  <c r="M199" i="6"/>
  <c r="O199" i="6"/>
  <c r="Z199" i="6"/>
  <c r="V199" i="6"/>
  <c r="D200" i="6"/>
  <c r="S199" i="6"/>
  <c r="J200" i="6"/>
  <c r="P200" i="6"/>
  <c r="C199" i="6"/>
  <c r="F200" i="6"/>
  <c r="G200" i="6"/>
  <c r="Q200" i="6"/>
  <c r="R200" i="6"/>
  <c r="W199" i="6"/>
  <c r="T200" i="6"/>
  <c r="X199" i="6"/>
  <c r="E200" i="6"/>
  <c r="U200" i="6"/>
  <c r="H200" i="6"/>
  <c r="I200" i="6"/>
  <c r="Y200" i="6"/>
  <c r="K200" i="6"/>
  <c r="L200" i="6"/>
  <c r="M200" i="6"/>
  <c r="O200" i="6"/>
  <c r="Z200" i="6"/>
  <c r="V200" i="6"/>
  <c r="D201" i="6"/>
  <c r="S200" i="6"/>
  <c r="J201" i="6"/>
  <c r="P201" i="6"/>
  <c r="C200" i="6"/>
  <c r="F201" i="6"/>
  <c r="G201" i="6"/>
  <c r="Q201" i="6"/>
  <c r="R201" i="6"/>
  <c r="W200" i="6"/>
  <c r="T201" i="6"/>
  <c r="X200" i="6"/>
  <c r="E201" i="6"/>
  <c r="U201" i="6"/>
  <c r="H201" i="6"/>
  <c r="I201" i="6"/>
  <c r="Y201" i="6"/>
  <c r="K201" i="6"/>
  <c r="L201" i="6"/>
  <c r="M201" i="6"/>
  <c r="O201" i="6"/>
  <c r="Z201" i="6"/>
  <c r="V201" i="6"/>
  <c r="D202" i="6"/>
  <c r="S201" i="6"/>
  <c r="J202" i="6"/>
  <c r="P202" i="6"/>
  <c r="C201" i="6"/>
  <c r="F202" i="6"/>
  <c r="G202" i="6"/>
  <c r="Q202" i="6"/>
  <c r="R202" i="6"/>
  <c r="W201" i="6"/>
  <c r="T202" i="6"/>
  <c r="X201" i="6"/>
  <c r="E202" i="6"/>
  <c r="U202" i="6"/>
  <c r="H202" i="6"/>
  <c r="I202" i="6"/>
  <c r="Y202" i="6"/>
  <c r="K202" i="6"/>
  <c r="L202" i="6"/>
  <c r="M202" i="6"/>
  <c r="O202" i="6"/>
  <c r="Z202" i="6"/>
  <c r="V202" i="6"/>
  <c r="D203" i="6"/>
  <c r="S202" i="6"/>
  <c r="J203" i="6"/>
  <c r="P203" i="6"/>
  <c r="C202" i="6"/>
  <c r="F203" i="6"/>
  <c r="G203" i="6"/>
  <c r="Q203" i="6"/>
  <c r="R203" i="6"/>
  <c r="W202" i="6"/>
  <c r="T203" i="6"/>
  <c r="X202" i="6"/>
  <c r="E203" i="6"/>
  <c r="U203" i="6"/>
  <c r="H203" i="6"/>
  <c r="I203" i="6"/>
  <c r="Y203" i="6"/>
  <c r="K203" i="6"/>
  <c r="L203" i="6"/>
  <c r="M203" i="6"/>
  <c r="O203" i="6"/>
  <c r="Z203" i="6"/>
  <c r="V203" i="6"/>
  <c r="D204" i="6"/>
  <c r="S203" i="6"/>
  <c r="J204" i="6"/>
  <c r="P204" i="6"/>
  <c r="C203" i="6"/>
  <c r="F204" i="6"/>
  <c r="G204" i="6"/>
  <c r="Q204" i="6"/>
  <c r="R204" i="6"/>
  <c r="W203" i="6"/>
  <c r="T204" i="6"/>
  <c r="X203" i="6"/>
  <c r="E204" i="6"/>
  <c r="U204" i="6"/>
  <c r="H204" i="6"/>
  <c r="I204" i="6"/>
  <c r="Y204" i="6"/>
  <c r="K204" i="6"/>
  <c r="L204" i="6"/>
  <c r="M204" i="6"/>
  <c r="O204" i="6"/>
  <c r="Z204" i="6"/>
  <c r="V204" i="6"/>
  <c r="D205" i="6"/>
  <c r="S204" i="6"/>
  <c r="J205" i="6"/>
  <c r="P205" i="6"/>
  <c r="C204" i="6"/>
  <c r="F205" i="6"/>
  <c r="G205" i="6"/>
  <c r="Q205" i="6"/>
  <c r="R205" i="6"/>
  <c r="W204" i="6"/>
  <c r="T205" i="6"/>
  <c r="X204" i="6"/>
  <c r="E205" i="6"/>
  <c r="U205" i="6"/>
  <c r="H205" i="6"/>
  <c r="I205" i="6"/>
  <c r="Y205" i="6"/>
  <c r="K205" i="6"/>
  <c r="L205" i="6"/>
  <c r="M205" i="6"/>
  <c r="O205" i="6"/>
  <c r="Z205" i="6"/>
  <c r="V205" i="6"/>
  <c r="D206" i="6"/>
  <c r="S205" i="6"/>
  <c r="J206" i="6"/>
  <c r="P206" i="6"/>
  <c r="C205" i="6"/>
  <c r="F206" i="6"/>
  <c r="G206" i="6"/>
  <c r="Q206" i="6"/>
  <c r="R206" i="6"/>
  <c r="W205" i="6"/>
  <c r="T206" i="6"/>
  <c r="X205" i="6"/>
  <c r="E206" i="6"/>
  <c r="U206" i="6"/>
  <c r="H206" i="6"/>
  <c r="I206" i="6"/>
  <c r="Y206" i="6"/>
  <c r="K206" i="6"/>
  <c r="L206" i="6"/>
  <c r="M206" i="6"/>
  <c r="O206" i="6"/>
  <c r="Z206" i="6"/>
  <c r="V206" i="6"/>
  <c r="D207" i="6"/>
  <c r="S206" i="6"/>
  <c r="J207" i="6"/>
  <c r="P207" i="6"/>
  <c r="C206" i="6"/>
  <c r="F207" i="6"/>
  <c r="G207" i="6"/>
  <c r="Q207" i="6"/>
  <c r="R207" i="6"/>
  <c r="W206" i="6"/>
  <c r="T207" i="6"/>
  <c r="X206" i="6"/>
  <c r="E207" i="6"/>
  <c r="U207" i="6"/>
  <c r="H207" i="6"/>
  <c r="I207" i="6"/>
  <c r="Y207" i="6"/>
  <c r="K207" i="6"/>
  <c r="L207" i="6"/>
  <c r="M207" i="6"/>
  <c r="O207" i="6"/>
  <c r="Z207" i="6"/>
  <c r="V207" i="6"/>
  <c r="D208" i="6"/>
  <c r="S207" i="6"/>
  <c r="J208" i="6"/>
  <c r="P208" i="6"/>
  <c r="C207" i="6"/>
  <c r="F208" i="6"/>
  <c r="G208" i="6"/>
  <c r="Q208" i="6"/>
  <c r="R208" i="6"/>
  <c r="W207" i="6"/>
  <c r="T208" i="6"/>
  <c r="X207" i="6"/>
  <c r="E208" i="6"/>
  <c r="U208" i="6"/>
  <c r="H208" i="6"/>
  <c r="I208" i="6"/>
  <c r="Y208" i="6"/>
  <c r="K208" i="6"/>
  <c r="L208" i="6"/>
  <c r="M208" i="6"/>
  <c r="O208" i="6"/>
  <c r="Z208" i="6"/>
  <c r="V208" i="6"/>
  <c r="D209" i="6"/>
  <c r="S208" i="6"/>
  <c r="J209" i="6"/>
  <c r="P209" i="6"/>
  <c r="C208" i="6"/>
  <c r="F209" i="6"/>
  <c r="G209" i="6"/>
  <c r="Q209" i="6"/>
  <c r="R209" i="6"/>
  <c r="W208" i="6"/>
  <c r="T209" i="6"/>
  <c r="X208" i="6"/>
  <c r="E209" i="6"/>
  <c r="U209" i="6"/>
  <c r="H209" i="6"/>
  <c r="I209" i="6"/>
  <c r="Y209" i="6"/>
  <c r="K209" i="6"/>
  <c r="L209" i="6"/>
  <c r="M209" i="6"/>
  <c r="O209" i="6"/>
  <c r="Z209" i="6"/>
  <c r="V209" i="6"/>
  <c r="D210" i="6"/>
  <c r="S209" i="6"/>
  <c r="J210" i="6"/>
  <c r="P210" i="6"/>
  <c r="C209" i="6"/>
  <c r="F210" i="6"/>
  <c r="G210" i="6"/>
  <c r="Q210" i="6"/>
  <c r="R210" i="6"/>
  <c r="W209" i="6"/>
  <c r="T210" i="6"/>
  <c r="X209" i="6"/>
  <c r="E210" i="6"/>
  <c r="U210" i="6"/>
  <c r="H210" i="6"/>
  <c r="I210" i="6"/>
  <c r="Y210" i="6"/>
  <c r="K210" i="6"/>
  <c r="L210" i="6"/>
  <c r="M210" i="6"/>
  <c r="O210" i="6"/>
  <c r="Z210" i="6"/>
  <c r="V210" i="6"/>
  <c r="D211" i="6"/>
  <c r="S210" i="6"/>
  <c r="J211" i="6"/>
  <c r="P211" i="6"/>
  <c r="C210" i="6"/>
  <c r="F211" i="6"/>
  <c r="G211" i="6"/>
  <c r="Q211" i="6"/>
  <c r="R211" i="6"/>
  <c r="W210" i="6"/>
  <c r="T211" i="6"/>
  <c r="X210" i="6"/>
  <c r="E211" i="6"/>
  <c r="U211" i="6"/>
  <c r="H211" i="6"/>
  <c r="I211" i="6"/>
  <c r="Y211" i="6"/>
  <c r="K211" i="6"/>
  <c r="L211" i="6"/>
  <c r="M211" i="6"/>
  <c r="O211" i="6"/>
  <c r="Z211" i="6"/>
  <c r="V211" i="6"/>
  <c r="D212" i="6"/>
  <c r="S211" i="6"/>
  <c r="J212" i="6"/>
  <c r="P212" i="6"/>
  <c r="C211" i="6"/>
  <c r="F212" i="6"/>
  <c r="G212" i="6"/>
  <c r="Q212" i="6"/>
  <c r="R212" i="6"/>
  <c r="W211" i="6"/>
  <c r="T212" i="6"/>
  <c r="X211" i="6"/>
  <c r="E212" i="6"/>
  <c r="U212" i="6"/>
  <c r="H212" i="6"/>
  <c r="I212" i="6"/>
  <c r="Y212" i="6"/>
  <c r="K212" i="6"/>
  <c r="L212" i="6"/>
  <c r="M212" i="6"/>
  <c r="O212" i="6"/>
  <c r="Z212" i="6"/>
  <c r="V212" i="6"/>
  <c r="D213" i="6"/>
  <c r="S212" i="6"/>
  <c r="J213" i="6"/>
  <c r="P213" i="6"/>
  <c r="C212" i="6"/>
  <c r="F213" i="6"/>
  <c r="G213" i="6"/>
  <c r="Q213" i="6"/>
  <c r="R213" i="6"/>
  <c r="W212" i="6"/>
  <c r="T213" i="6"/>
  <c r="X212" i="6"/>
  <c r="E213" i="6"/>
  <c r="U213" i="6"/>
  <c r="H213" i="6"/>
  <c r="I213" i="6"/>
  <c r="Y213" i="6"/>
  <c r="K213" i="6"/>
  <c r="L213" i="6"/>
  <c r="M213" i="6"/>
  <c r="O213" i="6"/>
  <c r="Z213" i="6"/>
  <c r="V213" i="6"/>
  <c r="D214" i="6"/>
  <c r="S213" i="6"/>
  <c r="J214" i="6"/>
  <c r="P214" i="6"/>
  <c r="C213" i="6"/>
  <c r="F214" i="6"/>
  <c r="G214" i="6"/>
  <c r="Q214" i="6"/>
  <c r="R214" i="6"/>
  <c r="W213" i="6"/>
  <c r="T214" i="6"/>
  <c r="X213" i="6"/>
  <c r="E214" i="6"/>
  <c r="U214" i="6"/>
  <c r="H214" i="6"/>
  <c r="I214" i="6"/>
  <c r="Y214" i="6"/>
  <c r="K214" i="6"/>
  <c r="L214" i="6"/>
  <c r="M214" i="6"/>
  <c r="O214" i="6"/>
  <c r="Z214" i="6"/>
  <c r="V214" i="6"/>
  <c r="D215" i="6"/>
  <c r="S214" i="6"/>
  <c r="J215" i="6"/>
  <c r="P215" i="6"/>
  <c r="C214" i="6"/>
  <c r="F215" i="6"/>
  <c r="G215" i="6"/>
  <c r="Q215" i="6"/>
  <c r="R215" i="6"/>
  <c r="W214" i="6"/>
  <c r="T215" i="6"/>
  <c r="X214" i="6"/>
  <c r="E215" i="6"/>
  <c r="U215" i="6"/>
  <c r="H215" i="6"/>
  <c r="I215" i="6"/>
  <c r="Y215" i="6"/>
  <c r="K215" i="6"/>
  <c r="L215" i="6"/>
  <c r="M215" i="6"/>
  <c r="O215" i="6"/>
  <c r="Z215" i="6"/>
  <c r="V215" i="6"/>
  <c r="D216" i="6"/>
  <c r="S215" i="6"/>
  <c r="J216" i="6"/>
  <c r="P216" i="6"/>
  <c r="C215" i="6"/>
  <c r="F216" i="6"/>
  <c r="G216" i="6"/>
  <c r="Q216" i="6"/>
  <c r="R216" i="6"/>
  <c r="W215" i="6"/>
  <c r="T216" i="6"/>
  <c r="X215" i="6"/>
  <c r="E216" i="6"/>
  <c r="U216" i="6"/>
  <c r="H216" i="6"/>
  <c r="I216" i="6"/>
  <c r="Y216" i="6"/>
  <c r="K216" i="6"/>
  <c r="L216" i="6"/>
  <c r="M216" i="6"/>
  <c r="O216" i="6"/>
  <c r="Z216" i="6"/>
  <c r="V216" i="6"/>
  <c r="D217" i="6"/>
  <c r="S216" i="6"/>
  <c r="J217" i="6"/>
  <c r="P217" i="6"/>
  <c r="C216" i="6"/>
  <c r="F217" i="6"/>
  <c r="G217" i="6"/>
  <c r="Q217" i="6"/>
  <c r="R217" i="6"/>
  <c r="W216" i="6"/>
  <c r="T217" i="6"/>
  <c r="X216" i="6"/>
  <c r="E217" i="6"/>
  <c r="U217" i="6"/>
  <c r="H217" i="6"/>
  <c r="I217" i="6"/>
  <c r="Y217" i="6"/>
  <c r="K217" i="6"/>
  <c r="L217" i="6"/>
  <c r="M217" i="6"/>
  <c r="O217" i="6"/>
  <c r="Z217" i="6"/>
  <c r="V217" i="6"/>
  <c r="D218" i="6"/>
  <c r="S217" i="6"/>
  <c r="J218" i="6"/>
  <c r="P218" i="6"/>
  <c r="C217" i="6"/>
  <c r="F218" i="6"/>
  <c r="G218" i="6"/>
  <c r="Q218" i="6"/>
  <c r="R218" i="6"/>
  <c r="W217" i="6"/>
  <c r="T218" i="6"/>
  <c r="X217" i="6"/>
  <c r="E218" i="6"/>
  <c r="U218" i="6"/>
  <c r="H218" i="6"/>
  <c r="I218" i="6"/>
  <c r="Y218" i="6"/>
  <c r="K218" i="6"/>
  <c r="L218" i="6"/>
  <c r="M218" i="6"/>
  <c r="O218" i="6"/>
  <c r="Z218" i="6"/>
  <c r="V218" i="6"/>
  <c r="D219" i="6"/>
  <c r="S218" i="6"/>
  <c r="J219" i="6"/>
  <c r="P219" i="6"/>
  <c r="C218" i="6"/>
  <c r="F219" i="6"/>
  <c r="G219" i="6"/>
  <c r="Q219" i="6"/>
  <c r="R219" i="6"/>
  <c r="W218" i="6"/>
  <c r="T219" i="6"/>
  <c r="X218" i="6"/>
  <c r="E219" i="6"/>
  <c r="U219" i="6"/>
  <c r="H219" i="6"/>
  <c r="I219" i="6"/>
  <c r="Y219" i="6"/>
  <c r="K219" i="6"/>
  <c r="L219" i="6"/>
  <c r="M219" i="6"/>
  <c r="O219" i="6"/>
  <c r="Z219" i="6"/>
  <c r="V219" i="6"/>
  <c r="D220" i="6"/>
  <c r="S219" i="6"/>
  <c r="J220" i="6"/>
  <c r="P220" i="6"/>
  <c r="C219" i="6"/>
  <c r="F220" i="6"/>
  <c r="G220" i="6"/>
  <c r="Q220" i="6"/>
  <c r="R220" i="6"/>
  <c r="W219" i="6"/>
  <c r="T220" i="6"/>
  <c r="X219" i="6"/>
  <c r="E220" i="6"/>
  <c r="U220" i="6"/>
  <c r="H220" i="6"/>
  <c r="I220" i="6"/>
  <c r="Y220" i="6"/>
  <c r="K220" i="6"/>
  <c r="L220" i="6"/>
  <c r="M220" i="6"/>
  <c r="O220" i="6"/>
  <c r="Z220" i="6"/>
  <c r="V220" i="6"/>
  <c r="D221" i="6"/>
  <c r="S220" i="6"/>
  <c r="J221" i="6"/>
  <c r="P221" i="6"/>
  <c r="C220" i="6"/>
  <c r="F221" i="6"/>
  <c r="G221" i="6"/>
  <c r="Q221" i="6"/>
  <c r="R221" i="6"/>
  <c r="W220" i="6"/>
  <c r="T221" i="6"/>
  <c r="X220" i="6"/>
  <c r="E221" i="6"/>
  <c r="U221" i="6"/>
  <c r="H221" i="6"/>
  <c r="I221" i="6"/>
  <c r="Y221" i="6"/>
  <c r="K221" i="6"/>
  <c r="L221" i="6"/>
  <c r="M221" i="6"/>
  <c r="O221" i="6"/>
  <c r="Z221" i="6"/>
  <c r="V221" i="6"/>
  <c r="D222" i="6"/>
  <c r="S221" i="6"/>
  <c r="J222" i="6"/>
  <c r="P222" i="6"/>
  <c r="C221" i="6"/>
  <c r="F222" i="6"/>
  <c r="G222" i="6"/>
  <c r="Q222" i="6"/>
  <c r="R222" i="6"/>
  <c r="W221" i="6"/>
  <c r="T222" i="6"/>
  <c r="X221" i="6"/>
  <c r="E222" i="6"/>
  <c r="U222" i="6"/>
  <c r="H222" i="6"/>
  <c r="I222" i="6"/>
  <c r="Y222" i="6"/>
  <c r="K222" i="6"/>
  <c r="L222" i="6"/>
  <c r="M222" i="6"/>
  <c r="O222" i="6"/>
  <c r="Z222" i="6"/>
  <c r="V222" i="6"/>
  <c r="D223" i="6"/>
  <c r="S222" i="6"/>
  <c r="J223" i="6"/>
  <c r="P223" i="6"/>
  <c r="C222" i="6"/>
  <c r="F223" i="6"/>
  <c r="G223" i="6"/>
  <c r="Q223" i="6"/>
  <c r="R223" i="6"/>
  <c r="W222" i="6"/>
  <c r="T223" i="6"/>
  <c r="X222" i="6"/>
  <c r="E223" i="6"/>
  <c r="U223" i="6"/>
  <c r="H223" i="6"/>
  <c r="I223" i="6"/>
  <c r="Y223" i="6"/>
  <c r="K223" i="6"/>
  <c r="L223" i="6"/>
  <c r="M223" i="6"/>
  <c r="O223" i="6"/>
  <c r="Z223" i="6"/>
  <c r="V223" i="6"/>
  <c r="D224" i="6"/>
  <c r="S223" i="6"/>
  <c r="J224" i="6"/>
  <c r="P224" i="6"/>
  <c r="C223" i="6"/>
  <c r="F224" i="6"/>
  <c r="G224" i="6"/>
  <c r="Q224" i="6"/>
  <c r="R224" i="6"/>
  <c r="W223" i="6"/>
  <c r="T224" i="6"/>
  <c r="X223" i="6"/>
  <c r="E224" i="6"/>
  <c r="U224" i="6"/>
  <c r="H224" i="6"/>
  <c r="I224" i="6"/>
  <c r="Y224" i="6"/>
  <c r="K224" i="6"/>
  <c r="L224" i="6"/>
  <c r="M224" i="6"/>
  <c r="O224" i="6"/>
  <c r="Z224" i="6"/>
  <c r="V224" i="6"/>
  <c r="D225" i="6"/>
  <c r="S224" i="6"/>
  <c r="J225" i="6"/>
  <c r="P225" i="6"/>
  <c r="C224" i="6"/>
  <c r="F225" i="6"/>
  <c r="G225" i="6"/>
  <c r="Q225" i="6"/>
  <c r="R225" i="6"/>
  <c r="W224" i="6"/>
  <c r="T225" i="6"/>
  <c r="X224" i="6"/>
  <c r="E225" i="6"/>
  <c r="U225" i="6"/>
  <c r="H225" i="6"/>
  <c r="I225" i="6"/>
  <c r="Y225" i="6"/>
  <c r="K225" i="6"/>
  <c r="L225" i="6"/>
  <c r="M225" i="6"/>
  <c r="O225" i="6"/>
  <c r="Z225" i="6"/>
  <c r="V225" i="6"/>
  <c r="D226" i="6"/>
  <c r="S225" i="6"/>
  <c r="J226" i="6"/>
  <c r="P226" i="6"/>
  <c r="C225" i="6"/>
  <c r="F226" i="6"/>
  <c r="G226" i="6"/>
  <c r="Q226" i="6"/>
  <c r="R226" i="6"/>
  <c r="W225" i="6"/>
  <c r="T226" i="6"/>
  <c r="X225" i="6"/>
  <c r="E226" i="6"/>
  <c r="U226" i="6"/>
  <c r="H226" i="6"/>
  <c r="I226" i="6"/>
  <c r="Y226" i="6"/>
  <c r="K226" i="6"/>
  <c r="L226" i="6"/>
  <c r="M226" i="6"/>
  <c r="O226" i="6"/>
  <c r="Z226" i="6"/>
  <c r="V226" i="6"/>
  <c r="D227" i="6"/>
  <c r="S226" i="6"/>
  <c r="J227" i="6"/>
  <c r="P227" i="6"/>
  <c r="C226" i="6"/>
  <c r="F227" i="6"/>
  <c r="G227" i="6"/>
  <c r="Q227" i="6"/>
  <c r="R227" i="6"/>
  <c r="W226" i="6"/>
  <c r="T227" i="6"/>
  <c r="X226" i="6"/>
  <c r="E227" i="6"/>
  <c r="U227" i="6"/>
  <c r="H227" i="6"/>
  <c r="I227" i="6"/>
  <c r="Y227" i="6"/>
  <c r="K227" i="6"/>
  <c r="L227" i="6"/>
  <c r="M227" i="6"/>
  <c r="O227" i="6"/>
  <c r="Z227" i="6"/>
  <c r="V227" i="6"/>
  <c r="D228" i="6"/>
  <c r="S227" i="6"/>
  <c r="J228" i="6"/>
  <c r="P228" i="6"/>
  <c r="C227" i="6"/>
  <c r="F228" i="6"/>
  <c r="G228" i="6"/>
  <c r="Q228" i="6"/>
  <c r="R228" i="6"/>
  <c r="W227" i="6"/>
  <c r="T228" i="6"/>
  <c r="X227" i="6"/>
  <c r="E228" i="6"/>
  <c r="U228" i="6"/>
  <c r="H228" i="6"/>
  <c r="I228" i="6"/>
  <c r="Y228" i="6"/>
  <c r="K228" i="6"/>
  <c r="L228" i="6"/>
  <c r="M228" i="6"/>
  <c r="O228" i="6"/>
  <c r="Z228" i="6"/>
  <c r="V228" i="6"/>
  <c r="D229" i="6"/>
  <c r="S228" i="6"/>
  <c r="J229" i="6"/>
  <c r="P229" i="6"/>
  <c r="C228" i="6"/>
  <c r="F229" i="6"/>
  <c r="G229" i="6"/>
  <c r="Q229" i="6"/>
  <c r="R229" i="6"/>
  <c r="W228" i="6"/>
  <c r="T229" i="6"/>
  <c r="X228" i="6"/>
  <c r="E229" i="6"/>
  <c r="U229" i="6"/>
  <c r="H229" i="6"/>
  <c r="I229" i="6"/>
  <c r="Y229" i="6"/>
  <c r="K229" i="6"/>
  <c r="L229" i="6"/>
  <c r="M229" i="6"/>
  <c r="O229" i="6"/>
  <c r="Z229" i="6"/>
  <c r="V229" i="6"/>
  <c r="D230" i="6"/>
  <c r="S229" i="6"/>
  <c r="J230" i="6"/>
  <c r="P230" i="6"/>
  <c r="C229" i="6"/>
  <c r="F230" i="6"/>
  <c r="G230" i="6"/>
  <c r="Q230" i="6"/>
  <c r="R230" i="6"/>
  <c r="W229" i="6"/>
  <c r="T230" i="6"/>
  <c r="X229" i="6"/>
  <c r="E230" i="6"/>
  <c r="U230" i="6"/>
  <c r="H230" i="6"/>
  <c r="I230" i="6"/>
  <c r="Y230" i="6"/>
  <c r="K230" i="6"/>
  <c r="L230" i="6"/>
  <c r="M230" i="6"/>
  <c r="O230" i="6"/>
  <c r="Z230" i="6"/>
  <c r="V230" i="6"/>
  <c r="D231" i="6"/>
  <c r="S230" i="6"/>
  <c r="J231" i="6"/>
  <c r="P231" i="6"/>
  <c r="C230" i="6"/>
  <c r="F231" i="6"/>
  <c r="G231" i="6"/>
  <c r="Q231" i="6"/>
  <c r="R231" i="6"/>
  <c r="W230" i="6"/>
  <c r="T231" i="6"/>
  <c r="X230" i="6"/>
  <c r="E231" i="6"/>
  <c r="U231" i="6"/>
  <c r="H231" i="6"/>
  <c r="I231" i="6"/>
  <c r="Y231" i="6"/>
  <c r="K231" i="6"/>
  <c r="L231" i="6"/>
  <c r="M231" i="6"/>
  <c r="O231" i="6"/>
  <c r="Z231" i="6"/>
  <c r="V231" i="6"/>
  <c r="D232" i="6"/>
  <c r="S231" i="6"/>
  <c r="J232" i="6"/>
  <c r="P232" i="6"/>
  <c r="C231" i="6"/>
  <c r="F232" i="6"/>
  <c r="G232" i="6"/>
  <c r="Q232" i="6"/>
  <c r="R232" i="6"/>
  <c r="W231" i="6"/>
  <c r="T232" i="6"/>
  <c r="X231" i="6"/>
  <c r="E232" i="6"/>
  <c r="U232" i="6"/>
  <c r="H232" i="6"/>
  <c r="I232" i="6"/>
  <c r="Y232" i="6"/>
  <c r="K232" i="6"/>
  <c r="L232" i="6"/>
  <c r="M232" i="6"/>
  <c r="O232" i="6"/>
  <c r="Z232" i="6"/>
  <c r="V232" i="6"/>
  <c r="D233" i="6"/>
  <c r="S232" i="6"/>
  <c r="J233" i="6"/>
  <c r="P233" i="6"/>
  <c r="C232" i="6"/>
  <c r="F233" i="6"/>
  <c r="G233" i="6"/>
  <c r="Q233" i="6"/>
  <c r="R233" i="6"/>
  <c r="W232" i="6"/>
  <c r="T233" i="6"/>
  <c r="X232" i="6"/>
  <c r="E233" i="6"/>
  <c r="U233" i="6"/>
  <c r="H233" i="6"/>
  <c r="I233" i="6"/>
  <c r="Y233" i="6"/>
  <c r="K233" i="6"/>
  <c r="L233" i="6"/>
  <c r="M233" i="6"/>
  <c r="O233" i="6"/>
  <c r="Z233" i="6"/>
  <c r="V233" i="6"/>
  <c r="D234" i="6"/>
  <c r="S233" i="6"/>
  <c r="J234" i="6"/>
  <c r="P234" i="6"/>
  <c r="C233" i="6"/>
  <c r="F234" i="6"/>
  <c r="G234" i="6"/>
  <c r="Q234" i="6"/>
  <c r="R234" i="6"/>
  <c r="W233" i="6"/>
  <c r="T234" i="6"/>
  <c r="X233" i="6"/>
  <c r="E234" i="6"/>
  <c r="U234" i="6"/>
  <c r="H234" i="6"/>
  <c r="I234" i="6"/>
  <c r="Y234" i="6"/>
  <c r="K234" i="6"/>
  <c r="L234" i="6"/>
  <c r="M234" i="6"/>
  <c r="O234" i="6"/>
  <c r="Z234" i="6"/>
  <c r="V234" i="6"/>
  <c r="D235" i="6"/>
  <c r="S234" i="6"/>
  <c r="J235" i="6"/>
  <c r="P235" i="6"/>
  <c r="C234" i="6"/>
  <c r="F235" i="6"/>
  <c r="G235" i="6"/>
  <c r="Q235" i="6"/>
  <c r="R235" i="6"/>
  <c r="W234" i="6"/>
  <c r="T235" i="6"/>
  <c r="X234" i="6"/>
  <c r="E235" i="6"/>
  <c r="U235" i="6"/>
  <c r="H235" i="6"/>
  <c r="I235" i="6"/>
  <c r="Y235" i="6"/>
  <c r="K235" i="6"/>
  <c r="L235" i="6"/>
  <c r="M235" i="6"/>
  <c r="O235" i="6"/>
  <c r="Z235" i="6"/>
  <c r="V235" i="6"/>
  <c r="D236" i="6"/>
  <c r="S235" i="6"/>
  <c r="J236" i="6"/>
  <c r="P236" i="6"/>
  <c r="C235" i="6"/>
  <c r="F236" i="6"/>
  <c r="G236" i="6"/>
  <c r="Q236" i="6"/>
  <c r="R236" i="6"/>
  <c r="W235" i="6"/>
  <c r="T236" i="6"/>
  <c r="X235" i="6"/>
  <c r="E236" i="6"/>
  <c r="U236" i="6"/>
  <c r="H236" i="6"/>
  <c r="I236" i="6"/>
  <c r="Y236" i="6"/>
  <c r="K236" i="6"/>
  <c r="L236" i="6"/>
  <c r="M236" i="6"/>
  <c r="O236" i="6"/>
  <c r="Z236" i="6"/>
  <c r="V236" i="6"/>
  <c r="D237" i="6"/>
  <c r="S236" i="6"/>
  <c r="J237" i="6"/>
  <c r="P237" i="6"/>
  <c r="C236" i="6"/>
  <c r="F237" i="6"/>
  <c r="G237" i="6"/>
  <c r="Q237" i="6"/>
  <c r="R237" i="6"/>
  <c r="W236" i="6"/>
  <c r="T237" i="6"/>
  <c r="X236" i="6"/>
  <c r="E237" i="6"/>
  <c r="U237" i="6"/>
  <c r="H237" i="6"/>
  <c r="I237" i="6"/>
  <c r="Y237" i="6"/>
  <c r="K237" i="6"/>
  <c r="L237" i="6"/>
  <c r="M237" i="6"/>
  <c r="O237" i="6"/>
  <c r="Z237" i="6"/>
  <c r="V237" i="6"/>
  <c r="D238" i="6"/>
  <c r="S237" i="6"/>
  <c r="J238" i="6"/>
  <c r="P238" i="6"/>
  <c r="C237" i="6"/>
  <c r="F238" i="6"/>
  <c r="G238" i="6"/>
  <c r="Q238" i="6"/>
  <c r="R238" i="6"/>
  <c r="W237" i="6"/>
  <c r="T238" i="6"/>
  <c r="X237" i="6"/>
  <c r="E238" i="6"/>
  <c r="U238" i="6"/>
  <c r="H238" i="6"/>
  <c r="I238" i="6"/>
  <c r="Y238" i="6"/>
  <c r="K238" i="6"/>
  <c r="L238" i="6"/>
  <c r="M238" i="6"/>
  <c r="O238" i="6"/>
  <c r="Z238" i="6"/>
  <c r="V238" i="6"/>
  <c r="D239" i="6"/>
  <c r="S238" i="6"/>
  <c r="J239" i="6"/>
  <c r="P239" i="6"/>
  <c r="C238" i="6"/>
  <c r="F239" i="6"/>
  <c r="G239" i="6"/>
  <c r="Q239" i="6"/>
  <c r="R239" i="6"/>
  <c r="W238" i="6"/>
  <c r="T239" i="6"/>
  <c r="X238" i="6"/>
  <c r="E239" i="6"/>
  <c r="U239" i="6"/>
  <c r="H239" i="6"/>
  <c r="I239" i="6"/>
  <c r="Y239" i="6"/>
  <c r="K239" i="6"/>
  <c r="L239" i="6"/>
  <c r="M239" i="6"/>
  <c r="O239" i="6"/>
  <c r="Z239" i="6"/>
  <c r="V239" i="6"/>
  <c r="D240" i="6"/>
  <c r="S239" i="6"/>
  <c r="J240" i="6"/>
  <c r="P240" i="6"/>
  <c r="C239" i="6"/>
  <c r="F240" i="6"/>
  <c r="G240" i="6"/>
  <c r="Q240" i="6"/>
  <c r="R240" i="6"/>
  <c r="W239" i="6"/>
  <c r="T240" i="6"/>
  <c r="X239" i="6"/>
  <c r="E240" i="6"/>
  <c r="U240" i="6"/>
  <c r="H240" i="6"/>
  <c r="I240" i="6"/>
  <c r="Y240" i="6"/>
  <c r="K240" i="6"/>
  <c r="L240" i="6"/>
  <c r="M240" i="6"/>
  <c r="O240" i="6"/>
  <c r="Z240" i="6"/>
  <c r="V240" i="6"/>
  <c r="D241" i="6"/>
  <c r="S240" i="6"/>
  <c r="J241" i="6"/>
  <c r="P241" i="6"/>
  <c r="C240" i="6"/>
  <c r="F241" i="6"/>
  <c r="G241" i="6"/>
  <c r="Q241" i="6"/>
  <c r="R241" i="6"/>
  <c r="W240" i="6"/>
  <c r="T241" i="6"/>
  <c r="X240" i="6"/>
  <c r="E241" i="6"/>
  <c r="U241" i="6"/>
  <c r="H241" i="6"/>
  <c r="I241" i="6"/>
  <c r="Y241" i="6"/>
  <c r="K241" i="6"/>
  <c r="L241" i="6"/>
  <c r="M241" i="6"/>
  <c r="O241" i="6"/>
  <c r="Z241" i="6"/>
  <c r="V241" i="6"/>
  <c r="D242" i="6"/>
  <c r="S241" i="6"/>
  <c r="J242" i="6"/>
  <c r="P242" i="6"/>
  <c r="C241" i="6"/>
  <c r="F242" i="6"/>
  <c r="G242" i="6"/>
  <c r="Q242" i="6"/>
  <c r="R242" i="6"/>
  <c r="W241" i="6"/>
  <c r="T242" i="6"/>
  <c r="X241" i="6"/>
  <c r="E242" i="6"/>
  <c r="U242" i="6"/>
  <c r="H242" i="6"/>
  <c r="I242" i="6"/>
  <c r="Y242" i="6"/>
  <c r="K242" i="6"/>
  <c r="L242" i="6"/>
  <c r="M242" i="6"/>
  <c r="O242" i="6"/>
  <c r="Z242" i="6"/>
  <c r="V242" i="6"/>
  <c r="D243" i="6"/>
  <c r="S242" i="6"/>
  <c r="J243" i="6"/>
  <c r="P243" i="6"/>
  <c r="C242" i="6"/>
  <c r="F243" i="6"/>
  <c r="G243" i="6"/>
  <c r="Q243" i="6"/>
  <c r="R243" i="6"/>
  <c r="W242" i="6"/>
  <c r="T243" i="6"/>
  <c r="X242" i="6"/>
  <c r="E243" i="6"/>
  <c r="U243" i="6"/>
  <c r="H243" i="6"/>
  <c r="I243" i="6"/>
  <c r="Y243" i="6"/>
  <c r="K243" i="6"/>
  <c r="L243" i="6"/>
  <c r="M243" i="6"/>
  <c r="O243" i="6"/>
  <c r="Z243" i="6"/>
  <c r="V243" i="6"/>
  <c r="D244" i="6"/>
  <c r="S243" i="6"/>
  <c r="J244" i="6"/>
  <c r="P244" i="6"/>
  <c r="C243" i="6"/>
  <c r="F244" i="6"/>
  <c r="G244" i="6"/>
  <c r="Q244" i="6"/>
  <c r="R244" i="6"/>
  <c r="W243" i="6"/>
  <c r="T244" i="6"/>
  <c r="X243" i="6"/>
  <c r="E244" i="6"/>
  <c r="U244" i="6"/>
  <c r="H244" i="6"/>
  <c r="I244" i="6"/>
  <c r="Y244" i="6"/>
  <c r="K244" i="6"/>
  <c r="L244" i="6"/>
  <c r="M244" i="6"/>
  <c r="O244" i="6"/>
  <c r="Z244" i="6"/>
  <c r="V244" i="6"/>
  <c r="D245" i="6"/>
  <c r="S244" i="6"/>
  <c r="J245" i="6"/>
  <c r="P245" i="6"/>
  <c r="C244" i="6"/>
  <c r="F245" i="6"/>
  <c r="G245" i="6"/>
  <c r="Q245" i="6"/>
  <c r="R245" i="6"/>
  <c r="W244" i="6"/>
  <c r="T245" i="6"/>
  <c r="X244" i="6"/>
  <c r="E245" i="6"/>
  <c r="U245" i="6"/>
  <c r="H245" i="6"/>
  <c r="I245" i="6"/>
  <c r="Y245" i="6"/>
  <c r="K245" i="6"/>
  <c r="L245" i="6"/>
  <c r="M245" i="6"/>
  <c r="O245" i="6"/>
  <c r="Z245" i="6"/>
  <c r="V245" i="6"/>
  <c r="D246" i="6"/>
  <c r="S245" i="6"/>
  <c r="J246" i="6"/>
  <c r="P246" i="6"/>
  <c r="C245" i="6"/>
  <c r="F246" i="6"/>
  <c r="G246" i="6"/>
  <c r="Q246" i="6"/>
  <c r="R246" i="6"/>
  <c r="W245" i="6"/>
  <c r="T246" i="6"/>
  <c r="X245" i="6"/>
  <c r="E246" i="6"/>
  <c r="U246" i="6"/>
  <c r="H246" i="6"/>
  <c r="I246" i="6"/>
  <c r="Y246" i="6"/>
  <c r="K246" i="6"/>
  <c r="L246" i="6"/>
  <c r="M246" i="6"/>
  <c r="O246" i="6"/>
  <c r="Z246" i="6"/>
  <c r="V246" i="6"/>
  <c r="D247" i="6"/>
  <c r="S246" i="6"/>
  <c r="J247" i="6"/>
  <c r="P247" i="6"/>
  <c r="C246" i="6"/>
  <c r="F247" i="6"/>
  <c r="G247" i="6"/>
  <c r="Q247" i="6"/>
  <c r="R247" i="6"/>
  <c r="W246" i="6"/>
  <c r="T247" i="6"/>
  <c r="X246" i="6"/>
  <c r="E247" i="6"/>
  <c r="U247" i="6"/>
  <c r="H247" i="6"/>
  <c r="I247" i="6"/>
  <c r="Y247" i="6"/>
  <c r="K247" i="6"/>
  <c r="L247" i="6"/>
  <c r="M247" i="6"/>
  <c r="O247" i="6"/>
  <c r="Z247" i="6"/>
  <c r="V247" i="6"/>
  <c r="D248" i="6"/>
  <c r="S247" i="6"/>
  <c r="J248" i="6"/>
  <c r="P248" i="6"/>
  <c r="C247" i="6"/>
  <c r="F248" i="6"/>
  <c r="G248" i="6"/>
  <c r="Q248" i="6"/>
  <c r="R248" i="6"/>
  <c r="W247" i="6"/>
  <c r="T248" i="6"/>
  <c r="X247" i="6"/>
  <c r="E248" i="6"/>
  <c r="U248" i="6"/>
  <c r="H248" i="6"/>
  <c r="I248" i="6"/>
  <c r="Y248" i="6"/>
  <c r="K248" i="6"/>
  <c r="L248" i="6"/>
  <c r="M248" i="6"/>
  <c r="O248" i="6"/>
  <c r="Z248" i="6"/>
  <c r="V248" i="6"/>
  <c r="D249" i="6"/>
  <c r="S248" i="6"/>
  <c r="J249" i="6"/>
  <c r="P249" i="6"/>
  <c r="C248" i="6"/>
  <c r="F249" i="6"/>
  <c r="G249" i="6"/>
  <c r="Q249" i="6"/>
  <c r="R249" i="6"/>
  <c r="W248" i="6"/>
  <c r="T249" i="6"/>
  <c r="X248" i="6"/>
  <c r="E249" i="6"/>
  <c r="U249" i="6"/>
  <c r="H249" i="6"/>
  <c r="I249" i="6"/>
  <c r="Y249" i="6"/>
  <c r="K249" i="6"/>
  <c r="L249" i="6"/>
  <c r="M249" i="6"/>
  <c r="O249" i="6"/>
  <c r="Z249" i="6"/>
  <c r="V249" i="6"/>
  <c r="D250" i="6"/>
  <c r="S249" i="6"/>
  <c r="J250" i="6"/>
  <c r="P250" i="6"/>
  <c r="C249" i="6"/>
  <c r="F250" i="6"/>
  <c r="G250" i="6"/>
  <c r="Q250" i="6"/>
  <c r="R250" i="6"/>
  <c r="W249" i="6"/>
  <c r="T250" i="6"/>
  <c r="X249" i="6"/>
  <c r="E250" i="6"/>
  <c r="U250" i="6"/>
  <c r="H250" i="6"/>
  <c r="I250" i="6"/>
  <c r="Y250" i="6"/>
  <c r="K250" i="6"/>
  <c r="L250" i="6"/>
  <c r="M250" i="6"/>
  <c r="O250" i="6"/>
  <c r="Z250" i="6"/>
  <c r="V250" i="6"/>
  <c r="D251" i="6"/>
  <c r="S250" i="6"/>
  <c r="J251" i="6"/>
  <c r="P251" i="6"/>
  <c r="C250" i="6"/>
  <c r="F251" i="6"/>
  <c r="G251" i="6"/>
  <c r="Q251" i="6"/>
  <c r="R251" i="6"/>
  <c r="W250" i="6"/>
  <c r="T251" i="6"/>
  <c r="X250" i="6"/>
  <c r="E251" i="6"/>
  <c r="U251" i="6"/>
  <c r="H251" i="6"/>
  <c r="I251" i="6"/>
  <c r="Y251" i="6"/>
  <c r="K251" i="6"/>
  <c r="L251" i="6"/>
  <c r="M251" i="6"/>
  <c r="O251" i="6"/>
  <c r="Z251" i="6"/>
  <c r="V251" i="6"/>
  <c r="D252" i="6"/>
  <c r="S251" i="6"/>
  <c r="J252" i="6"/>
  <c r="P252" i="6"/>
  <c r="C251" i="6"/>
  <c r="F252" i="6"/>
  <c r="G252" i="6"/>
  <c r="Q252" i="6"/>
  <c r="R252" i="6"/>
  <c r="W251" i="6"/>
  <c r="T252" i="6"/>
  <c r="X251" i="6"/>
  <c r="E252" i="6"/>
  <c r="U252" i="6"/>
  <c r="H252" i="6"/>
  <c r="I252" i="6"/>
  <c r="Y252" i="6"/>
  <c r="K252" i="6"/>
  <c r="L252" i="6"/>
  <c r="M252" i="6"/>
  <c r="O252" i="6"/>
  <c r="Z252" i="6"/>
  <c r="V252" i="6"/>
  <c r="D253" i="6"/>
  <c r="S252" i="6"/>
  <c r="J253" i="6"/>
  <c r="P253" i="6"/>
  <c r="C252" i="6"/>
  <c r="F253" i="6"/>
  <c r="G253" i="6"/>
  <c r="Q253" i="6"/>
  <c r="R253" i="6"/>
  <c r="W252" i="6"/>
  <c r="T253" i="6"/>
  <c r="X252" i="6"/>
  <c r="E253" i="6"/>
  <c r="U253" i="6"/>
  <c r="H253" i="6"/>
  <c r="I253" i="6"/>
  <c r="Y253" i="6"/>
  <c r="K253" i="6"/>
  <c r="L253" i="6"/>
  <c r="M253" i="6"/>
  <c r="O253" i="6"/>
  <c r="Z253" i="6"/>
  <c r="V253" i="6"/>
  <c r="D254" i="6"/>
  <c r="S253" i="6"/>
  <c r="J254" i="6"/>
  <c r="P254" i="6"/>
  <c r="C253" i="6"/>
  <c r="F254" i="6"/>
  <c r="G254" i="6"/>
  <c r="Q254" i="6"/>
  <c r="R254" i="6"/>
  <c r="W253" i="6"/>
  <c r="T254" i="6"/>
  <c r="X253" i="6"/>
  <c r="E254" i="6"/>
  <c r="U254" i="6"/>
  <c r="H254" i="6"/>
  <c r="I254" i="6"/>
  <c r="Y254" i="6"/>
  <c r="K254" i="6"/>
  <c r="L254" i="6"/>
  <c r="M254" i="6"/>
  <c r="O254" i="6"/>
  <c r="Z254" i="6"/>
  <c r="V254" i="6"/>
  <c r="D255" i="6"/>
  <c r="S254" i="6"/>
  <c r="J255" i="6"/>
  <c r="P255" i="6"/>
  <c r="C254" i="6"/>
  <c r="F255" i="6"/>
  <c r="G255" i="6"/>
  <c r="Q255" i="6"/>
  <c r="R255" i="6"/>
  <c r="W254" i="6"/>
  <c r="T255" i="6"/>
  <c r="X254" i="6"/>
  <c r="E255" i="6"/>
  <c r="U255" i="6"/>
  <c r="H255" i="6"/>
  <c r="I255" i="6"/>
  <c r="Y255" i="6"/>
  <c r="K255" i="6"/>
  <c r="L255" i="6"/>
  <c r="M255" i="6"/>
  <c r="O255" i="6"/>
  <c r="Z255" i="6"/>
  <c r="V255" i="6"/>
  <c r="D256" i="6"/>
  <c r="S255" i="6"/>
  <c r="J256" i="6"/>
  <c r="P256" i="6"/>
  <c r="C255" i="6"/>
  <c r="F256" i="6"/>
  <c r="G256" i="6"/>
  <c r="Q256" i="6"/>
  <c r="R256" i="6"/>
  <c r="W255" i="6"/>
  <c r="T256" i="6"/>
  <c r="X255" i="6"/>
  <c r="E256" i="6"/>
  <c r="U256" i="6"/>
  <c r="H256" i="6"/>
  <c r="I256" i="6"/>
  <c r="Y256" i="6"/>
  <c r="K256" i="6"/>
  <c r="L256" i="6"/>
  <c r="M256" i="6"/>
  <c r="O256" i="6"/>
  <c r="Z256" i="6"/>
  <c r="V256" i="6"/>
  <c r="D257" i="6"/>
  <c r="S256" i="6"/>
  <c r="J257" i="6"/>
  <c r="P257" i="6"/>
  <c r="C256" i="6"/>
  <c r="F257" i="6"/>
  <c r="G257" i="6"/>
  <c r="Q257" i="6"/>
  <c r="R257" i="6"/>
  <c r="W256" i="6"/>
  <c r="T257" i="6"/>
  <c r="X256" i="6"/>
  <c r="E257" i="6"/>
  <c r="U257" i="6"/>
  <c r="H257" i="6"/>
  <c r="I257" i="6"/>
  <c r="Y257" i="6"/>
  <c r="K257" i="6"/>
  <c r="L257" i="6"/>
  <c r="M257" i="6"/>
  <c r="O257" i="6"/>
  <c r="Z257" i="6"/>
  <c r="V257" i="6"/>
  <c r="D258" i="6"/>
  <c r="S257" i="6"/>
  <c r="J258" i="6"/>
  <c r="P258" i="6"/>
  <c r="C257" i="6"/>
  <c r="F258" i="6"/>
  <c r="G258" i="6"/>
  <c r="Q258" i="6"/>
  <c r="R258" i="6"/>
  <c r="W257" i="6"/>
  <c r="T258" i="6"/>
  <c r="X257" i="6"/>
  <c r="E258" i="6"/>
  <c r="U258" i="6"/>
  <c r="H258" i="6"/>
  <c r="I258" i="6"/>
  <c r="Y258" i="6"/>
  <c r="K258" i="6"/>
  <c r="L258" i="6"/>
  <c r="M258" i="6"/>
  <c r="O258" i="6"/>
  <c r="Z258" i="6"/>
  <c r="V258" i="6"/>
  <c r="D259" i="6"/>
  <c r="S258" i="6"/>
  <c r="J259" i="6"/>
  <c r="P259" i="6"/>
  <c r="C258" i="6"/>
  <c r="F259" i="6"/>
  <c r="G259" i="6"/>
  <c r="Q259" i="6"/>
  <c r="R259" i="6"/>
  <c r="W258" i="6"/>
  <c r="T259" i="6"/>
  <c r="X258" i="6"/>
  <c r="E259" i="6"/>
  <c r="U259" i="6"/>
  <c r="H259" i="6"/>
  <c r="I259" i="6"/>
  <c r="Y259" i="6"/>
  <c r="K259" i="6"/>
  <c r="L259" i="6"/>
  <c r="M259" i="6"/>
  <c r="O259" i="6"/>
  <c r="Z259" i="6"/>
  <c r="V259" i="6"/>
  <c r="D260" i="6"/>
  <c r="S259" i="6"/>
  <c r="J260" i="6"/>
  <c r="P260" i="6"/>
  <c r="C259" i="6"/>
  <c r="F260" i="6"/>
  <c r="G260" i="6"/>
  <c r="Q260" i="6"/>
  <c r="R260" i="6"/>
  <c r="W259" i="6"/>
  <c r="T260" i="6"/>
  <c r="X259" i="6"/>
  <c r="E260" i="6"/>
  <c r="U260" i="6"/>
  <c r="H260" i="6"/>
  <c r="I260" i="6"/>
  <c r="Y260" i="6"/>
  <c r="K260" i="6"/>
  <c r="L260" i="6"/>
  <c r="M260" i="6"/>
  <c r="O260" i="6"/>
  <c r="Z260" i="6"/>
  <c r="V260" i="6"/>
  <c r="D261" i="6"/>
  <c r="S260" i="6"/>
  <c r="J261" i="6"/>
  <c r="P261" i="6"/>
  <c r="C260" i="6"/>
  <c r="F261" i="6"/>
  <c r="G261" i="6"/>
  <c r="Q261" i="6"/>
  <c r="R261" i="6"/>
  <c r="W260" i="6"/>
  <c r="T261" i="6"/>
  <c r="X260" i="6"/>
  <c r="E261" i="6"/>
  <c r="U261" i="6"/>
  <c r="H261" i="6"/>
  <c r="I261" i="6"/>
  <c r="Y261" i="6"/>
  <c r="K261" i="6"/>
  <c r="L261" i="6"/>
  <c r="M261" i="6"/>
  <c r="O261" i="6"/>
  <c r="Z261" i="6"/>
  <c r="V261" i="6"/>
  <c r="D262" i="6"/>
  <c r="S261" i="6"/>
  <c r="J262" i="6"/>
  <c r="P262" i="6"/>
  <c r="C261" i="6"/>
  <c r="F262" i="6"/>
  <c r="G262" i="6"/>
  <c r="Q262" i="6"/>
  <c r="R262" i="6"/>
  <c r="W261" i="6"/>
  <c r="T262" i="6"/>
  <c r="X261" i="6"/>
  <c r="E262" i="6"/>
  <c r="U262" i="6"/>
  <c r="H262" i="6"/>
  <c r="I262" i="6"/>
  <c r="Y262" i="6"/>
  <c r="K262" i="6"/>
  <c r="L262" i="6"/>
  <c r="M262" i="6"/>
  <c r="O262" i="6"/>
  <c r="Z262" i="6"/>
  <c r="V262" i="6"/>
  <c r="D263" i="6"/>
  <c r="S262" i="6"/>
  <c r="J263" i="6"/>
  <c r="P263" i="6"/>
  <c r="C262" i="6"/>
  <c r="F263" i="6"/>
  <c r="G263" i="6"/>
  <c r="Q263" i="6"/>
  <c r="R263" i="6"/>
  <c r="W262" i="6"/>
  <c r="T263" i="6"/>
  <c r="X262" i="6"/>
  <c r="E263" i="6"/>
  <c r="U263" i="6"/>
  <c r="H263" i="6"/>
  <c r="I263" i="6"/>
  <c r="Y263" i="6"/>
  <c r="K263" i="6"/>
  <c r="L263" i="6"/>
  <c r="M263" i="6"/>
  <c r="O263" i="6"/>
  <c r="Z263" i="6"/>
  <c r="V263" i="6"/>
  <c r="D264" i="6"/>
  <c r="S263" i="6"/>
  <c r="J264" i="6"/>
  <c r="P264" i="6"/>
  <c r="C263" i="6"/>
  <c r="F264" i="6"/>
  <c r="G264" i="6"/>
  <c r="Q264" i="6"/>
  <c r="R264" i="6"/>
  <c r="W263" i="6"/>
  <c r="T264" i="6"/>
  <c r="X263" i="6"/>
  <c r="E264" i="6"/>
  <c r="U264" i="6"/>
  <c r="H264" i="6"/>
  <c r="I264" i="6"/>
  <c r="Y264" i="6"/>
  <c r="K264" i="6"/>
  <c r="L264" i="6"/>
  <c r="M264" i="6"/>
  <c r="O264" i="6"/>
  <c r="Z264" i="6"/>
  <c r="V264" i="6"/>
  <c r="D265" i="6"/>
  <c r="S264" i="6"/>
  <c r="J265" i="6"/>
  <c r="P265" i="6"/>
  <c r="C264" i="6"/>
  <c r="F265" i="6"/>
  <c r="G265" i="6"/>
  <c r="Q265" i="6"/>
  <c r="R265" i="6"/>
  <c r="W264" i="6"/>
  <c r="T265" i="6"/>
  <c r="X264" i="6"/>
  <c r="E265" i="6"/>
  <c r="U265" i="6"/>
  <c r="H265" i="6"/>
  <c r="I265" i="6"/>
  <c r="Y265" i="6"/>
  <c r="K265" i="6"/>
  <c r="L265" i="6"/>
  <c r="M265" i="6"/>
  <c r="O265" i="6"/>
  <c r="Z265" i="6"/>
  <c r="V265" i="6"/>
  <c r="D266" i="6"/>
  <c r="S265" i="6"/>
  <c r="J266" i="6"/>
  <c r="P266" i="6"/>
  <c r="C265" i="6"/>
  <c r="F266" i="6"/>
  <c r="G266" i="6"/>
  <c r="Q266" i="6"/>
  <c r="R266" i="6"/>
  <c r="W265" i="6"/>
  <c r="T266" i="6"/>
  <c r="X265" i="6"/>
  <c r="E266" i="6"/>
  <c r="U266" i="6"/>
  <c r="H266" i="6"/>
  <c r="I266" i="6"/>
  <c r="Y266" i="6"/>
  <c r="K266" i="6"/>
  <c r="L266" i="6"/>
  <c r="M266" i="6"/>
  <c r="O266" i="6"/>
  <c r="Z266" i="6"/>
  <c r="V266" i="6"/>
  <c r="D267" i="6"/>
  <c r="S266" i="6"/>
  <c r="J267" i="6"/>
  <c r="P267" i="6"/>
  <c r="C266" i="6"/>
  <c r="F267" i="6"/>
  <c r="G267" i="6"/>
  <c r="Q267" i="6"/>
  <c r="R267" i="6"/>
  <c r="W266" i="6"/>
  <c r="T267" i="6"/>
  <c r="X266" i="6"/>
  <c r="E267" i="6"/>
  <c r="U267" i="6"/>
  <c r="H267" i="6"/>
  <c r="I267" i="6"/>
  <c r="Y267" i="6"/>
  <c r="K267" i="6"/>
  <c r="L267" i="6"/>
  <c r="M267" i="6"/>
  <c r="O267" i="6"/>
  <c r="Z267" i="6"/>
  <c r="V267" i="6"/>
  <c r="D268" i="6"/>
  <c r="S267" i="6"/>
  <c r="J268" i="6"/>
  <c r="P268" i="6"/>
  <c r="C267" i="6"/>
  <c r="F268" i="6"/>
  <c r="G268" i="6"/>
  <c r="Q268" i="6"/>
  <c r="R268" i="6"/>
  <c r="W267" i="6"/>
  <c r="T268" i="6"/>
  <c r="X267" i="6"/>
  <c r="E268" i="6"/>
  <c r="U268" i="6"/>
  <c r="H268" i="6"/>
  <c r="I268" i="6"/>
  <c r="Y268" i="6"/>
  <c r="K268" i="6"/>
  <c r="L268" i="6"/>
  <c r="M268" i="6"/>
  <c r="O268" i="6"/>
  <c r="Z268" i="6"/>
  <c r="V268" i="6"/>
  <c r="D269" i="6"/>
  <c r="S268" i="6"/>
  <c r="J269" i="6"/>
  <c r="P269" i="6"/>
  <c r="C268" i="6"/>
  <c r="F269" i="6"/>
  <c r="G269" i="6"/>
  <c r="Q269" i="6"/>
  <c r="R269" i="6"/>
  <c r="W268" i="6"/>
  <c r="T269" i="6"/>
  <c r="X268" i="6"/>
  <c r="E269" i="6"/>
  <c r="U269" i="6"/>
  <c r="H269" i="6"/>
  <c r="I269" i="6"/>
  <c r="Y269" i="6"/>
  <c r="K269" i="6"/>
  <c r="L269" i="6"/>
  <c r="M269" i="6"/>
  <c r="O269" i="6"/>
  <c r="Z269" i="6"/>
  <c r="V269" i="6"/>
  <c r="D270" i="6"/>
  <c r="S269" i="6"/>
  <c r="J270" i="6"/>
  <c r="P270" i="6"/>
  <c r="C269" i="6"/>
  <c r="F270" i="6"/>
  <c r="G270" i="6"/>
  <c r="Q270" i="6"/>
  <c r="R270" i="6"/>
  <c r="W269" i="6"/>
  <c r="T270" i="6"/>
  <c r="X269" i="6"/>
  <c r="E270" i="6"/>
  <c r="U270" i="6"/>
  <c r="H270" i="6"/>
  <c r="I270" i="6"/>
  <c r="Y270" i="6"/>
  <c r="K270" i="6"/>
  <c r="L270" i="6"/>
  <c r="M270" i="6"/>
  <c r="O270" i="6"/>
  <c r="Z270" i="6"/>
  <c r="V270" i="6"/>
  <c r="D271" i="6"/>
  <c r="S270" i="6"/>
  <c r="J271" i="6"/>
  <c r="P271" i="6"/>
  <c r="C270" i="6"/>
  <c r="F271" i="6"/>
  <c r="G271" i="6"/>
  <c r="Q271" i="6"/>
  <c r="R271" i="6"/>
  <c r="W270" i="6"/>
  <c r="T271" i="6"/>
  <c r="X270" i="6"/>
  <c r="E271" i="6"/>
  <c r="U271" i="6"/>
  <c r="H271" i="6"/>
  <c r="I271" i="6"/>
  <c r="Y271" i="6"/>
  <c r="K271" i="6"/>
  <c r="L271" i="6"/>
  <c r="M271" i="6"/>
  <c r="O271" i="6"/>
  <c r="Z271" i="6"/>
  <c r="V271" i="6"/>
  <c r="D272" i="6"/>
  <c r="S271" i="6"/>
  <c r="J272" i="6"/>
  <c r="P272" i="6"/>
  <c r="C271" i="6"/>
  <c r="F272" i="6"/>
  <c r="G272" i="6"/>
  <c r="Q272" i="6"/>
  <c r="R272" i="6"/>
  <c r="W271" i="6"/>
  <c r="T272" i="6"/>
  <c r="X271" i="6"/>
  <c r="E272" i="6"/>
  <c r="U272" i="6"/>
  <c r="H272" i="6"/>
  <c r="I272" i="6"/>
  <c r="Y272" i="6"/>
  <c r="K272" i="6"/>
  <c r="L272" i="6"/>
  <c r="M272" i="6"/>
  <c r="O272" i="6"/>
  <c r="Z272" i="6"/>
  <c r="V272" i="6"/>
  <c r="D273" i="6"/>
  <c r="S272" i="6"/>
  <c r="J273" i="6"/>
  <c r="P273" i="6"/>
  <c r="C272" i="6"/>
  <c r="F273" i="6"/>
  <c r="G273" i="6"/>
  <c r="Q273" i="6"/>
  <c r="R273" i="6"/>
  <c r="W272" i="6"/>
  <c r="T273" i="6"/>
  <c r="X272" i="6"/>
  <c r="E273" i="6"/>
  <c r="U273" i="6"/>
  <c r="H273" i="6"/>
  <c r="I273" i="6"/>
  <c r="Y273" i="6"/>
  <c r="K273" i="6"/>
  <c r="L273" i="6"/>
  <c r="M273" i="6"/>
  <c r="O273" i="6"/>
  <c r="Z273" i="6"/>
  <c r="V273" i="6"/>
  <c r="D274" i="6"/>
  <c r="S273" i="6"/>
  <c r="J274" i="6"/>
  <c r="P274" i="6"/>
  <c r="C273" i="6"/>
  <c r="F274" i="6"/>
  <c r="G274" i="6"/>
  <c r="Q274" i="6"/>
  <c r="R274" i="6"/>
  <c r="W273" i="6"/>
  <c r="T274" i="6"/>
  <c r="X273" i="6"/>
  <c r="E274" i="6"/>
  <c r="U274" i="6"/>
  <c r="H274" i="6"/>
  <c r="I274" i="6"/>
  <c r="Y274" i="6"/>
  <c r="K274" i="6"/>
  <c r="L274" i="6"/>
  <c r="M274" i="6"/>
  <c r="O274" i="6"/>
  <c r="Z274" i="6"/>
  <c r="V274" i="6"/>
  <c r="D275" i="6"/>
  <c r="S274" i="6"/>
  <c r="J275" i="6"/>
  <c r="P275" i="6"/>
  <c r="C274" i="6"/>
  <c r="F275" i="6"/>
  <c r="G275" i="6"/>
  <c r="Q275" i="6"/>
  <c r="R275" i="6"/>
  <c r="W274" i="6"/>
  <c r="T275" i="6"/>
  <c r="X274" i="6"/>
  <c r="E275" i="6"/>
  <c r="U275" i="6"/>
  <c r="H275" i="6"/>
  <c r="I275" i="6"/>
  <c r="Y275" i="6"/>
  <c r="K275" i="6"/>
  <c r="L275" i="6"/>
  <c r="M275" i="6"/>
  <c r="O275" i="6"/>
  <c r="Z275" i="6"/>
  <c r="V275" i="6"/>
  <c r="D276" i="6"/>
  <c r="S275" i="6"/>
  <c r="J276" i="6"/>
  <c r="P276" i="6"/>
  <c r="C275" i="6"/>
  <c r="F276" i="6"/>
  <c r="G276" i="6"/>
  <c r="Q276" i="6"/>
  <c r="R276" i="6"/>
  <c r="W275" i="6"/>
  <c r="T276" i="6"/>
  <c r="X275" i="6"/>
  <c r="E276" i="6"/>
  <c r="U276" i="6"/>
  <c r="H276" i="6"/>
  <c r="I276" i="6"/>
  <c r="Y276" i="6"/>
  <c r="K276" i="6"/>
  <c r="L276" i="6"/>
  <c r="M276" i="6"/>
  <c r="O276" i="6"/>
  <c r="Z276" i="6"/>
  <c r="V276" i="6"/>
  <c r="D277" i="6"/>
  <c r="S276" i="6"/>
  <c r="J277" i="6"/>
  <c r="P277" i="6"/>
  <c r="C276" i="6"/>
  <c r="F277" i="6"/>
  <c r="G277" i="6"/>
  <c r="Q277" i="6"/>
  <c r="R277" i="6"/>
  <c r="W276" i="6"/>
  <c r="T277" i="6"/>
  <c r="X276" i="6"/>
  <c r="E277" i="6"/>
  <c r="U277" i="6"/>
  <c r="H277" i="6"/>
  <c r="I277" i="6"/>
  <c r="Y277" i="6"/>
  <c r="K277" i="6"/>
  <c r="L277" i="6"/>
  <c r="M277" i="6"/>
  <c r="O277" i="6"/>
  <c r="Z277" i="6"/>
  <c r="V277" i="6"/>
  <c r="D278" i="6"/>
  <c r="S277" i="6"/>
  <c r="J278" i="6"/>
  <c r="P278" i="6"/>
  <c r="C277" i="6"/>
  <c r="F278" i="6"/>
  <c r="G278" i="6"/>
  <c r="Q278" i="6"/>
  <c r="R278" i="6"/>
  <c r="W277" i="6"/>
  <c r="T278" i="6"/>
  <c r="X277" i="6"/>
  <c r="E278" i="6"/>
  <c r="U278" i="6"/>
  <c r="H278" i="6"/>
  <c r="I278" i="6"/>
  <c r="Y278" i="6"/>
  <c r="K278" i="6"/>
  <c r="L278" i="6"/>
  <c r="M278" i="6"/>
  <c r="O278" i="6"/>
  <c r="Z278" i="6"/>
  <c r="V278" i="6"/>
  <c r="D279" i="6"/>
  <c r="S278" i="6"/>
  <c r="J279" i="6"/>
  <c r="P279" i="6"/>
  <c r="C278" i="6"/>
  <c r="F279" i="6"/>
  <c r="G279" i="6"/>
  <c r="Q279" i="6"/>
  <c r="R279" i="6"/>
  <c r="W278" i="6"/>
  <c r="T279" i="6"/>
  <c r="X278" i="6"/>
  <c r="E279" i="6"/>
  <c r="U279" i="6"/>
  <c r="H279" i="6"/>
  <c r="I279" i="6"/>
  <c r="Y279" i="6"/>
  <c r="K279" i="6"/>
  <c r="L279" i="6"/>
  <c r="M279" i="6"/>
  <c r="O279" i="6"/>
  <c r="Z279" i="6"/>
  <c r="V279" i="6"/>
  <c r="D280" i="6"/>
  <c r="S279" i="6"/>
  <c r="J280" i="6"/>
  <c r="P280" i="6"/>
  <c r="C279" i="6"/>
  <c r="F280" i="6"/>
  <c r="G280" i="6"/>
  <c r="Q280" i="6"/>
  <c r="R280" i="6"/>
  <c r="W279" i="6"/>
  <c r="T280" i="6"/>
  <c r="X279" i="6"/>
  <c r="E280" i="6"/>
  <c r="U280" i="6"/>
  <c r="H280" i="6"/>
  <c r="I280" i="6"/>
  <c r="Y280" i="6"/>
  <c r="K280" i="6"/>
  <c r="L280" i="6"/>
  <c r="M280" i="6"/>
  <c r="O280" i="6"/>
  <c r="Z280" i="6"/>
  <c r="V280" i="6"/>
  <c r="D281" i="6"/>
  <c r="S280" i="6"/>
  <c r="J281" i="6"/>
  <c r="P281" i="6"/>
  <c r="C280" i="6"/>
  <c r="F281" i="6"/>
  <c r="G281" i="6"/>
  <c r="Q281" i="6"/>
  <c r="R281" i="6"/>
  <c r="W280" i="6"/>
  <c r="T281" i="6"/>
  <c r="X280" i="6"/>
  <c r="E281" i="6"/>
  <c r="U281" i="6"/>
  <c r="H281" i="6"/>
  <c r="I281" i="6"/>
  <c r="Y281" i="6"/>
  <c r="K281" i="6"/>
  <c r="L281" i="6"/>
  <c r="M281" i="6"/>
  <c r="O281" i="6"/>
  <c r="Z281" i="6"/>
  <c r="V281" i="6"/>
  <c r="D282" i="6"/>
  <c r="S281" i="6"/>
  <c r="J282" i="6"/>
  <c r="P282" i="6"/>
  <c r="C281" i="6"/>
  <c r="F282" i="6"/>
  <c r="G282" i="6"/>
  <c r="Q282" i="6"/>
  <c r="R282" i="6"/>
  <c r="W281" i="6"/>
  <c r="T282" i="6"/>
  <c r="X281" i="6"/>
  <c r="E282" i="6"/>
  <c r="U282" i="6"/>
  <c r="H282" i="6"/>
  <c r="I282" i="6"/>
  <c r="Y282" i="6"/>
  <c r="K282" i="6"/>
  <c r="L282" i="6"/>
  <c r="M282" i="6"/>
  <c r="O282" i="6"/>
  <c r="Z282" i="6"/>
  <c r="V282" i="6"/>
  <c r="D283" i="6"/>
  <c r="S282" i="6"/>
  <c r="J283" i="6"/>
  <c r="P283" i="6"/>
  <c r="C282" i="6"/>
  <c r="F283" i="6"/>
  <c r="G283" i="6"/>
  <c r="Q283" i="6"/>
  <c r="R283" i="6"/>
  <c r="W282" i="6"/>
  <c r="T283" i="6"/>
  <c r="X282" i="6"/>
  <c r="E283" i="6"/>
  <c r="U283" i="6"/>
  <c r="H283" i="6"/>
  <c r="I283" i="6"/>
  <c r="Y283" i="6"/>
  <c r="K283" i="6"/>
  <c r="L283" i="6"/>
  <c r="M283" i="6"/>
  <c r="O283" i="6"/>
  <c r="Z283" i="6"/>
  <c r="V283" i="6"/>
  <c r="D284" i="6"/>
  <c r="S283" i="6"/>
  <c r="J284" i="6"/>
  <c r="P284" i="6"/>
  <c r="C283" i="6"/>
  <c r="F284" i="6"/>
  <c r="G284" i="6"/>
  <c r="Q284" i="6"/>
  <c r="R284" i="6"/>
  <c r="W283" i="6"/>
  <c r="T284" i="6"/>
  <c r="X283" i="6"/>
  <c r="E284" i="6"/>
  <c r="U284" i="6"/>
  <c r="H284" i="6"/>
  <c r="I284" i="6"/>
  <c r="Y284" i="6"/>
  <c r="K284" i="6"/>
  <c r="L284" i="6"/>
  <c r="M284" i="6"/>
  <c r="O284" i="6"/>
  <c r="Z284" i="6"/>
  <c r="V284" i="6"/>
  <c r="D285" i="6"/>
  <c r="S284" i="6"/>
  <c r="J285" i="6"/>
  <c r="P285" i="6"/>
  <c r="C284" i="6"/>
  <c r="F285" i="6"/>
  <c r="G285" i="6"/>
  <c r="Q285" i="6"/>
  <c r="R285" i="6"/>
  <c r="W284" i="6"/>
  <c r="T285" i="6"/>
  <c r="X284" i="6"/>
  <c r="E285" i="6"/>
  <c r="U285" i="6"/>
  <c r="H285" i="6"/>
  <c r="I285" i="6"/>
  <c r="Y285" i="6"/>
  <c r="K285" i="6"/>
  <c r="L285" i="6"/>
  <c r="M285" i="6"/>
  <c r="O285" i="6"/>
  <c r="Z285" i="6"/>
  <c r="V285" i="6"/>
  <c r="D286" i="6"/>
  <c r="S285" i="6"/>
  <c r="J286" i="6"/>
  <c r="P286" i="6"/>
  <c r="C285" i="6"/>
  <c r="F286" i="6"/>
  <c r="G286" i="6"/>
  <c r="Q286" i="6"/>
  <c r="R286" i="6"/>
  <c r="W285" i="6"/>
  <c r="T286" i="6"/>
  <c r="X285" i="6"/>
  <c r="E286" i="6"/>
  <c r="U286" i="6"/>
  <c r="H286" i="6"/>
  <c r="I286" i="6"/>
  <c r="Y286" i="6"/>
  <c r="K286" i="6"/>
  <c r="L286" i="6"/>
  <c r="M286" i="6"/>
  <c r="O286" i="6"/>
  <c r="Z286" i="6"/>
  <c r="V286" i="6"/>
  <c r="D287" i="6"/>
  <c r="S286" i="6"/>
  <c r="J287" i="6"/>
  <c r="P287" i="6"/>
  <c r="C286" i="6"/>
  <c r="F287" i="6"/>
  <c r="G287" i="6"/>
  <c r="Q287" i="6"/>
  <c r="R287" i="6"/>
  <c r="W286" i="6"/>
  <c r="T287" i="6"/>
  <c r="X286" i="6"/>
  <c r="E287" i="6"/>
  <c r="U287" i="6"/>
  <c r="H287" i="6"/>
  <c r="I287" i="6"/>
  <c r="Y287" i="6"/>
  <c r="K287" i="6"/>
  <c r="L287" i="6"/>
  <c r="M287" i="6"/>
  <c r="O287" i="6"/>
  <c r="Z287" i="6"/>
  <c r="V287" i="6"/>
  <c r="D288" i="6"/>
  <c r="S287" i="6"/>
  <c r="J288" i="6"/>
  <c r="P288" i="6"/>
  <c r="C287" i="6"/>
  <c r="F288" i="6"/>
  <c r="G288" i="6"/>
  <c r="Q288" i="6"/>
  <c r="R288" i="6"/>
  <c r="W287" i="6"/>
  <c r="T288" i="6"/>
  <c r="X287" i="6"/>
  <c r="E288" i="6"/>
  <c r="U288" i="6"/>
  <c r="H288" i="6"/>
  <c r="I288" i="6"/>
  <c r="Y288" i="6"/>
  <c r="K288" i="6"/>
  <c r="L288" i="6"/>
  <c r="M288" i="6"/>
  <c r="O288" i="6"/>
  <c r="Z288" i="6"/>
  <c r="V288" i="6"/>
  <c r="D289" i="6"/>
  <c r="S288" i="6"/>
  <c r="J289" i="6"/>
  <c r="P289" i="6"/>
  <c r="C288" i="6"/>
  <c r="F289" i="6"/>
  <c r="G289" i="6"/>
  <c r="Q289" i="6"/>
  <c r="R289" i="6"/>
  <c r="W288" i="6"/>
  <c r="T289" i="6"/>
  <c r="X288" i="6"/>
  <c r="E289" i="6"/>
  <c r="U289" i="6"/>
  <c r="H289" i="6"/>
  <c r="I289" i="6"/>
  <c r="Y289" i="6"/>
  <c r="K289" i="6"/>
  <c r="L289" i="6"/>
  <c r="M289" i="6"/>
  <c r="O289" i="6"/>
  <c r="Z289" i="6"/>
  <c r="V289" i="6"/>
  <c r="D290" i="6"/>
  <c r="S289" i="6"/>
  <c r="J290" i="6"/>
  <c r="P290" i="6"/>
  <c r="C289" i="6"/>
  <c r="F290" i="6"/>
  <c r="G290" i="6"/>
  <c r="Q290" i="6"/>
  <c r="R290" i="6"/>
  <c r="W289" i="6"/>
  <c r="T290" i="6"/>
  <c r="X289" i="6"/>
  <c r="E290" i="6"/>
  <c r="U290" i="6"/>
  <c r="H290" i="6"/>
  <c r="I290" i="6"/>
  <c r="Y290" i="6"/>
  <c r="K290" i="6"/>
  <c r="L290" i="6"/>
  <c r="M290" i="6"/>
  <c r="O290" i="6"/>
  <c r="Z290" i="6"/>
  <c r="V290" i="6"/>
  <c r="D291" i="6"/>
  <c r="S290" i="6"/>
  <c r="J291" i="6"/>
  <c r="P291" i="6"/>
  <c r="C290" i="6"/>
  <c r="F291" i="6"/>
  <c r="G291" i="6"/>
  <c r="Q291" i="6"/>
  <c r="R291" i="6"/>
  <c r="W290" i="6"/>
  <c r="T291" i="6"/>
  <c r="X290" i="6"/>
  <c r="E291" i="6"/>
  <c r="U291" i="6"/>
  <c r="H291" i="6"/>
  <c r="I291" i="6"/>
  <c r="Y291" i="6"/>
  <c r="K291" i="6"/>
  <c r="L291" i="6"/>
  <c r="M291" i="6"/>
  <c r="O291" i="6"/>
  <c r="Z291" i="6"/>
  <c r="V291" i="6"/>
  <c r="D292" i="6"/>
  <c r="S291" i="6"/>
  <c r="J292" i="6"/>
  <c r="P292" i="6"/>
  <c r="C291" i="6"/>
  <c r="F292" i="6"/>
  <c r="G292" i="6"/>
  <c r="Q292" i="6"/>
  <c r="R292" i="6"/>
  <c r="W291" i="6"/>
  <c r="T292" i="6"/>
  <c r="X291" i="6"/>
  <c r="E292" i="6"/>
  <c r="U292" i="6"/>
  <c r="H292" i="6"/>
  <c r="I292" i="6"/>
  <c r="Y292" i="6"/>
  <c r="K292" i="6"/>
  <c r="L292" i="6"/>
  <c r="M292" i="6"/>
  <c r="O292" i="6"/>
  <c r="Z292" i="6"/>
  <c r="V292" i="6"/>
  <c r="D293" i="6"/>
  <c r="S292" i="6"/>
  <c r="J293" i="6"/>
  <c r="P293" i="6"/>
  <c r="C292" i="6"/>
  <c r="F293" i="6"/>
  <c r="G293" i="6"/>
  <c r="Q293" i="6"/>
  <c r="R293" i="6"/>
  <c r="W292" i="6"/>
  <c r="T293" i="6"/>
  <c r="X292" i="6"/>
  <c r="E293" i="6"/>
  <c r="U293" i="6"/>
  <c r="H293" i="6"/>
  <c r="I293" i="6"/>
  <c r="Y293" i="6"/>
  <c r="K293" i="6"/>
  <c r="L293" i="6"/>
  <c r="M293" i="6"/>
  <c r="O293" i="6"/>
  <c r="Z293" i="6"/>
  <c r="V293" i="6"/>
  <c r="D294" i="6"/>
  <c r="S293" i="6"/>
  <c r="J294" i="6"/>
  <c r="P294" i="6"/>
  <c r="C293" i="6"/>
  <c r="F294" i="6"/>
  <c r="G294" i="6"/>
  <c r="Q294" i="6"/>
  <c r="R294" i="6"/>
  <c r="W293" i="6"/>
  <c r="T294" i="6"/>
  <c r="X293" i="6"/>
  <c r="E294" i="6"/>
  <c r="U294" i="6"/>
  <c r="H294" i="6"/>
  <c r="I294" i="6"/>
  <c r="Y294" i="6"/>
  <c r="K294" i="6"/>
  <c r="L294" i="6"/>
  <c r="M294" i="6"/>
  <c r="O294" i="6"/>
  <c r="Z294" i="6"/>
  <c r="V294" i="6"/>
  <c r="D295" i="6"/>
  <c r="S294" i="6"/>
  <c r="J295" i="6"/>
  <c r="P295" i="6"/>
  <c r="C294" i="6"/>
  <c r="F295" i="6"/>
  <c r="G295" i="6"/>
  <c r="Q295" i="6"/>
  <c r="R295" i="6"/>
  <c r="W294" i="6"/>
  <c r="T295" i="6"/>
  <c r="X294" i="6"/>
  <c r="E295" i="6"/>
  <c r="U295" i="6"/>
  <c r="H295" i="6"/>
  <c r="I295" i="6"/>
  <c r="Y295" i="6"/>
  <c r="K295" i="6"/>
  <c r="L295" i="6"/>
  <c r="M295" i="6"/>
  <c r="O295" i="6"/>
  <c r="Z295" i="6"/>
  <c r="V295" i="6"/>
  <c r="D296" i="6"/>
  <c r="S295" i="6"/>
  <c r="J296" i="6"/>
  <c r="P296" i="6"/>
  <c r="C295" i="6"/>
  <c r="F296" i="6"/>
  <c r="G296" i="6"/>
  <c r="Q296" i="6"/>
  <c r="R296" i="6"/>
  <c r="W295" i="6"/>
  <c r="T296" i="6"/>
  <c r="X295" i="6"/>
  <c r="E296" i="6"/>
  <c r="U296" i="6"/>
  <c r="H296" i="6"/>
  <c r="I296" i="6"/>
  <c r="Y296" i="6"/>
  <c r="K296" i="6"/>
  <c r="L296" i="6"/>
  <c r="M296" i="6"/>
  <c r="O296" i="6"/>
  <c r="Z296" i="6"/>
  <c r="V296" i="6"/>
  <c r="D297" i="6"/>
  <c r="S296" i="6"/>
  <c r="J297" i="6"/>
  <c r="P297" i="6"/>
  <c r="C296" i="6"/>
  <c r="F297" i="6"/>
  <c r="G297" i="6"/>
  <c r="Q297" i="6"/>
  <c r="R297" i="6"/>
  <c r="W296" i="6"/>
  <c r="T297" i="6"/>
  <c r="X296" i="6"/>
  <c r="E297" i="6"/>
  <c r="U297" i="6"/>
  <c r="H297" i="6"/>
  <c r="I297" i="6"/>
  <c r="Y297" i="6"/>
  <c r="K297" i="6"/>
  <c r="L297" i="6"/>
  <c r="M297" i="6"/>
  <c r="O297" i="6"/>
  <c r="Z297" i="6"/>
  <c r="V297" i="6"/>
  <c r="D298" i="6"/>
  <c r="S297" i="6"/>
  <c r="J298" i="6"/>
  <c r="P298" i="6"/>
  <c r="C297" i="6"/>
  <c r="F298" i="6"/>
  <c r="G298" i="6"/>
  <c r="Q298" i="6"/>
  <c r="R298" i="6"/>
  <c r="W297" i="6"/>
  <c r="T298" i="6"/>
  <c r="X297" i="6"/>
  <c r="E298" i="6"/>
  <c r="U298" i="6"/>
  <c r="H298" i="6"/>
  <c r="I298" i="6"/>
  <c r="Y298" i="6"/>
  <c r="K298" i="6"/>
  <c r="L298" i="6"/>
  <c r="M298" i="6"/>
  <c r="O298" i="6"/>
  <c r="Z298" i="6"/>
  <c r="V298" i="6"/>
  <c r="D299" i="6"/>
  <c r="S298" i="6"/>
  <c r="J299" i="6"/>
  <c r="P299" i="6"/>
  <c r="C298" i="6"/>
  <c r="F299" i="6"/>
  <c r="G299" i="6"/>
  <c r="Q299" i="6"/>
  <c r="R299" i="6"/>
  <c r="W298" i="6"/>
  <c r="T299" i="6"/>
  <c r="X298" i="6"/>
  <c r="E299" i="6"/>
  <c r="U299" i="6"/>
  <c r="H299" i="6"/>
  <c r="I299" i="6"/>
  <c r="Y299" i="6"/>
  <c r="K299" i="6"/>
  <c r="L299" i="6"/>
  <c r="M299" i="6"/>
  <c r="O299" i="6"/>
  <c r="Z299" i="6"/>
  <c r="V299" i="6"/>
  <c r="D300" i="6"/>
  <c r="S299" i="6"/>
  <c r="J300" i="6"/>
  <c r="P300" i="6"/>
  <c r="C299" i="6"/>
  <c r="F300" i="6"/>
  <c r="G300" i="6"/>
  <c r="Q300" i="6"/>
  <c r="R300" i="6"/>
  <c r="W299" i="6"/>
  <c r="T300" i="6"/>
  <c r="X299" i="6"/>
  <c r="E300" i="6"/>
  <c r="U300" i="6"/>
  <c r="H300" i="6"/>
  <c r="I300" i="6"/>
  <c r="Y300" i="6"/>
  <c r="K300" i="6"/>
  <c r="L300" i="6"/>
  <c r="M300" i="6"/>
  <c r="O300" i="6"/>
  <c r="Z300" i="6"/>
  <c r="V300" i="6"/>
  <c r="D301" i="6"/>
  <c r="S300" i="6"/>
  <c r="J301" i="6"/>
  <c r="P301" i="6"/>
  <c r="C300" i="6"/>
  <c r="F301" i="6"/>
  <c r="G301" i="6"/>
  <c r="Q301" i="6"/>
  <c r="R301" i="6"/>
  <c r="W300" i="6"/>
  <c r="T301" i="6"/>
  <c r="X300" i="6"/>
  <c r="E301" i="6"/>
  <c r="U301" i="6"/>
  <c r="H301" i="6"/>
  <c r="I301" i="6"/>
  <c r="Y301" i="6"/>
  <c r="K301" i="6"/>
  <c r="L301" i="6"/>
  <c r="M301" i="6"/>
  <c r="O301" i="6"/>
  <c r="Z301" i="6"/>
  <c r="V301" i="6"/>
  <c r="D302" i="6"/>
  <c r="S301" i="6"/>
  <c r="J302" i="6"/>
  <c r="P302" i="6"/>
  <c r="C301" i="6"/>
  <c r="F302" i="6"/>
  <c r="G302" i="6"/>
  <c r="Q302" i="6"/>
  <c r="R302" i="6"/>
  <c r="W301" i="6"/>
  <c r="T302" i="6"/>
  <c r="X301" i="6"/>
  <c r="E302" i="6"/>
  <c r="U302" i="6"/>
  <c r="H302" i="6"/>
  <c r="I302" i="6"/>
  <c r="Y302" i="6"/>
  <c r="K302" i="6"/>
  <c r="L302" i="6"/>
  <c r="M302" i="6"/>
  <c r="O302" i="6"/>
  <c r="Z302" i="6"/>
  <c r="V302" i="6"/>
  <c r="D303" i="6"/>
  <c r="S302" i="6"/>
  <c r="J303" i="6"/>
  <c r="P303" i="6"/>
  <c r="C302" i="6"/>
  <c r="F303" i="6"/>
  <c r="G303" i="6"/>
  <c r="Q303" i="6"/>
  <c r="R303" i="6"/>
  <c r="W302" i="6"/>
  <c r="T303" i="6"/>
  <c r="X302" i="6"/>
  <c r="E303" i="6"/>
  <c r="U303" i="6"/>
  <c r="H303" i="6"/>
  <c r="I303" i="6"/>
  <c r="Y303" i="6"/>
  <c r="K303" i="6"/>
  <c r="L303" i="6"/>
  <c r="M303" i="6"/>
  <c r="O303" i="6"/>
  <c r="Z303" i="6"/>
  <c r="V303" i="6"/>
  <c r="D304" i="6"/>
  <c r="S303" i="6"/>
  <c r="J304" i="6"/>
  <c r="P304" i="6"/>
  <c r="C303" i="6"/>
  <c r="F304" i="6"/>
  <c r="G304" i="6"/>
  <c r="Q304" i="6"/>
  <c r="R304" i="6"/>
  <c r="W303" i="6"/>
  <c r="T304" i="6"/>
  <c r="X303" i="6"/>
  <c r="E304" i="6"/>
  <c r="U304" i="6"/>
  <c r="H304" i="6"/>
  <c r="I304" i="6"/>
  <c r="Y304" i="6"/>
  <c r="K304" i="6"/>
  <c r="L304" i="6"/>
  <c r="M304" i="6"/>
  <c r="O304" i="6"/>
  <c r="Z304" i="6"/>
  <c r="V304" i="6"/>
  <c r="D305" i="6"/>
  <c r="S304" i="6"/>
  <c r="J305" i="6"/>
  <c r="P305" i="6"/>
  <c r="C304" i="6"/>
  <c r="F305" i="6"/>
  <c r="G305" i="6"/>
  <c r="Q305" i="6"/>
  <c r="R305" i="6"/>
  <c r="W304" i="6"/>
  <c r="T305" i="6"/>
  <c r="X304" i="6"/>
  <c r="E305" i="6"/>
  <c r="U305" i="6"/>
  <c r="H305" i="6"/>
  <c r="I305" i="6"/>
  <c r="Y305" i="6"/>
  <c r="K305" i="6"/>
  <c r="L305" i="6"/>
  <c r="M305" i="6"/>
  <c r="O305" i="6"/>
  <c r="Z305" i="6"/>
  <c r="V305" i="6"/>
  <c r="D306" i="6"/>
  <c r="S305" i="6"/>
  <c r="J306" i="6"/>
  <c r="P306" i="6"/>
  <c r="C305" i="6"/>
  <c r="F306" i="6"/>
  <c r="G306" i="6"/>
  <c r="Q306" i="6"/>
  <c r="R306" i="6"/>
  <c r="W305" i="6"/>
  <c r="T306" i="6"/>
  <c r="X305" i="6"/>
  <c r="E306" i="6"/>
  <c r="U306" i="6"/>
  <c r="H306" i="6"/>
  <c r="I306" i="6"/>
  <c r="Y306" i="6"/>
  <c r="K306" i="6"/>
  <c r="L306" i="6"/>
  <c r="M306" i="6"/>
  <c r="O306" i="6"/>
  <c r="Z306" i="6"/>
  <c r="V306" i="6"/>
  <c r="D307" i="6"/>
  <c r="S306" i="6"/>
  <c r="J307" i="6"/>
  <c r="P307" i="6"/>
  <c r="C306" i="6"/>
  <c r="F307" i="6"/>
  <c r="G307" i="6"/>
  <c r="Q307" i="6"/>
  <c r="R307" i="6"/>
  <c r="W306" i="6"/>
  <c r="T307" i="6"/>
  <c r="X306" i="6"/>
  <c r="E307" i="6"/>
  <c r="U307" i="6"/>
  <c r="H307" i="6"/>
  <c r="I307" i="6"/>
  <c r="Y307" i="6"/>
  <c r="K307" i="6"/>
  <c r="L307" i="6"/>
  <c r="M307" i="6"/>
  <c r="O307" i="6"/>
  <c r="Z307" i="6"/>
  <c r="V307" i="6"/>
  <c r="D308" i="6"/>
  <c r="S307" i="6"/>
  <c r="J308" i="6"/>
  <c r="P308" i="6"/>
  <c r="C307" i="6"/>
  <c r="F308" i="6"/>
  <c r="G308" i="6"/>
  <c r="Q308" i="6"/>
  <c r="R308" i="6"/>
  <c r="W307" i="6"/>
  <c r="T308" i="6"/>
  <c r="X307" i="6"/>
  <c r="E308" i="6"/>
  <c r="U308" i="6"/>
  <c r="H308" i="6"/>
  <c r="I308" i="6"/>
  <c r="Y308" i="6"/>
  <c r="K308" i="6"/>
  <c r="L308" i="6"/>
  <c r="M308" i="6"/>
  <c r="O308" i="6"/>
  <c r="Z308" i="6"/>
  <c r="V308" i="6"/>
  <c r="D309" i="6"/>
  <c r="S308" i="6"/>
  <c r="J309" i="6"/>
  <c r="P309" i="6"/>
  <c r="C308" i="6"/>
  <c r="F309" i="6"/>
  <c r="G309" i="6"/>
  <c r="Q309" i="6"/>
  <c r="R309" i="6"/>
  <c r="W308" i="6"/>
  <c r="T309" i="6"/>
  <c r="X308" i="6"/>
  <c r="E309" i="6"/>
  <c r="U309" i="6"/>
  <c r="H309" i="6"/>
  <c r="I309" i="6"/>
  <c r="Y309" i="6"/>
  <c r="K309" i="6"/>
  <c r="L309" i="6"/>
  <c r="M309" i="6"/>
  <c r="O309" i="6"/>
  <c r="Z309" i="6"/>
  <c r="V309" i="6"/>
  <c r="D310" i="6"/>
  <c r="S309" i="6"/>
  <c r="J310" i="6"/>
  <c r="P310" i="6"/>
  <c r="C309" i="6"/>
  <c r="F310" i="6"/>
  <c r="G310" i="6"/>
  <c r="Q310" i="6"/>
  <c r="R310" i="6"/>
  <c r="W309" i="6"/>
  <c r="T310" i="6"/>
  <c r="X309" i="6"/>
  <c r="E310" i="6"/>
  <c r="U310" i="6"/>
  <c r="H310" i="6"/>
  <c r="I310" i="6"/>
  <c r="Y310" i="6"/>
  <c r="K310" i="6"/>
  <c r="L310" i="6"/>
  <c r="M310" i="6"/>
  <c r="O310" i="6"/>
  <c r="Z310" i="6"/>
  <c r="V310" i="6"/>
  <c r="D311" i="6"/>
  <c r="S310" i="6"/>
  <c r="J311" i="6"/>
  <c r="P311" i="6"/>
  <c r="C310" i="6"/>
  <c r="F311" i="6"/>
  <c r="G311" i="6"/>
  <c r="Q311" i="6"/>
  <c r="R311" i="6"/>
  <c r="W310" i="6"/>
  <c r="T311" i="6"/>
  <c r="X310" i="6"/>
  <c r="E311" i="6"/>
  <c r="U311" i="6"/>
  <c r="H311" i="6"/>
  <c r="I311" i="6"/>
  <c r="Y311" i="6"/>
  <c r="K311" i="6"/>
  <c r="L311" i="6"/>
  <c r="M311" i="6"/>
  <c r="O311" i="6"/>
  <c r="Z311" i="6"/>
  <c r="V311" i="6"/>
  <c r="D312" i="6"/>
  <c r="S311" i="6"/>
  <c r="J312" i="6"/>
  <c r="P312" i="6"/>
  <c r="C311" i="6"/>
  <c r="F312" i="6"/>
  <c r="G312" i="6"/>
  <c r="Q312" i="6"/>
  <c r="R312" i="6"/>
  <c r="W311" i="6"/>
  <c r="T312" i="6"/>
  <c r="X311" i="6"/>
  <c r="E312" i="6"/>
  <c r="U312" i="6"/>
  <c r="H312" i="6"/>
  <c r="I312" i="6"/>
  <c r="Y312" i="6"/>
  <c r="K312" i="6"/>
  <c r="L312" i="6"/>
  <c r="M312" i="6"/>
  <c r="O312" i="6"/>
  <c r="Z312" i="6"/>
  <c r="V312" i="6"/>
  <c r="D313" i="6"/>
  <c r="S312" i="6"/>
  <c r="J313" i="6"/>
  <c r="P313" i="6"/>
  <c r="C312" i="6"/>
  <c r="F313" i="6"/>
  <c r="G313" i="6"/>
  <c r="Q313" i="6"/>
  <c r="R313" i="6"/>
  <c r="W312" i="6"/>
  <c r="T313" i="6"/>
  <c r="X312" i="6"/>
  <c r="E313" i="6"/>
  <c r="U313" i="6"/>
  <c r="H313" i="6"/>
  <c r="I313" i="6"/>
  <c r="Y313" i="6"/>
  <c r="K313" i="6"/>
  <c r="L313" i="6"/>
  <c r="M313" i="6"/>
  <c r="O313" i="6"/>
  <c r="Z313" i="6"/>
  <c r="V313" i="6"/>
  <c r="D314" i="6"/>
  <c r="S313" i="6"/>
  <c r="J314" i="6"/>
  <c r="P314" i="6"/>
  <c r="C313" i="6"/>
  <c r="F314" i="6"/>
  <c r="G314" i="6"/>
  <c r="Q314" i="6"/>
  <c r="R314" i="6"/>
  <c r="W313" i="6"/>
  <c r="T314" i="6"/>
  <c r="X313" i="6"/>
  <c r="E314" i="6"/>
  <c r="U314" i="6"/>
  <c r="H314" i="6"/>
  <c r="I314" i="6"/>
  <c r="Y314" i="6"/>
  <c r="K314" i="6"/>
  <c r="L314" i="6"/>
  <c r="M314" i="6"/>
  <c r="O314" i="6"/>
  <c r="Z314" i="6"/>
  <c r="V314" i="6"/>
  <c r="D315" i="6"/>
  <c r="S314" i="6"/>
  <c r="J315" i="6"/>
  <c r="P315" i="6"/>
  <c r="C314" i="6"/>
  <c r="F315" i="6"/>
  <c r="G315" i="6"/>
  <c r="Q315" i="6"/>
  <c r="R315" i="6"/>
  <c r="W314" i="6"/>
  <c r="T315" i="6"/>
  <c r="X314" i="6"/>
  <c r="E315" i="6"/>
  <c r="U315" i="6"/>
  <c r="H315" i="6"/>
  <c r="I315" i="6"/>
  <c r="Y315" i="6"/>
  <c r="K315" i="6"/>
  <c r="L315" i="6"/>
  <c r="M315" i="6"/>
  <c r="O315" i="6"/>
  <c r="Z315" i="6"/>
  <c r="V315" i="6"/>
  <c r="D316" i="6"/>
  <c r="S315" i="6"/>
  <c r="J316" i="6"/>
  <c r="P316" i="6"/>
  <c r="C315" i="6"/>
  <c r="F316" i="6"/>
  <c r="G316" i="6"/>
  <c r="Q316" i="6"/>
  <c r="R316" i="6"/>
  <c r="W315" i="6"/>
  <c r="T316" i="6"/>
  <c r="X315" i="6"/>
  <c r="E316" i="6"/>
  <c r="U316" i="6"/>
  <c r="H316" i="6"/>
  <c r="I316" i="6"/>
  <c r="Y316" i="6"/>
  <c r="K316" i="6"/>
  <c r="L316" i="6"/>
  <c r="M316" i="6"/>
  <c r="O316" i="6"/>
  <c r="Z316" i="6"/>
  <c r="V316" i="6"/>
  <c r="D317" i="6"/>
  <c r="S316" i="6"/>
  <c r="J317" i="6"/>
  <c r="P317" i="6"/>
  <c r="C316" i="6"/>
  <c r="F317" i="6"/>
  <c r="G317" i="6"/>
  <c r="Q317" i="6"/>
  <c r="R317" i="6"/>
  <c r="W316" i="6"/>
  <c r="T317" i="6"/>
  <c r="X316" i="6"/>
  <c r="E317" i="6"/>
  <c r="U317" i="6"/>
  <c r="H317" i="6"/>
  <c r="I317" i="6"/>
  <c r="Y317" i="6"/>
  <c r="K317" i="6"/>
  <c r="L317" i="6"/>
  <c r="M317" i="6"/>
  <c r="O317" i="6"/>
  <c r="Z317" i="6"/>
  <c r="V317" i="6"/>
  <c r="D318" i="6"/>
  <c r="S317" i="6"/>
  <c r="J318" i="6"/>
  <c r="P318" i="6"/>
  <c r="C317" i="6"/>
  <c r="F318" i="6"/>
  <c r="G318" i="6"/>
  <c r="Q318" i="6"/>
  <c r="R318" i="6"/>
  <c r="W317" i="6"/>
  <c r="T318" i="6"/>
  <c r="X317" i="6"/>
  <c r="E318" i="6"/>
  <c r="U318" i="6"/>
  <c r="H318" i="6"/>
  <c r="I318" i="6"/>
  <c r="Y318" i="6"/>
  <c r="K318" i="6"/>
  <c r="L318" i="6"/>
  <c r="M318" i="6"/>
  <c r="O318" i="6"/>
  <c r="Z318" i="6"/>
  <c r="V318" i="6"/>
  <c r="D319" i="6"/>
  <c r="S318" i="6"/>
  <c r="J319" i="6"/>
  <c r="P319" i="6"/>
  <c r="C318" i="6"/>
  <c r="F319" i="6"/>
  <c r="G319" i="6"/>
  <c r="Q319" i="6"/>
  <c r="R319" i="6"/>
  <c r="W318" i="6"/>
  <c r="T319" i="6"/>
  <c r="X318" i="6"/>
  <c r="E319" i="6"/>
  <c r="U319" i="6"/>
  <c r="H319" i="6"/>
  <c r="I319" i="6"/>
  <c r="Y319" i="6"/>
  <c r="K319" i="6"/>
  <c r="L319" i="6"/>
  <c r="M319" i="6"/>
  <c r="O319" i="6"/>
  <c r="Z319" i="6"/>
  <c r="V319" i="6"/>
  <c r="D320" i="6"/>
  <c r="S319" i="6"/>
  <c r="J320" i="6"/>
  <c r="P320" i="6"/>
  <c r="C319" i="6"/>
  <c r="F320" i="6"/>
  <c r="G320" i="6"/>
  <c r="Q320" i="6"/>
  <c r="R320" i="6"/>
  <c r="W319" i="6"/>
  <c r="T320" i="6"/>
  <c r="X319" i="6"/>
  <c r="E320" i="6"/>
  <c r="U320" i="6"/>
  <c r="H320" i="6"/>
  <c r="I320" i="6"/>
  <c r="Y320" i="6"/>
  <c r="K320" i="6"/>
  <c r="L320" i="6"/>
  <c r="M320" i="6"/>
  <c r="O320" i="6"/>
  <c r="Z320" i="6"/>
  <c r="V320" i="6"/>
  <c r="D321" i="6"/>
  <c r="S320" i="6"/>
  <c r="J321" i="6"/>
  <c r="P321" i="6"/>
  <c r="C320" i="6"/>
  <c r="F321" i="6"/>
  <c r="G321" i="6"/>
  <c r="Q321" i="6"/>
  <c r="R321" i="6"/>
  <c r="W320" i="6"/>
  <c r="T321" i="6"/>
  <c r="X320" i="6"/>
  <c r="E321" i="6"/>
  <c r="U321" i="6"/>
  <c r="H321" i="6"/>
  <c r="I321" i="6"/>
  <c r="Y321" i="6"/>
  <c r="K321" i="6"/>
  <c r="L321" i="6"/>
  <c r="M321" i="6"/>
  <c r="O321" i="6"/>
  <c r="Z321" i="6"/>
  <c r="V321" i="6"/>
  <c r="D322" i="6"/>
  <c r="S321" i="6"/>
  <c r="J322" i="6"/>
  <c r="P322" i="6"/>
  <c r="C321" i="6"/>
  <c r="F322" i="6"/>
  <c r="G322" i="6"/>
  <c r="Q322" i="6"/>
  <c r="R322" i="6"/>
  <c r="W321" i="6"/>
  <c r="T322" i="6"/>
  <c r="X321" i="6"/>
  <c r="E322" i="6"/>
  <c r="U322" i="6"/>
  <c r="H322" i="6"/>
  <c r="I322" i="6"/>
  <c r="Y322" i="6"/>
  <c r="K322" i="6"/>
  <c r="L322" i="6"/>
  <c r="M322" i="6"/>
  <c r="O322" i="6"/>
  <c r="Z322" i="6"/>
  <c r="V322" i="6"/>
  <c r="D323" i="6"/>
  <c r="S322" i="6"/>
  <c r="J323" i="6"/>
  <c r="P323" i="6"/>
  <c r="C322" i="6"/>
  <c r="F323" i="6"/>
  <c r="G323" i="6"/>
  <c r="Q323" i="6"/>
  <c r="R323" i="6"/>
  <c r="W322" i="6"/>
  <c r="T323" i="6"/>
  <c r="X322" i="6"/>
  <c r="E323" i="6"/>
  <c r="U323" i="6"/>
  <c r="H323" i="6"/>
  <c r="I323" i="6"/>
  <c r="Y323" i="6"/>
  <c r="K323" i="6"/>
  <c r="L323" i="6"/>
  <c r="M323" i="6"/>
  <c r="O323" i="6"/>
  <c r="Z323" i="6"/>
  <c r="V323" i="6"/>
  <c r="D324" i="6"/>
  <c r="S323" i="6"/>
  <c r="J324" i="6"/>
  <c r="P324" i="6"/>
  <c r="C323" i="6"/>
  <c r="F324" i="6"/>
  <c r="G324" i="6"/>
  <c r="Q324" i="6"/>
  <c r="R324" i="6"/>
  <c r="W323" i="6"/>
  <c r="T324" i="6"/>
  <c r="X323" i="6"/>
  <c r="E324" i="6"/>
  <c r="U324" i="6"/>
  <c r="H324" i="6"/>
  <c r="I324" i="6"/>
  <c r="Y324" i="6"/>
  <c r="K324" i="6"/>
  <c r="L324" i="6"/>
  <c r="M324" i="6"/>
  <c r="O324" i="6"/>
  <c r="Z324" i="6"/>
  <c r="V324" i="6"/>
  <c r="D325" i="6"/>
  <c r="S324" i="6"/>
  <c r="J325" i="6"/>
  <c r="P325" i="6"/>
  <c r="C324" i="6"/>
  <c r="F325" i="6"/>
  <c r="G325" i="6"/>
  <c r="Q325" i="6"/>
  <c r="R325" i="6"/>
  <c r="W324" i="6"/>
  <c r="T325" i="6"/>
  <c r="X324" i="6"/>
  <c r="E325" i="6"/>
  <c r="U325" i="6"/>
  <c r="H325" i="6"/>
  <c r="I325" i="6"/>
  <c r="Y325" i="6"/>
  <c r="K325" i="6"/>
  <c r="L325" i="6"/>
  <c r="M325" i="6"/>
  <c r="O325" i="6"/>
  <c r="Z325" i="6"/>
  <c r="V325" i="6"/>
  <c r="D326" i="6"/>
  <c r="S325" i="6"/>
  <c r="J326" i="6"/>
  <c r="P326" i="6"/>
  <c r="C325" i="6"/>
  <c r="F326" i="6"/>
  <c r="G326" i="6"/>
  <c r="Q326" i="6"/>
  <c r="R326" i="6"/>
  <c r="W325" i="6"/>
  <c r="T326" i="6"/>
  <c r="X325" i="6"/>
  <c r="E326" i="6"/>
  <c r="U326" i="6"/>
  <c r="H326" i="6"/>
  <c r="I326" i="6"/>
  <c r="Y326" i="6"/>
  <c r="K326" i="6"/>
  <c r="L326" i="6"/>
  <c r="M326" i="6"/>
  <c r="O326" i="6"/>
  <c r="Z326" i="6"/>
  <c r="V326" i="6"/>
  <c r="D327" i="6"/>
  <c r="S326" i="6"/>
  <c r="J327" i="6"/>
  <c r="P327" i="6"/>
  <c r="C326" i="6"/>
  <c r="F327" i="6"/>
  <c r="G327" i="6"/>
  <c r="Q327" i="6"/>
  <c r="R327" i="6"/>
  <c r="W326" i="6"/>
  <c r="T327" i="6"/>
  <c r="X326" i="6"/>
  <c r="E327" i="6"/>
  <c r="U327" i="6"/>
  <c r="H327" i="6"/>
  <c r="I327" i="6"/>
  <c r="Y327" i="6"/>
  <c r="K327" i="6"/>
  <c r="L327" i="6"/>
  <c r="M327" i="6"/>
  <c r="O327" i="6"/>
  <c r="Z327" i="6"/>
  <c r="V327" i="6"/>
  <c r="D328" i="6"/>
  <c r="S327" i="6"/>
  <c r="J328" i="6"/>
  <c r="P328" i="6"/>
  <c r="C327" i="6"/>
  <c r="F328" i="6"/>
  <c r="G328" i="6"/>
  <c r="Q328" i="6"/>
  <c r="R328" i="6"/>
  <c r="W327" i="6"/>
  <c r="T328" i="6"/>
  <c r="X327" i="6"/>
  <c r="E328" i="6"/>
  <c r="U328" i="6"/>
  <c r="H328" i="6"/>
  <c r="I328" i="6"/>
  <c r="Y328" i="6"/>
  <c r="K328" i="6"/>
  <c r="L328" i="6"/>
  <c r="M328" i="6"/>
  <c r="O328" i="6"/>
  <c r="Z328" i="6"/>
  <c r="V328" i="6"/>
  <c r="D329" i="6"/>
  <c r="S328" i="6"/>
  <c r="J329" i="6"/>
  <c r="P329" i="6"/>
  <c r="C328" i="6"/>
  <c r="F329" i="6"/>
  <c r="G329" i="6"/>
  <c r="Q329" i="6"/>
  <c r="R329" i="6"/>
  <c r="W328" i="6"/>
  <c r="T329" i="6"/>
  <c r="X328" i="6"/>
  <c r="E329" i="6"/>
  <c r="U329" i="6"/>
  <c r="H329" i="6"/>
  <c r="I329" i="6"/>
  <c r="Y329" i="6"/>
  <c r="K329" i="6"/>
  <c r="L329" i="6"/>
  <c r="M329" i="6"/>
  <c r="O329" i="6"/>
  <c r="Z329" i="6"/>
  <c r="V329" i="6"/>
  <c r="D330" i="6"/>
  <c r="S329" i="6"/>
  <c r="J330" i="6"/>
  <c r="P330" i="6"/>
  <c r="C329" i="6"/>
  <c r="F330" i="6"/>
  <c r="G330" i="6"/>
  <c r="Q330" i="6"/>
  <c r="R330" i="6"/>
  <c r="W329" i="6"/>
  <c r="T330" i="6"/>
  <c r="X329" i="6"/>
  <c r="E330" i="6"/>
  <c r="U330" i="6"/>
  <c r="H330" i="6"/>
  <c r="I330" i="6"/>
  <c r="Y330" i="6"/>
  <c r="K330" i="6"/>
  <c r="L330" i="6"/>
  <c r="M330" i="6"/>
  <c r="O330" i="6"/>
  <c r="Z330" i="6"/>
  <c r="V330" i="6"/>
  <c r="D331" i="6"/>
  <c r="S330" i="6"/>
  <c r="J331" i="6"/>
  <c r="P331" i="6"/>
  <c r="C330" i="6"/>
  <c r="F331" i="6"/>
  <c r="G331" i="6"/>
  <c r="Q331" i="6"/>
  <c r="R331" i="6"/>
  <c r="W330" i="6"/>
  <c r="T331" i="6"/>
  <c r="X330" i="6"/>
  <c r="E331" i="6"/>
  <c r="U331" i="6"/>
  <c r="H331" i="6"/>
  <c r="I331" i="6"/>
  <c r="Y331" i="6"/>
  <c r="K331" i="6"/>
  <c r="L331" i="6"/>
  <c r="M331" i="6"/>
  <c r="O331" i="6"/>
  <c r="Z331" i="6"/>
  <c r="V331" i="6"/>
  <c r="D332" i="6"/>
  <c r="S331" i="6"/>
  <c r="J332" i="6"/>
  <c r="P332" i="6"/>
  <c r="C331" i="6"/>
  <c r="F332" i="6"/>
  <c r="G332" i="6"/>
  <c r="Q332" i="6"/>
  <c r="R332" i="6"/>
  <c r="W331" i="6"/>
  <c r="T332" i="6"/>
  <c r="X331" i="6"/>
  <c r="E332" i="6"/>
  <c r="U332" i="6"/>
  <c r="H332" i="6"/>
  <c r="I332" i="6"/>
  <c r="Y332" i="6"/>
  <c r="K332" i="6"/>
  <c r="L332" i="6"/>
  <c r="M332" i="6"/>
  <c r="O332" i="6"/>
  <c r="Z332" i="6"/>
  <c r="V332" i="6"/>
  <c r="D333" i="6"/>
  <c r="S332" i="6"/>
  <c r="J333" i="6"/>
  <c r="P333" i="6"/>
  <c r="C332" i="6"/>
  <c r="F333" i="6"/>
  <c r="G333" i="6"/>
  <c r="Q333" i="6"/>
  <c r="R333" i="6"/>
  <c r="W332" i="6"/>
  <c r="T333" i="6"/>
  <c r="X332" i="6"/>
  <c r="E333" i="6"/>
  <c r="U333" i="6"/>
  <c r="H333" i="6"/>
  <c r="I333" i="6"/>
  <c r="Y333" i="6"/>
  <c r="K333" i="6"/>
  <c r="L333" i="6"/>
  <c r="M333" i="6"/>
  <c r="O333" i="6"/>
  <c r="Z333" i="6"/>
  <c r="V333" i="6"/>
  <c r="D334" i="6"/>
  <c r="S333" i="6"/>
  <c r="J334" i="6"/>
  <c r="P334" i="6"/>
  <c r="C333" i="6"/>
  <c r="F334" i="6"/>
  <c r="G334" i="6"/>
  <c r="Q334" i="6"/>
  <c r="R334" i="6"/>
  <c r="W333" i="6"/>
  <c r="T334" i="6"/>
  <c r="X333" i="6"/>
  <c r="E334" i="6"/>
  <c r="U334" i="6"/>
  <c r="H334" i="6"/>
  <c r="I334" i="6"/>
  <c r="Y334" i="6"/>
  <c r="K334" i="6"/>
  <c r="L334" i="6"/>
  <c r="M334" i="6"/>
  <c r="O334" i="6"/>
  <c r="Z334" i="6"/>
  <c r="V334" i="6"/>
  <c r="D335" i="6"/>
  <c r="S334" i="6"/>
  <c r="J335" i="6"/>
  <c r="P335" i="6"/>
  <c r="C334" i="6"/>
  <c r="F335" i="6"/>
  <c r="G335" i="6"/>
  <c r="Q335" i="6"/>
  <c r="R335" i="6"/>
  <c r="W334" i="6"/>
  <c r="T335" i="6"/>
  <c r="X334" i="6"/>
  <c r="E335" i="6"/>
  <c r="U335" i="6"/>
  <c r="H335" i="6"/>
  <c r="I335" i="6"/>
  <c r="Y335" i="6"/>
  <c r="K335" i="6"/>
  <c r="L335" i="6"/>
  <c r="M335" i="6"/>
  <c r="O335" i="6"/>
  <c r="Z335" i="6"/>
  <c r="V335" i="6"/>
  <c r="D336" i="6"/>
  <c r="S335" i="6"/>
  <c r="J336" i="6"/>
  <c r="P336" i="6"/>
  <c r="C335" i="6"/>
  <c r="F336" i="6"/>
  <c r="G336" i="6"/>
  <c r="Q336" i="6"/>
  <c r="R336" i="6"/>
  <c r="W335" i="6"/>
  <c r="T336" i="6"/>
  <c r="X335" i="6"/>
  <c r="E336" i="6"/>
  <c r="U336" i="6"/>
  <c r="H336" i="6"/>
  <c r="I336" i="6"/>
  <c r="Y336" i="6"/>
  <c r="K336" i="6"/>
  <c r="L336" i="6"/>
  <c r="M336" i="6"/>
  <c r="O336" i="6"/>
  <c r="Z336" i="6"/>
  <c r="V336" i="6"/>
  <c r="D337" i="6"/>
  <c r="S336" i="6"/>
  <c r="J337" i="6"/>
  <c r="P337" i="6"/>
  <c r="C336" i="6"/>
  <c r="F337" i="6"/>
  <c r="G337" i="6"/>
  <c r="Q337" i="6"/>
  <c r="R337" i="6"/>
  <c r="W336" i="6"/>
  <c r="T337" i="6"/>
  <c r="X336" i="6"/>
  <c r="E337" i="6"/>
  <c r="U337" i="6"/>
  <c r="H337" i="6"/>
  <c r="I337" i="6"/>
  <c r="Y337" i="6"/>
  <c r="K337" i="6"/>
  <c r="L337" i="6"/>
  <c r="M337" i="6"/>
  <c r="O337" i="6"/>
  <c r="Z337" i="6"/>
  <c r="V337" i="6"/>
  <c r="D338" i="6"/>
  <c r="S337" i="6"/>
  <c r="J338" i="6"/>
  <c r="P338" i="6"/>
  <c r="C337" i="6"/>
  <c r="F338" i="6"/>
  <c r="G338" i="6"/>
  <c r="Q338" i="6"/>
  <c r="R338" i="6"/>
  <c r="W337" i="6"/>
  <c r="T338" i="6"/>
  <c r="X337" i="6"/>
  <c r="E338" i="6"/>
  <c r="U338" i="6"/>
  <c r="H338" i="6"/>
  <c r="I338" i="6"/>
  <c r="Y338" i="6"/>
  <c r="K338" i="6"/>
  <c r="L338" i="6"/>
  <c r="M338" i="6"/>
  <c r="O338" i="6"/>
  <c r="Z338" i="6"/>
  <c r="V338" i="6"/>
  <c r="D339" i="6"/>
  <c r="S338" i="6"/>
  <c r="J339" i="6"/>
  <c r="P339" i="6"/>
  <c r="C338" i="6"/>
  <c r="F339" i="6"/>
  <c r="G339" i="6"/>
  <c r="Q339" i="6"/>
  <c r="R339" i="6"/>
  <c r="W338" i="6"/>
  <c r="T339" i="6"/>
  <c r="X338" i="6"/>
  <c r="E339" i="6"/>
  <c r="U339" i="6"/>
  <c r="H339" i="6"/>
  <c r="I339" i="6"/>
  <c r="Y339" i="6"/>
  <c r="K339" i="6"/>
  <c r="L339" i="6"/>
  <c r="M339" i="6"/>
  <c r="O339" i="6"/>
  <c r="Z339" i="6"/>
  <c r="V339" i="6"/>
  <c r="D340" i="6"/>
  <c r="S339" i="6"/>
  <c r="J340" i="6"/>
  <c r="P340" i="6"/>
  <c r="C339" i="6"/>
  <c r="F340" i="6"/>
  <c r="G340" i="6"/>
  <c r="Q340" i="6"/>
  <c r="R340" i="6"/>
  <c r="W339" i="6"/>
  <c r="T340" i="6"/>
  <c r="X339" i="6"/>
  <c r="E340" i="6"/>
  <c r="U340" i="6"/>
  <c r="H340" i="6"/>
  <c r="I340" i="6"/>
  <c r="Y340" i="6"/>
  <c r="K340" i="6"/>
  <c r="L340" i="6"/>
  <c r="M340" i="6"/>
  <c r="O340" i="6"/>
  <c r="Z340" i="6"/>
  <c r="V340" i="6"/>
  <c r="D341" i="6"/>
  <c r="S340" i="6"/>
  <c r="J341" i="6"/>
  <c r="P341" i="6"/>
  <c r="C340" i="6"/>
  <c r="F341" i="6"/>
  <c r="G341" i="6"/>
  <c r="Q341" i="6"/>
  <c r="R341" i="6"/>
  <c r="W340" i="6"/>
  <c r="T341" i="6"/>
  <c r="X340" i="6"/>
  <c r="E341" i="6"/>
  <c r="U341" i="6"/>
  <c r="H341" i="6"/>
  <c r="I341" i="6"/>
  <c r="Y341" i="6"/>
  <c r="K341" i="6"/>
  <c r="L341" i="6"/>
  <c r="M341" i="6"/>
  <c r="O341" i="6"/>
  <c r="Z341" i="6"/>
  <c r="V341" i="6"/>
  <c r="D342" i="6"/>
  <c r="S341" i="6"/>
  <c r="J342" i="6"/>
  <c r="P342" i="6"/>
  <c r="C341" i="6"/>
  <c r="F342" i="6"/>
  <c r="G342" i="6"/>
  <c r="Q342" i="6"/>
  <c r="R342" i="6"/>
  <c r="W341" i="6"/>
  <c r="T342" i="6"/>
  <c r="X341" i="6"/>
  <c r="E342" i="6"/>
  <c r="U342" i="6"/>
  <c r="H342" i="6"/>
  <c r="I342" i="6"/>
  <c r="Y342" i="6"/>
  <c r="K342" i="6"/>
  <c r="L342" i="6"/>
  <c r="M342" i="6"/>
  <c r="O342" i="6"/>
  <c r="Z342" i="6"/>
  <c r="V342" i="6"/>
  <c r="D343" i="6"/>
  <c r="S342" i="6"/>
  <c r="J343" i="6"/>
  <c r="P343" i="6"/>
  <c r="C342" i="6"/>
  <c r="F343" i="6"/>
  <c r="G343" i="6"/>
  <c r="Q343" i="6"/>
  <c r="R343" i="6"/>
  <c r="W342" i="6"/>
  <c r="T343" i="6"/>
  <c r="X342" i="6"/>
  <c r="E343" i="6"/>
  <c r="U343" i="6"/>
  <c r="H343" i="6"/>
  <c r="I343" i="6"/>
  <c r="Y343" i="6"/>
  <c r="K343" i="6"/>
  <c r="L343" i="6"/>
  <c r="M343" i="6"/>
  <c r="O343" i="6"/>
  <c r="Z343" i="6"/>
  <c r="V343" i="6"/>
  <c r="D344" i="6"/>
  <c r="S343" i="6"/>
  <c r="J344" i="6"/>
  <c r="P344" i="6"/>
  <c r="C343" i="6"/>
  <c r="F344" i="6"/>
  <c r="G344" i="6"/>
  <c r="Q344" i="6"/>
  <c r="R344" i="6"/>
  <c r="W343" i="6"/>
  <c r="T344" i="6"/>
  <c r="X343" i="6"/>
  <c r="E344" i="6"/>
  <c r="U344" i="6"/>
  <c r="H344" i="6"/>
  <c r="I344" i="6"/>
  <c r="Y344" i="6"/>
  <c r="K344" i="6"/>
  <c r="L344" i="6"/>
  <c r="M344" i="6"/>
  <c r="O344" i="6"/>
  <c r="Z344" i="6"/>
  <c r="V344" i="6"/>
  <c r="D345" i="6"/>
  <c r="S344" i="6"/>
  <c r="J345" i="6"/>
  <c r="P345" i="6"/>
  <c r="C344" i="6"/>
  <c r="F345" i="6"/>
  <c r="G345" i="6"/>
  <c r="Q345" i="6"/>
  <c r="R345" i="6"/>
  <c r="W344" i="6"/>
  <c r="T345" i="6"/>
  <c r="X344" i="6"/>
  <c r="E345" i="6"/>
  <c r="U345" i="6"/>
  <c r="H345" i="6"/>
  <c r="I345" i="6"/>
  <c r="Y345" i="6"/>
  <c r="K345" i="6"/>
  <c r="L345" i="6"/>
  <c r="M345" i="6"/>
  <c r="O345" i="6"/>
  <c r="Z345" i="6"/>
  <c r="V345" i="6"/>
  <c r="D346" i="6"/>
  <c r="S345" i="6"/>
  <c r="J346" i="6"/>
  <c r="P346" i="6"/>
  <c r="C345" i="6"/>
  <c r="F346" i="6"/>
  <c r="G346" i="6"/>
  <c r="Q346" i="6"/>
  <c r="R346" i="6"/>
  <c r="W345" i="6"/>
  <c r="T346" i="6"/>
  <c r="X345" i="6"/>
  <c r="E346" i="6"/>
  <c r="U346" i="6"/>
  <c r="H346" i="6"/>
  <c r="I346" i="6"/>
  <c r="Y346" i="6"/>
  <c r="K346" i="6"/>
  <c r="L346" i="6"/>
  <c r="M346" i="6"/>
  <c r="O346" i="6"/>
  <c r="Z346" i="6"/>
  <c r="V346" i="6"/>
  <c r="D347" i="6"/>
  <c r="S346" i="6"/>
  <c r="J347" i="6"/>
  <c r="P347" i="6"/>
  <c r="C346" i="6"/>
  <c r="F347" i="6"/>
  <c r="G347" i="6"/>
  <c r="Q347" i="6"/>
  <c r="R347" i="6"/>
  <c r="W346" i="6"/>
  <c r="T347" i="6"/>
  <c r="X346" i="6"/>
  <c r="E347" i="6"/>
  <c r="U347" i="6"/>
  <c r="H347" i="6"/>
  <c r="I347" i="6"/>
  <c r="Y347" i="6"/>
  <c r="K347" i="6"/>
  <c r="L347" i="6"/>
  <c r="M347" i="6"/>
  <c r="O347" i="6"/>
  <c r="Z347" i="6"/>
  <c r="V347" i="6"/>
  <c r="D348" i="6"/>
  <c r="S347" i="6"/>
  <c r="J348" i="6"/>
  <c r="P348" i="6"/>
  <c r="C347" i="6"/>
  <c r="F348" i="6"/>
  <c r="G348" i="6"/>
  <c r="Q348" i="6"/>
  <c r="R348" i="6"/>
  <c r="W347" i="6"/>
  <c r="T348" i="6"/>
  <c r="X347" i="6"/>
  <c r="E348" i="6"/>
  <c r="U348" i="6"/>
  <c r="H348" i="6"/>
  <c r="I348" i="6"/>
  <c r="Y348" i="6"/>
  <c r="K348" i="6"/>
  <c r="L348" i="6"/>
  <c r="M348" i="6"/>
  <c r="O348" i="6"/>
  <c r="Z348" i="6"/>
  <c r="V348" i="6"/>
  <c r="D349" i="6"/>
  <c r="S348" i="6"/>
  <c r="J349" i="6"/>
  <c r="P349" i="6"/>
  <c r="C348" i="6"/>
  <c r="F349" i="6"/>
  <c r="G349" i="6"/>
  <c r="Q349" i="6"/>
  <c r="R349" i="6"/>
  <c r="W348" i="6"/>
  <c r="T349" i="6"/>
  <c r="X348" i="6"/>
  <c r="E349" i="6"/>
  <c r="U349" i="6"/>
  <c r="H349" i="6"/>
  <c r="I349" i="6"/>
  <c r="Y349" i="6"/>
  <c r="K349" i="6"/>
  <c r="L349" i="6"/>
  <c r="M349" i="6"/>
  <c r="O349" i="6"/>
  <c r="Z349" i="6"/>
  <c r="V349" i="6"/>
  <c r="D350" i="6"/>
  <c r="S349" i="6"/>
  <c r="J350" i="6"/>
  <c r="P350" i="6"/>
  <c r="C349" i="6"/>
  <c r="F350" i="6"/>
  <c r="G350" i="6"/>
  <c r="Q350" i="6"/>
  <c r="R350" i="6"/>
  <c r="W349" i="6"/>
  <c r="T350" i="6"/>
  <c r="X349" i="6"/>
  <c r="E350" i="6"/>
  <c r="U350" i="6"/>
  <c r="H350" i="6"/>
  <c r="I350" i="6"/>
  <c r="Y350" i="6"/>
  <c r="K350" i="6"/>
  <c r="L350" i="6"/>
  <c r="M350" i="6"/>
  <c r="O350" i="6"/>
  <c r="Z350" i="6"/>
  <c r="V350" i="6"/>
  <c r="D351" i="6"/>
  <c r="S350" i="6"/>
  <c r="J351" i="6"/>
  <c r="P351" i="6"/>
  <c r="C350" i="6"/>
  <c r="F351" i="6"/>
  <c r="G351" i="6"/>
  <c r="Q351" i="6"/>
  <c r="R351" i="6"/>
  <c r="W350" i="6"/>
  <c r="T351" i="6"/>
  <c r="X350" i="6"/>
  <c r="E351" i="6"/>
  <c r="U351" i="6"/>
  <c r="H351" i="6"/>
  <c r="I351" i="6"/>
  <c r="Y351" i="6"/>
  <c r="K351" i="6"/>
  <c r="L351" i="6"/>
  <c r="M351" i="6"/>
  <c r="O351" i="6"/>
  <c r="Z351" i="6"/>
  <c r="V351" i="6"/>
  <c r="D352" i="6"/>
  <c r="S351" i="6"/>
  <c r="J352" i="6"/>
  <c r="P352" i="6"/>
  <c r="C351" i="6"/>
  <c r="F352" i="6"/>
  <c r="G352" i="6"/>
  <c r="Q352" i="6"/>
  <c r="R352" i="6"/>
  <c r="W351" i="6"/>
  <c r="T352" i="6"/>
  <c r="X351" i="6"/>
  <c r="E352" i="6"/>
  <c r="U352" i="6"/>
  <c r="H352" i="6"/>
  <c r="I352" i="6"/>
  <c r="Y352" i="6"/>
  <c r="K352" i="6"/>
  <c r="L352" i="6"/>
  <c r="M352" i="6"/>
  <c r="O352" i="6"/>
  <c r="Z352" i="6"/>
  <c r="V352" i="6"/>
  <c r="D353" i="6"/>
  <c r="S352" i="6"/>
  <c r="J353" i="6"/>
  <c r="P353" i="6"/>
  <c r="C352" i="6"/>
  <c r="F353" i="6"/>
  <c r="G353" i="6"/>
  <c r="Q353" i="6"/>
  <c r="R353" i="6"/>
  <c r="W352" i="6"/>
  <c r="T353" i="6"/>
  <c r="X352" i="6"/>
  <c r="E353" i="6"/>
  <c r="U353" i="6"/>
  <c r="H353" i="6"/>
  <c r="I353" i="6"/>
  <c r="Y353" i="6"/>
  <c r="K353" i="6"/>
  <c r="L353" i="6"/>
  <c r="M353" i="6"/>
  <c r="O353" i="6"/>
  <c r="Z353" i="6"/>
  <c r="V353" i="6"/>
  <c r="D354" i="6"/>
  <c r="S353" i="6"/>
  <c r="J354" i="6"/>
  <c r="P354" i="6"/>
  <c r="C353" i="6"/>
  <c r="F354" i="6"/>
  <c r="G354" i="6"/>
  <c r="Q354" i="6"/>
  <c r="R354" i="6"/>
  <c r="W353" i="6"/>
  <c r="T354" i="6"/>
  <c r="X353" i="6"/>
  <c r="E354" i="6"/>
  <c r="U354" i="6"/>
  <c r="H354" i="6"/>
  <c r="I354" i="6"/>
  <c r="Y354" i="6"/>
  <c r="K354" i="6"/>
  <c r="L354" i="6"/>
  <c r="M354" i="6"/>
  <c r="O354" i="6"/>
  <c r="Z354" i="6"/>
  <c r="V354" i="6"/>
  <c r="D355" i="6"/>
  <c r="S354" i="6"/>
  <c r="J355" i="6"/>
  <c r="P355" i="6"/>
  <c r="C354" i="6"/>
  <c r="F355" i="6"/>
  <c r="G355" i="6"/>
  <c r="Q355" i="6"/>
  <c r="R355" i="6"/>
  <c r="W354" i="6"/>
  <c r="T355" i="6"/>
  <c r="X354" i="6"/>
  <c r="E355" i="6"/>
  <c r="U355" i="6"/>
  <c r="H355" i="6"/>
  <c r="I355" i="6"/>
  <c r="Y355" i="6"/>
  <c r="K355" i="6"/>
  <c r="L355" i="6"/>
  <c r="M355" i="6"/>
  <c r="O355" i="6"/>
  <c r="Z355" i="6"/>
  <c r="V355" i="6"/>
  <c r="D356" i="6"/>
  <c r="S355" i="6"/>
  <c r="J356" i="6"/>
  <c r="P356" i="6"/>
  <c r="C355" i="6"/>
  <c r="F356" i="6"/>
  <c r="G356" i="6"/>
  <c r="Q356" i="6"/>
  <c r="R356" i="6"/>
  <c r="W355" i="6"/>
  <c r="T356" i="6"/>
  <c r="X355" i="6"/>
  <c r="E356" i="6"/>
  <c r="U356" i="6"/>
  <c r="H356" i="6"/>
  <c r="I356" i="6"/>
  <c r="Y356" i="6"/>
  <c r="K356" i="6"/>
  <c r="L356" i="6"/>
  <c r="M356" i="6"/>
  <c r="O356" i="6"/>
  <c r="Z356" i="6"/>
  <c r="V356" i="6"/>
  <c r="D357" i="6"/>
  <c r="S356" i="6"/>
  <c r="J357" i="6"/>
  <c r="P357" i="6"/>
  <c r="C356" i="6"/>
  <c r="F357" i="6"/>
  <c r="G357" i="6"/>
  <c r="Q357" i="6"/>
  <c r="R357" i="6"/>
  <c r="W356" i="6"/>
  <c r="T357" i="6"/>
  <c r="X356" i="6"/>
  <c r="E357" i="6"/>
  <c r="U357" i="6"/>
  <c r="H357" i="6"/>
  <c r="I357" i="6"/>
  <c r="Y357" i="6"/>
  <c r="K357" i="6"/>
  <c r="L357" i="6"/>
  <c r="M357" i="6"/>
  <c r="O357" i="6"/>
  <c r="Z357" i="6"/>
  <c r="V357" i="6"/>
  <c r="D358" i="6"/>
  <c r="S357" i="6"/>
  <c r="J358" i="6"/>
  <c r="P358" i="6"/>
  <c r="C357" i="6"/>
  <c r="F358" i="6"/>
  <c r="G358" i="6"/>
  <c r="Q358" i="6"/>
  <c r="R358" i="6"/>
  <c r="W357" i="6"/>
  <c r="T358" i="6"/>
  <c r="X357" i="6"/>
  <c r="E358" i="6"/>
  <c r="U358" i="6"/>
  <c r="H358" i="6"/>
  <c r="I358" i="6"/>
  <c r="Y358" i="6"/>
  <c r="K358" i="6"/>
  <c r="L358" i="6"/>
  <c r="M358" i="6"/>
  <c r="O358" i="6"/>
  <c r="Z358" i="6"/>
  <c r="V358" i="6"/>
  <c r="D359" i="6"/>
  <c r="S358" i="6"/>
  <c r="J359" i="6"/>
  <c r="P359" i="6"/>
  <c r="C358" i="6"/>
  <c r="F359" i="6"/>
  <c r="G359" i="6"/>
  <c r="Q359" i="6"/>
  <c r="R359" i="6"/>
  <c r="W358" i="6"/>
  <c r="T359" i="6"/>
  <c r="X358" i="6"/>
  <c r="E359" i="6"/>
  <c r="U359" i="6"/>
  <c r="H359" i="6"/>
  <c r="I359" i="6"/>
  <c r="Y359" i="6"/>
  <c r="K359" i="6"/>
  <c r="L359" i="6"/>
  <c r="M359" i="6"/>
  <c r="O359" i="6"/>
  <c r="Z359" i="6"/>
  <c r="V359" i="6"/>
  <c r="D360" i="6"/>
  <c r="S359" i="6"/>
  <c r="J360" i="6"/>
  <c r="P360" i="6"/>
  <c r="C359" i="6"/>
  <c r="F360" i="6"/>
  <c r="G360" i="6"/>
  <c r="Q360" i="6"/>
  <c r="R360" i="6"/>
  <c r="W359" i="6"/>
  <c r="T360" i="6"/>
  <c r="X359" i="6"/>
  <c r="E360" i="6"/>
  <c r="U360" i="6"/>
  <c r="H360" i="6"/>
  <c r="I360" i="6"/>
  <c r="Y360" i="6"/>
  <c r="K360" i="6"/>
  <c r="L360" i="6"/>
  <c r="M360" i="6"/>
  <c r="O360" i="6"/>
  <c r="Z360" i="6"/>
  <c r="V360" i="6"/>
  <c r="D361" i="6"/>
  <c r="S360" i="6"/>
  <c r="J361" i="6"/>
  <c r="P361" i="6"/>
  <c r="C360" i="6"/>
  <c r="F361" i="6"/>
  <c r="G361" i="6"/>
  <c r="Q361" i="6"/>
  <c r="R361" i="6"/>
  <c r="W360" i="6"/>
  <c r="T361" i="6"/>
  <c r="X360" i="6"/>
  <c r="E361" i="6"/>
  <c r="U361" i="6"/>
  <c r="H361" i="6"/>
  <c r="I361" i="6"/>
  <c r="Y361" i="6"/>
  <c r="K361" i="6"/>
  <c r="L361" i="6"/>
  <c r="M361" i="6"/>
  <c r="O361" i="6"/>
  <c r="Z361" i="6"/>
  <c r="V361" i="6"/>
  <c r="D362" i="6"/>
  <c r="S361" i="6"/>
  <c r="J362" i="6"/>
  <c r="P362" i="6"/>
  <c r="C361" i="6"/>
  <c r="F362" i="6"/>
  <c r="G362" i="6"/>
  <c r="Q362" i="6"/>
  <c r="R362" i="6"/>
  <c r="W361" i="6"/>
  <c r="T362" i="6"/>
  <c r="X361" i="6"/>
  <c r="E362" i="6"/>
  <c r="U362" i="6"/>
  <c r="H362" i="6"/>
  <c r="I362" i="6"/>
  <c r="Y362" i="6"/>
  <c r="K362" i="6"/>
  <c r="L362" i="6"/>
  <c r="M362" i="6"/>
  <c r="O362" i="6"/>
  <c r="Z362" i="6"/>
  <c r="V362" i="6"/>
  <c r="D363" i="6"/>
  <c r="S362" i="6"/>
  <c r="J363" i="6"/>
  <c r="P363" i="6"/>
  <c r="C362" i="6"/>
  <c r="F363" i="6"/>
  <c r="G363" i="6"/>
  <c r="Q363" i="6"/>
  <c r="R363" i="6"/>
  <c r="W362" i="6"/>
  <c r="T363" i="6"/>
  <c r="X362" i="6"/>
  <c r="E363" i="6"/>
  <c r="U363" i="6"/>
  <c r="H363" i="6"/>
  <c r="I363" i="6"/>
  <c r="Y363" i="6"/>
  <c r="K363" i="6"/>
  <c r="L363" i="6"/>
  <c r="M363" i="6"/>
  <c r="O363" i="6"/>
  <c r="Z363" i="6"/>
  <c r="V363" i="6"/>
  <c r="D364" i="6"/>
  <c r="S363" i="6"/>
  <c r="J364" i="6"/>
  <c r="P364" i="6"/>
  <c r="C363" i="6"/>
  <c r="F364" i="6"/>
  <c r="G364" i="6"/>
  <c r="Q364" i="6"/>
  <c r="R364" i="6"/>
  <c r="W363" i="6"/>
  <c r="T364" i="6"/>
  <c r="X363" i="6"/>
  <c r="E364" i="6"/>
  <c r="U364" i="6"/>
  <c r="H364" i="6"/>
  <c r="I364" i="6"/>
  <c r="Y364" i="6"/>
  <c r="K364" i="6"/>
  <c r="L364" i="6"/>
  <c r="M364" i="6"/>
  <c r="O364" i="6"/>
  <c r="Z364" i="6"/>
  <c r="V364" i="6"/>
  <c r="D365" i="6"/>
  <c r="S364" i="6"/>
  <c r="J365" i="6"/>
  <c r="P365" i="6"/>
  <c r="C364" i="6"/>
  <c r="F365" i="6"/>
  <c r="G365" i="6"/>
  <c r="Q365" i="6"/>
  <c r="R365" i="6"/>
  <c r="W364" i="6"/>
  <c r="T365" i="6"/>
  <c r="X364" i="6"/>
  <c r="E365" i="6"/>
  <c r="U365" i="6"/>
  <c r="H365" i="6"/>
  <c r="I365" i="6"/>
  <c r="Y365" i="6"/>
  <c r="K365" i="6"/>
  <c r="L365" i="6"/>
  <c r="M365" i="6"/>
  <c r="O365" i="6"/>
  <c r="Z365" i="6"/>
  <c r="V365" i="6"/>
  <c r="D366" i="6"/>
  <c r="S365" i="6"/>
  <c r="J366" i="6"/>
  <c r="P366" i="6"/>
  <c r="C365" i="6"/>
  <c r="F366" i="6"/>
  <c r="G366" i="6"/>
  <c r="Q366" i="6"/>
  <c r="R366" i="6"/>
  <c r="W365" i="6"/>
  <c r="T366" i="6"/>
  <c r="X365" i="6"/>
  <c r="E366" i="6"/>
  <c r="U366" i="6"/>
  <c r="H366" i="6"/>
  <c r="I366" i="6"/>
  <c r="Y366" i="6"/>
  <c r="K366" i="6"/>
  <c r="L366" i="6"/>
  <c r="M366" i="6"/>
  <c r="O366" i="6"/>
  <c r="Z366" i="6"/>
  <c r="V366" i="6"/>
  <c r="D367" i="6"/>
  <c r="S366" i="6"/>
  <c r="J367" i="6"/>
  <c r="P367" i="6"/>
  <c r="C366" i="6"/>
  <c r="F367" i="6"/>
  <c r="G367" i="6"/>
  <c r="Q367" i="6"/>
  <c r="R367" i="6"/>
  <c r="W366" i="6"/>
  <c r="T367" i="6"/>
  <c r="X366" i="6"/>
  <c r="E367" i="6"/>
  <c r="U367" i="6"/>
  <c r="H367" i="6"/>
  <c r="I367" i="6"/>
  <c r="Y367" i="6"/>
  <c r="K367" i="6"/>
  <c r="L367" i="6"/>
  <c r="M367" i="6"/>
  <c r="O367" i="6"/>
  <c r="Z367" i="6"/>
  <c r="V367" i="6"/>
  <c r="D368" i="6"/>
  <c r="S367" i="6"/>
  <c r="J368" i="6"/>
  <c r="P368" i="6"/>
  <c r="C367" i="6"/>
  <c r="F368" i="6"/>
  <c r="G368" i="6"/>
  <c r="Q368" i="6"/>
  <c r="R368" i="6"/>
  <c r="W367" i="6"/>
  <c r="T368" i="6"/>
  <c r="X367" i="6"/>
  <c r="E368" i="6"/>
  <c r="U368" i="6"/>
  <c r="H368" i="6"/>
  <c r="I368" i="6"/>
  <c r="Y368" i="6"/>
  <c r="K368" i="6"/>
  <c r="L368" i="6"/>
  <c r="M368" i="6"/>
  <c r="O368" i="6"/>
  <c r="Z368" i="6"/>
  <c r="V368" i="6"/>
  <c r="D369" i="6"/>
  <c r="S368" i="6"/>
  <c r="J369" i="6"/>
  <c r="P369" i="6"/>
  <c r="C368" i="6"/>
  <c r="F369" i="6"/>
  <c r="G369" i="6"/>
  <c r="Q369" i="6"/>
  <c r="R369" i="6"/>
  <c r="W368" i="6"/>
  <c r="T369" i="6"/>
  <c r="X368" i="6"/>
  <c r="E369" i="6"/>
  <c r="U369" i="6"/>
  <c r="H369" i="6"/>
  <c r="I369" i="6"/>
  <c r="Y369" i="6"/>
  <c r="K369" i="6"/>
  <c r="L369" i="6"/>
  <c r="M369" i="6"/>
  <c r="O369" i="6"/>
  <c r="Z369" i="6"/>
  <c r="V369" i="6"/>
  <c r="D370" i="6"/>
  <c r="S369" i="6"/>
  <c r="J370" i="6"/>
  <c r="P370" i="6"/>
  <c r="C369" i="6"/>
  <c r="F370" i="6"/>
  <c r="G370" i="6"/>
  <c r="Q370" i="6"/>
  <c r="R370" i="6"/>
  <c r="W369" i="6"/>
  <c r="T370" i="6"/>
  <c r="X369" i="6"/>
  <c r="E370" i="6"/>
  <c r="U370" i="6"/>
  <c r="H370" i="6"/>
  <c r="I370" i="6"/>
  <c r="Y370" i="6"/>
  <c r="K370" i="6"/>
  <c r="L370" i="6"/>
  <c r="M370" i="6"/>
  <c r="O370" i="6"/>
  <c r="Z370" i="6"/>
  <c r="V370" i="6"/>
  <c r="D371" i="6"/>
  <c r="S370" i="6"/>
  <c r="J371" i="6"/>
  <c r="P371" i="6"/>
  <c r="C370" i="6"/>
  <c r="F371" i="6"/>
  <c r="G371" i="6"/>
  <c r="Q371" i="6"/>
  <c r="R371" i="6"/>
  <c r="W370" i="6"/>
  <c r="T371" i="6"/>
  <c r="X370" i="6"/>
  <c r="E371" i="6"/>
  <c r="U371" i="6"/>
  <c r="H371" i="6"/>
  <c r="I371" i="6"/>
  <c r="Y371" i="6"/>
  <c r="K371" i="6"/>
  <c r="L371" i="6"/>
  <c r="M371" i="6"/>
  <c r="O371" i="6"/>
  <c r="Z371" i="6"/>
  <c r="V371" i="6"/>
  <c r="D372" i="6"/>
  <c r="S371" i="6"/>
  <c r="J372" i="6"/>
  <c r="P372" i="6"/>
  <c r="C371" i="6"/>
  <c r="F372" i="6"/>
  <c r="G372" i="6"/>
  <c r="Q372" i="6"/>
  <c r="R372" i="6"/>
  <c r="W371" i="6"/>
  <c r="T372" i="6"/>
  <c r="X371" i="6"/>
  <c r="E372" i="6"/>
  <c r="U372" i="6"/>
  <c r="H372" i="6"/>
  <c r="I372" i="6"/>
  <c r="Y372" i="6"/>
  <c r="K372" i="6"/>
  <c r="L372" i="6"/>
  <c r="M372" i="6"/>
  <c r="O372" i="6"/>
  <c r="Z372" i="6"/>
  <c r="V372" i="6"/>
  <c r="D373" i="6"/>
  <c r="S372" i="6"/>
  <c r="J373" i="6"/>
  <c r="P373" i="6"/>
  <c r="C372" i="6"/>
  <c r="F373" i="6"/>
  <c r="G373" i="6"/>
  <c r="Q373" i="6"/>
  <c r="R373" i="6"/>
  <c r="W372" i="6"/>
  <c r="T373" i="6"/>
  <c r="X372" i="6"/>
  <c r="E373" i="6"/>
  <c r="U373" i="6"/>
  <c r="H373" i="6"/>
  <c r="I373" i="6"/>
  <c r="Y373" i="6"/>
  <c r="K373" i="6"/>
  <c r="L373" i="6"/>
  <c r="M373" i="6"/>
  <c r="O373" i="6"/>
  <c r="Z373" i="6"/>
  <c r="V373" i="6"/>
  <c r="D374" i="6"/>
  <c r="S373" i="6"/>
  <c r="J374" i="6"/>
  <c r="P374" i="6"/>
  <c r="C373" i="6"/>
  <c r="F374" i="6"/>
  <c r="G374" i="6"/>
  <c r="Q374" i="6"/>
  <c r="R374" i="6"/>
  <c r="W373" i="6"/>
  <c r="T374" i="6"/>
  <c r="X373" i="6"/>
  <c r="E374" i="6"/>
  <c r="U374" i="6"/>
  <c r="H374" i="6"/>
  <c r="I374" i="6"/>
  <c r="Y374" i="6"/>
  <c r="K374" i="6"/>
  <c r="L374" i="6"/>
  <c r="M374" i="6"/>
  <c r="O374" i="6"/>
  <c r="Z374" i="6"/>
  <c r="V374" i="6"/>
  <c r="D375" i="6"/>
  <c r="S374" i="6"/>
  <c r="J375" i="6"/>
  <c r="P375" i="6"/>
  <c r="C374" i="6"/>
  <c r="F375" i="6"/>
  <c r="G375" i="6"/>
  <c r="Q375" i="6"/>
  <c r="R375" i="6"/>
  <c r="W374" i="6"/>
  <c r="T375" i="6"/>
  <c r="X374" i="6"/>
  <c r="E375" i="6"/>
  <c r="U375" i="6"/>
  <c r="H375" i="6"/>
  <c r="I375" i="6"/>
  <c r="Y375" i="6"/>
  <c r="K375" i="6"/>
  <c r="L375" i="6"/>
  <c r="M375" i="6"/>
  <c r="O375" i="6"/>
  <c r="Z375" i="6"/>
  <c r="V375" i="6"/>
  <c r="D376" i="6"/>
  <c r="S375" i="6"/>
  <c r="J376" i="6"/>
  <c r="P376" i="6"/>
  <c r="C375" i="6"/>
  <c r="F376" i="6"/>
  <c r="G376" i="6"/>
  <c r="Q376" i="6"/>
  <c r="R376" i="6"/>
  <c r="W375" i="6"/>
  <c r="T376" i="6"/>
  <c r="X375" i="6"/>
  <c r="E376" i="6"/>
  <c r="U376" i="6"/>
  <c r="H376" i="6"/>
  <c r="I376" i="6"/>
  <c r="Y376" i="6"/>
  <c r="K376" i="6"/>
  <c r="L376" i="6"/>
  <c r="M376" i="6"/>
  <c r="O376" i="6"/>
  <c r="Z376" i="6"/>
  <c r="V376" i="6"/>
  <c r="D377" i="6"/>
  <c r="S376" i="6"/>
  <c r="J377" i="6"/>
  <c r="P377" i="6"/>
  <c r="C376" i="6"/>
  <c r="F377" i="6"/>
  <c r="G377" i="6"/>
  <c r="Q377" i="6"/>
  <c r="R377" i="6"/>
  <c r="W376" i="6"/>
  <c r="T377" i="6"/>
  <c r="X376" i="6"/>
  <c r="E377" i="6"/>
  <c r="U377" i="6"/>
  <c r="H377" i="6"/>
  <c r="I377" i="6"/>
  <c r="Y377" i="6"/>
  <c r="K377" i="6"/>
  <c r="L377" i="6"/>
  <c r="M377" i="6"/>
  <c r="O377" i="6"/>
  <c r="Z377" i="6"/>
  <c r="V377" i="6"/>
  <c r="D378" i="6"/>
  <c r="S377" i="6"/>
  <c r="J378" i="6"/>
  <c r="P378" i="6"/>
  <c r="C377" i="6"/>
  <c r="F378" i="6"/>
  <c r="G378" i="6"/>
  <c r="Q378" i="6"/>
  <c r="R378" i="6"/>
  <c r="W377" i="6"/>
  <c r="T378" i="6"/>
  <c r="X377" i="6"/>
  <c r="E378" i="6"/>
  <c r="U378" i="6"/>
  <c r="H378" i="6"/>
  <c r="I378" i="6"/>
  <c r="Y378" i="6"/>
  <c r="K378" i="6"/>
  <c r="L378" i="6"/>
  <c r="M378" i="6"/>
  <c r="O378" i="6"/>
  <c r="Z378" i="6"/>
  <c r="V378" i="6"/>
  <c r="D379" i="6"/>
  <c r="S378" i="6"/>
  <c r="J379" i="6"/>
  <c r="P379" i="6"/>
  <c r="C378" i="6"/>
  <c r="F379" i="6"/>
  <c r="G379" i="6"/>
  <c r="Q379" i="6"/>
  <c r="R379" i="6"/>
  <c r="W378" i="6"/>
  <c r="T379" i="6"/>
  <c r="X378" i="6"/>
  <c r="E379" i="6"/>
  <c r="U379" i="6"/>
  <c r="H379" i="6"/>
  <c r="I379" i="6"/>
  <c r="Y379" i="6"/>
  <c r="K379" i="6"/>
  <c r="L379" i="6"/>
  <c r="M379" i="6"/>
  <c r="O379" i="6"/>
  <c r="Z379" i="6"/>
  <c r="V379" i="6"/>
  <c r="D380" i="6"/>
  <c r="S379" i="6"/>
  <c r="J380" i="6"/>
  <c r="P380" i="6"/>
  <c r="C379" i="6"/>
  <c r="F380" i="6"/>
  <c r="G380" i="6"/>
  <c r="Q380" i="6"/>
  <c r="R380" i="6"/>
  <c r="W379" i="6"/>
  <c r="T380" i="6"/>
  <c r="X379" i="6"/>
  <c r="E380" i="6"/>
  <c r="U380" i="6"/>
  <c r="H380" i="6"/>
  <c r="I380" i="6"/>
  <c r="Y380" i="6"/>
  <c r="K380" i="6"/>
  <c r="L380" i="6"/>
  <c r="M380" i="6"/>
  <c r="O380" i="6"/>
  <c r="Z380" i="6"/>
  <c r="V380" i="6"/>
  <c r="D381" i="6"/>
  <c r="S380" i="6"/>
  <c r="J381" i="6"/>
  <c r="P381" i="6"/>
  <c r="C380" i="6"/>
  <c r="F381" i="6"/>
  <c r="G381" i="6"/>
  <c r="Q381" i="6"/>
  <c r="R381" i="6"/>
  <c r="W380" i="6"/>
  <c r="T381" i="6"/>
  <c r="X380" i="6"/>
  <c r="E381" i="6"/>
  <c r="U381" i="6"/>
  <c r="H381" i="6"/>
  <c r="I381" i="6"/>
  <c r="Y381" i="6"/>
  <c r="K381" i="6"/>
  <c r="L381" i="6"/>
  <c r="M381" i="6"/>
  <c r="O381" i="6"/>
  <c r="Z381" i="6"/>
  <c r="V381" i="6"/>
  <c r="D382" i="6"/>
  <c r="S381" i="6"/>
  <c r="J382" i="6"/>
  <c r="P382" i="6"/>
  <c r="C381" i="6"/>
  <c r="F382" i="6"/>
  <c r="G382" i="6"/>
  <c r="Q382" i="6"/>
  <c r="R382" i="6"/>
  <c r="W381" i="6"/>
  <c r="T382" i="6"/>
  <c r="X381" i="6"/>
  <c r="E382" i="6"/>
  <c r="U382" i="6"/>
  <c r="H382" i="6"/>
  <c r="I382" i="6"/>
  <c r="Y382" i="6"/>
  <c r="K382" i="6"/>
  <c r="L382" i="6"/>
  <c r="M382" i="6"/>
  <c r="O382" i="6"/>
  <c r="Z382" i="6"/>
  <c r="V382" i="6"/>
  <c r="D383" i="6"/>
  <c r="S382" i="6"/>
  <c r="J383" i="6"/>
  <c r="P383" i="6"/>
  <c r="C382" i="6"/>
  <c r="F383" i="6"/>
  <c r="G383" i="6"/>
  <c r="Q383" i="6"/>
  <c r="R383" i="6"/>
  <c r="W382" i="6"/>
  <c r="T383" i="6"/>
  <c r="X382" i="6"/>
  <c r="E383" i="6"/>
  <c r="U383" i="6"/>
  <c r="H383" i="6"/>
  <c r="I383" i="6"/>
  <c r="Y383" i="6"/>
  <c r="K383" i="6"/>
  <c r="L383" i="6"/>
  <c r="M383" i="6"/>
  <c r="O383" i="6"/>
  <c r="Z383" i="6"/>
  <c r="V383" i="6"/>
  <c r="D384" i="6"/>
  <c r="S383" i="6"/>
  <c r="J384" i="6"/>
  <c r="P384" i="6"/>
  <c r="C383" i="6"/>
  <c r="F384" i="6"/>
  <c r="G384" i="6"/>
  <c r="Q384" i="6"/>
  <c r="R384" i="6"/>
  <c r="W383" i="6"/>
  <c r="T384" i="6"/>
  <c r="X383" i="6"/>
  <c r="E384" i="6"/>
  <c r="U384" i="6"/>
  <c r="H384" i="6"/>
  <c r="I384" i="6"/>
  <c r="Y384" i="6"/>
  <c r="K384" i="6"/>
  <c r="L384" i="6"/>
  <c r="M384" i="6"/>
  <c r="O384" i="6"/>
  <c r="Z384" i="6"/>
  <c r="V384" i="6"/>
  <c r="D385" i="6"/>
  <c r="S384" i="6"/>
  <c r="J385" i="6"/>
  <c r="P385" i="6"/>
  <c r="C384" i="6"/>
  <c r="F385" i="6"/>
  <c r="G385" i="6"/>
  <c r="Q385" i="6"/>
  <c r="R385" i="6"/>
  <c r="W384" i="6"/>
  <c r="T385" i="6"/>
  <c r="X384" i="6"/>
  <c r="E385" i="6"/>
  <c r="U385" i="6"/>
  <c r="H385" i="6"/>
  <c r="I385" i="6"/>
  <c r="Y385" i="6"/>
  <c r="K385" i="6"/>
  <c r="L385" i="6"/>
  <c r="M385" i="6"/>
  <c r="O385" i="6"/>
  <c r="Z385" i="6"/>
  <c r="V385" i="6"/>
  <c r="D386" i="6"/>
  <c r="S385" i="6"/>
  <c r="J386" i="6"/>
  <c r="P386" i="6"/>
  <c r="C385" i="6"/>
  <c r="F386" i="6"/>
  <c r="G386" i="6"/>
  <c r="Q386" i="6"/>
  <c r="R386" i="6"/>
  <c r="W385" i="6"/>
  <c r="T386" i="6"/>
  <c r="X385" i="6"/>
  <c r="E386" i="6"/>
  <c r="U386" i="6"/>
  <c r="H386" i="6"/>
  <c r="I386" i="6"/>
  <c r="Y386" i="6"/>
  <c r="K386" i="6"/>
  <c r="L386" i="6"/>
  <c r="M386" i="6"/>
  <c r="O386" i="6"/>
  <c r="Z386" i="6"/>
  <c r="V386" i="6"/>
  <c r="D387" i="6"/>
  <c r="S386" i="6"/>
  <c r="J387" i="6"/>
  <c r="P387" i="6"/>
  <c r="C386" i="6"/>
  <c r="F387" i="6"/>
  <c r="G387" i="6"/>
  <c r="Q387" i="6"/>
  <c r="R387" i="6"/>
  <c r="W386" i="6"/>
  <c r="T387" i="6"/>
  <c r="X386" i="6"/>
  <c r="E387" i="6"/>
  <c r="U387" i="6"/>
  <c r="H387" i="6"/>
  <c r="I387" i="6"/>
  <c r="Y387" i="6"/>
  <c r="K387" i="6"/>
  <c r="L387" i="6"/>
  <c r="M387" i="6"/>
  <c r="O387" i="6"/>
  <c r="Z387" i="6"/>
  <c r="V387" i="6"/>
  <c r="D388" i="6"/>
  <c r="S387" i="6"/>
  <c r="J388" i="6"/>
  <c r="P388" i="6"/>
  <c r="C387" i="6"/>
  <c r="F388" i="6"/>
  <c r="G388" i="6"/>
  <c r="Q388" i="6"/>
  <c r="R388" i="6"/>
  <c r="W387" i="6"/>
  <c r="T388" i="6"/>
  <c r="X387" i="6"/>
  <c r="E388" i="6"/>
  <c r="U388" i="6"/>
  <c r="H388" i="6"/>
  <c r="I388" i="6"/>
  <c r="Y388" i="6"/>
  <c r="K388" i="6"/>
  <c r="L388" i="6"/>
  <c r="M388" i="6"/>
  <c r="O388" i="6"/>
  <c r="Z388" i="6"/>
  <c r="V388" i="6"/>
  <c r="D389" i="6"/>
  <c r="S388" i="6"/>
  <c r="J389" i="6"/>
  <c r="P389" i="6"/>
  <c r="C388" i="6"/>
  <c r="F389" i="6"/>
  <c r="G389" i="6"/>
  <c r="Q389" i="6"/>
  <c r="R389" i="6"/>
  <c r="W388" i="6"/>
  <c r="T389" i="6"/>
  <c r="X388" i="6"/>
  <c r="E389" i="6"/>
  <c r="U389" i="6"/>
  <c r="H389" i="6"/>
  <c r="I389" i="6"/>
  <c r="Y389" i="6"/>
  <c r="K389" i="6"/>
  <c r="L389" i="6"/>
  <c r="M389" i="6"/>
  <c r="O389" i="6"/>
  <c r="Z389" i="6"/>
  <c r="V389" i="6"/>
  <c r="D390" i="6"/>
  <c r="S389" i="6"/>
  <c r="J390" i="6"/>
  <c r="P390" i="6"/>
  <c r="C389" i="6"/>
  <c r="F390" i="6"/>
  <c r="G390" i="6"/>
  <c r="Q390" i="6"/>
  <c r="R390" i="6"/>
  <c r="W389" i="6"/>
  <c r="T390" i="6"/>
  <c r="X389" i="6"/>
  <c r="E390" i="6"/>
  <c r="U390" i="6"/>
  <c r="H390" i="6"/>
  <c r="I390" i="6"/>
  <c r="Y390" i="6"/>
  <c r="K390" i="6"/>
  <c r="L390" i="6"/>
  <c r="M390" i="6"/>
  <c r="O390" i="6"/>
  <c r="Z390" i="6"/>
  <c r="V390" i="6"/>
  <c r="D391" i="6"/>
  <c r="S390" i="6"/>
  <c r="J391" i="6"/>
  <c r="P391" i="6"/>
  <c r="C390" i="6"/>
  <c r="F391" i="6"/>
  <c r="G391" i="6"/>
  <c r="Q391" i="6"/>
  <c r="R391" i="6"/>
  <c r="W390" i="6"/>
  <c r="T391" i="6"/>
  <c r="X390" i="6"/>
  <c r="E391" i="6"/>
  <c r="U391" i="6"/>
  <c r="H391" i="6"/>
  <c r="I391" i="6"/>
  <c r="Y391" i="6"/>
  <c r="K391" i="6"/>
  <c r="L391" i="6"/>
  <c r="M391" i="6"/>
  <c r="O391" i="6"/>
  <c r="Z391" i="6"/>
  <c r="V391" i="6"/>
  <c r="D392" i="6"/>
  <c r="S391" i="6"/>
  <c r="J392" i="6"/>
  <c r="P392" i="6"/>
  <c r="C391" i="6"/>
  <c r="F392" i="6"/>
  <c r="G392" i="6"/>
  <c r="Q392" i="6"/>
  <c r="R392" i="6"/>
  <c r="W391" i="6"/>
  <c r="T392" i="6"/>
  <c r="X391" i="6"/>
  <c r="E392" i="6"/>
  <c r="U392" i="6"/>
  <c r="H392" i="6"/>
  <c r="I392" i="6"/>
  <c r="Y392" i="6"/>
  <c r="K392" i="6"/>
  <c r="L392" i="6"/>
  <c r="M392" i="6"/>
  <c r="O392" i="6"/>
  <c r="Z392" i="6"/>
  <c r="V392" i="6"/>
  <c r="D393" i="6"/>
  <c r="S392" i="6"/>
  <c r="J393" i="6"/>
  <c r="P393" i="6"/>
  <c r="C392" i="6"/>
  <c r="F393" i="6"/>
  <c r="G393" i="6"/>
  <c r="Q393" i="6"/>
  <c r="R393" i="6"/>
  <c r="W392" i="6"/>
  <c r="T393" i="6"/>
  <c r="X392" i="6"/>
  <c r="E393" i="6"/>
  <c r="U393" i="6"/>
  <c r="H393" i="6"/>
  <c r="I393" i="6"/>
  <c r="Y393" i="6"/>
  <c r="K393" i="6"/>
  <c r="L393" i="6"/>
  <c r="M393" i="6"/>
  <c r="O393" i="6"/>
  <c r="Z393" i="6"/>
  <c r="V393" i="6"/>
  <c r="D394" i="6"/>
  <c r="S393" i="6"/>
  <c r="J394" i="6"/>
  <c r="P394" i="6"/>
  <c r="C393" i="6"/>
  <c r="F394" i="6"/>
  <c r="G394" i="6"/>
  <c r="Q394" i="6"/>
  <c r="R394" i="6"/>
  <c r="W393" i="6"/>
  <c r="T394" i="6"/>
  <c r="X393" i="6"/>
  <c r="E394" i="6"/>
  <c r="U394" i="6"/>
  <c r="H394" i="6"/>
  <c r="I394" i="6"/>
  <c r="Y394" i="6"/>
  <c r="K394" i="6"/>
  <c r="L394" i="6"/>
  <c r="M394" i="6"/>
  <c r="O394" i="6"/>
  <c r="Z394" i="6"/>
  <c r="V394" i="6"/>
  <c r="D395" i="6"/>
  <c r="S394" i="6"/>
  <c r="J395" i="6"/>
  <c r="P395" i="6"/>
  <c r="C394" i="6"/>
  <c r="F395" i="6"/>
  <c r="G395" i="6"/>
  <c r="Q395" i="6"/>
  <c r="R395" i="6"/>
  <c r="W394" i="6"/>
  <c r="T395" i="6"/>
  <c r="X394" i="6"/>
  <c r="E395" i="6"/>
  <c r="U395" i="6"/>
  <c r="H395" i="6"/>
  <c r="I395" i="6"/>
  <c r="Y395" i="6"/>
  <c r="K395" i="6"/>
  <c r="L395" i="6"/>
  <c r="M395" i="6"/>
  <c r="O395" i="6"/>
  <c r="Z395" i="6"/>
  <c r="V395" i="6"/>
  <c r="D396" i="6"/>
  <c r="S395" i="6"/>
  <c r="J396" i="6"/>
  <c r="P396" i="6"/>
  <c r="C395" i="6"/>
  <c r="F396" i="6"/>
  <c r="G396" i="6"/>
  <c r="Q396" i="6"/>
  <c r="R396" i="6"/>
  <c r="W395" i="6"/>
  <c r="T396" i="6"/>
  <c r="X395" i="6"/>
  <c r="E396" i="6"/>
  <c r="U396" i="6"/>
  <c r="H396" i="6"/>
  <c r="I396" i="6"/>
  <c r="Y396" i="6"/>
  <c r="K396" i="6"/>
  <c r="L396" i="6"/>
  <c r="M396" i="6"/>
  <c r="O396" i="6"/>
  <c r="Z396" i="6"/>
  <c r="V396" i="6"/>
  <c r="D397" i="6"/>
  <c r="S396" i="6"/>
  <c r="J397" i="6"/>
  <c r="P397" i="6"/>
  <c r="C396" i="6"/>
  <c r="F397" i="6"/>
  <c r="G397" i="6"/>
  <c r="Q397" i="6"/>
  <c r="R397" i="6"/>
  <c r="W396" i="6"/>
  <c r="T397" i="6"/>
  <c r="X396" i="6"/>
  <c r="E397" i="6"/>
  <c r="U397" i="6"/>
  <c r="H397" i="6"/>
  <c r="I397" i="6"/>
  <c r="Y397" i="6"/>
  <c r="K397" i="6"/>
  <c r="L397" i="6"/>
  <c r="M397" i="6"/>
  <c r="O397" i="6"/>
  <c r="Z397" i="6"/>
  <c r="V397" i="6"/>
  <c r="D398" i="6"/>
  <c r="S397" i="6"/>
  <c r="J398" i="6"/>
  <c r="P398" i="6"/>
  <c r="C397" i="6"/>
  <c r="F398" i="6"/>
  <c r="G398" i="6"/>
  <c r="Q398" i="6"/>
  <c r="R398" i="6"/>
  <c r="W397" i="6"/>
  <c r="T398" i="6"/>
  <c r="X397" i="6"/>
  <c r="E398" i="6"/>
  <c r="U398" i="6"/>
  <c r="H398" i="6"/>
  <c r="I398" i="6"/>
  <c r="Y398" i="6"/>
  <c r="K398" i="6"/>
  <c r="L398" i="6"/>
  <c r="M398" i="6"/>
  <c r="O398" i="6"/>
  <c r="Z398" i="6"/>
  <c r="V398" i="6"/>
  <c r="D399" i="6"/>
  <c r="S398" i="6"/>
  <c r="J399" i="6"/>
  <c r="P399" i="6"/>
  <c r="C398" i="6"/>
  <c r="F399" i="6"/>
  <c r="G399" i="6"/>
  <c r="Q399" i="6"/>
  <c r="R399" i="6"/>
  <c r="W398" i="6"/>
  <c r="T399" i="6"/>
  <c r="X398" i="6"/>
  <c r="E399" i="6"/>
  <c r="U399" i="6"/>
  <c r="H399" i="6"/>
  <c r="I399" i="6"/>
  <c r="Y399" i="6"/>
  <c r="K399" i="6"/>
  <c r="L399" i="6"/>
  <c r="M399" i="6"/>
  <c r="O399" i="6"/>
  <c r="Z399" i="6"/>
  <c r="V399" i="6"/>
  <c r="D400" i="6"/>
  <c r="S399" i="6"/>
  <c r="J400" i="6"/>
  <c r="P400" i="6"/>
  <c r="C399" i="6"/>
  <c r="F400" i="6"/>
  <c r="G400" i="6"/>
  <c r="Q400" i="6"/>
  <c r="R400" i="6"/>
  <c r="W399" i="6"/>
  <c r="T400" i="6"/>
  <c r="X399" i="6"/>
  <c r="E400" i="6"/>
  <c r="U400" i="6"/>
  <c r="H400" i="6"/>
  <c r="I400" i="6"/>
  <c r="Y400" i="6"/>
  <c r="K400" i="6"/>
  <c r="L400" i="6"/>
  <c r="M400" i="6"/>
  <c r="O400" i="6"/>
  <c r="Z400" i="6"/>
  <c r="V400" i="6"/>
  <c r="D401" i="6"/>
  <c r="S400" i="6"/>
  <c r="J401" i="6"/>
  <c r="P401" i="6"/>
  <c r="C400" i="6"/>
  <c r="F401" i="6"/>
  <c r="G401" i="6"/>
  <c r="Q401" i="6"/>
  <c r="R401" i="6"/>
  <c r="W400" i="6"/>
  <c r="T401" i="6"/>
  <c r="X400" i="6"/>
  <c r="E401" i="6"/>
  <c r="U401" i="6"/>
  <c r="H401" i="6"/>
  <c r="I401" i="6"/>
  <c r="Y401" i="6"/>
  <c r="K401" i="6"/>
  <c r="L401" i="6"/>
  <c r="M401" i="6"/>
  <c r="O401" i="6"/>
  <c r="Z401" i="6"/>
  <c r="V401" i="6"/>
  <c r="D402" i="6"/>
  <c r="S401" i="6"/>
  <c r="J402" i="6"/>
  <c r="P402" i="6"/>
  <c r="C401" i="6"/>
  <c r="F402" i="6"/>
  <c r="G402" i="6"/>
  <c r="Q402" i="6"/>
  <c r="R402" i="6"/>
  <c r="W401" i="6"/>
  <c r="T402" i="6"/>
  <c r="X401" i="6"/>
  <c r="E402" i="6"/>
  <c r="U402" i="6"/>
  <c r="H402" i="6"/>
  <c r="I402" i="6"/>
  <c r="Y402" i="6"/>
  <c r="K402" i="6"/>
  <c r="L402" i="6"/>
  <c r="M402" i="6"/>
  <c r="O402" i="6"/>
  <c r="Z402" i="6"/>
  <c r="V402" i="6"/>
  <c r="D403" i="6"/>
  <c r="S402" i="6"/>
  <c r="J403" i="6"/>
  <c r="P403" i="6"/>
  <c r="C402" i="6"/>
  <c r="F403" i="6"/>
  <c r="G403" i="6"/>
  <c r="Q403" i="6"/>
  <c r="R403" i="6"/>
  <c r="W402" i="6"/>
  <c r="T403" i="6"/>
  <c r="X402" i="6"/>
  <c r="E403" i="6"/>
  <c r="U403" i="6"/>
  <c r="H403" i="6"/>
  <c r="I403" i="6"/>
  <c r="Y403" i="6"/>
  <c r="K403" i="6"/>
  <c r="L403" i="6"/>
  <c r="M403" i="6"/>
  <c r="O403" i="6"/>
  <c r="Z403" i="6"/>
  <c r="V403" i="6"/>
  <c r="D404" i="6"/>
  <c r="S403" i="6"/>
  <c r="J404" i="6"/>
  <c r="P404" i="6"/>
  <c r="C403" i="6"/>
  <c r="F404" i="6"/>
  <c r="G404" i="6"/>
  <c r="Q404" i="6"/>
  <c r="R404" i="6"/>
  <c r="W403" i="6"/>
  <c r="T404" i="6"/>
  <c r="X403" i="6"/>
  <c r="E404" i="6"/>
  <c r="U404" i="6"/>
  <c r="H404" i="6"/>
  <c r="I404" i="6"/>
  <c r="Y404" i="6"/>
  <c r="K404" i="6"/>
  <c r="L404" i="6"/>
  <c r="M404" i="6"/>
  <c r="O404" i="6"/>
  <c r="Z404" i="6"/>
  <c r="V404" i="6"/>
  <c r="D405" i="6"/>
  <c r="S404" i="6"/>
  <c r="J405" i="6"/>
  <c r="P405" i="6"/>
  <c r="C404" i="6"/>
  <c r="F405" i="6"/>
  <c r="G405" i="6"/>
  <c r="Q405" i="6"/>
  <c r="R405" i="6"/>
  <c r="W404" i="6"/>
  <c r="T405" i="6"/>
  <c r="X404" i="6"/>
  <c r="E405" i="6"/>
  <c r="U405" i="6"/>
  <c r="H405" i="6"/>
  <c r="I405" i="6"/>
  <c r="Y405" i="6"/>
  <c r="K405" i="6"/>
  <c r="L405" i="6"/>
  <c r="M405" i="6"/>
  <c r="O405" i="6"/>
  <c r="Z405" i="6"/>
  <c r="V405" i="6"/>
  <c r="D406" i="6"/>
  <c r="S405" i="6"/>
  <c r="J406" i="6"/>
  <c r="P406" i="6"/>
  <c r="C405" i="6"/>
  <c r="F406" i="6"/>
  <c r="G406" i="6"/>
  <c r="Q406" i="6"/>
  <c r="R406" i="6"/>
  <c r="W405" i="6"/>
  <c r="T406" i="6"/>
  <c r="X405" i="6"/>
  <c r="E406" i="6"/>
  <c r="U406" i="6"/>
  <c r="H406" i="6"/>
  <c r="I406" i="6"/>
  <c r="Y406" i="6"/>
  <c r="K406" i="6"/>
  <c r="L406" i="6"/>
  <c r="M406" i="6"/>
  <c r="O406" i="6"/>
  <c r="Z406" i="6"/>
  <c r="V406" i="6"/>
  <c r="D407" i="6"/>
  <c r="S406" i="6"/>
  <c r="J407" i="6"/>
  <c r="P407" i="6"/>
  <c r="C406" i="6"/>
  <c r="F407" i="6"/>
  <c r="G407" i="6"/>
  <c r="Q407" i="6"/>
  <c r="R407" i="6"/>
  <c r="W406" i="6"/>
  <c r="T407" i="6"/>
  <c r="X406" i="6"/>
  <c r="E407" i="6"/>
  <c r="U407" i="6"/>
  <c r="H407" i="6"/>
  <c r="I407" i="6"/>
  <c r="Y407" i="6"/>
  <c r="K407" i="6"/>
  <c r="L407" i="6"/>
  <c r="M407" i="6"/>
  <c r="O407" i="6"/>
  <c r="Z407" i="6"/>
  <c r="V407" i="6"/>
  <c r="D408" i="6"/>
  <c r="S407" i="6"/>
  <c r="J408" i="6"/>
  <c r="P408" i="6"/>
  <c r="C407" i="6"/>
  <c r="F408" i="6"/>
  <c r="G408" i="6"/>
  <c r="Q408" i="6"/>
  <c r="R408" i="6"/>
  <c r="W407" i="6"/>
  <c r="T408" i="6"/>
  <c r="X407" i="6"/>
  <c r="E408" i="6"/>
  <c r="U408" i="6"/>
  <c r="H408" i="6"/>
  <c r="I408" i="6"/>
  <c r="Y408" i="6"/>
  <c r="K408" i="6"/>
  <c r="L408" i="6"/>
  <c r="M408" i="6"/>
  <c r="O408" i="6"/>
  <c r="Z408" i="6"/>
  <c r="V408" i="6"/>
  <c r="D409" i="6"/>
  <c r="S408" i="6"/>
  <c r="J409" i="6"/>
  <c r="P409" i="6"/>
  <c r="C408" i="6"/>
  <c r="F409" i="6"/>
  <c r="G409" i="6"/>
  <c r="Q409" i="6"/>
  <c r="R409" i="6"/>
  <c r="W408" i="6"/>
  <c r="T409" i="6"/>
  <c r="X408" i="6"/>
  <c r="E409" i="6"/>
  <c r="U409" i="6"/>
  <c r="H409" i="6"/>
  <c r="I409" i="6"/>
  <c r="Y409" i="6"/>
  <c r="K409" i="6"/>
  <c r="L409" i="6"/>
  <c r="M409" i="6"/>
  <c r="O409" i="6"/>
  <c r="Z409" i="6"/>
  <c r="V409" i="6"/>
  <c r="D410" i="6"/>
  <c r="S409" i="6"/>
  <c r="J410" i="6"/>
  <c r="P410" i="6"/>
  <c r="C409" i="6"/>
  <c r="F410" i="6"/>
  <c r="G410" i="6"/>
  <c r="Q410" i="6"/>
  <c r="R410" i="6"/>
  <c r="W409" i="6"/>
  <c r="T410" i="6"/>
  <c r="X409" i="6"/>
  <c r="E410" i="6"/>
  <c r="U410" i="6"/>
  <c r="H410" i="6"/>
  <c r="I410" i="6"/>
  <c r="Y410" i="6"/>
  <c r="K410" i="6"/>
  <c r="L410" i="6"/>
  <c r="M410" i="6"/>
  <c r="O410" i="6"/>
  <c r="Z410" i="6"/>
  <c r="V410" i="6"/>
  <c r="D411" i="6"/>
  <c r="S410" i="6"/>
  <c r="J411" i="6"/>
  <c r="P411" i="6"/>
  <c r="C410" i="6"/>
  <c r="F411" i="6"/>
  <c r="G411" i="6"/>
  <c r="Q411" i="6"/>
  <c r="R411" i="6"/>
  <c r="W410" i="6"/>
  <c r="T411" i="6"/>
  <c r="X410" i="6"/>
  <c r="E411" i="6"/>
  <c r="U411" i="6"/>
  <c r="H411" i="6"/>
  <c r="I411" i="6"/>
  <c r="Y411" i="6"/>
  <c r="K411" i="6"/>
  <c r="L411" i="6"/>
  <c r="M411" i="6"/>
  <c r="O411" i="6"/>
  <c r="Z411" i="6"/>
  <c r="V411" i="6"/>
  <c r="D412" i="6"/>
  <c r="S411" i="6"/>
  <c r="J412" i="6"/>
  <c r="P412" i="6"/>
  <c r="C411" i="6"/>
  <c r="F412" i="6"/>
  <c r="G412" i="6"/>
  <c r="Q412" i="6"/>
  <c r="R412" i="6"/>
  <c r="W411" i="6"/>
  <c r="T412" i="6"/>
  <c r="X411" i="6"/>
  <c r="E412" i="6"/>
  <c r="U412" i="6"/>
  <c r="H412" i="6"/>
  <c r="I412" i="6"/>
  <c r="Y412" i="6"/>
  <c r="K412" i="6"/>
  <c r="L412" i="6"/>
  <c r="M412" i="6"/>
  <c r="O412" i="6"/>
  <c r="Z412" i="6"/>
  <c r="V412" i="6"/>
  <c r="D413" i="6"/>
  <c r="S412" i="6"/>
  <c r="J413" i="6"/>
  <c r="P413" i="6"/>
  <c r="C412" i="6"/>
  <c r="F413" i="6"/>
  <c r="G413" i="6"/>
  <c r="Q413" i="6"/>
  <c r="R413" i="6"/>
  <c r="W412" i="6"/>
  <c r="T413" i="6"/>
  <c r="X412" i="6"/>
  <c r="E413" i="6"/>
  <c r="U413" i="6"/>
  <c r="H413" i="6"/>
  <c r="I413" i="6"/>
  <c r="Y413" i="6"/>
  <c r="K413" i="6"/>
  <c r="L413" i="6"/>
  <c r="M413" i="6"/>
  <c r="O413" i="6"/>
  <c r="Z413" i="6"/>
  <c r="V413" i="6"/>
  <c r="D414" i="6"/>
  <c r="S413" i="6"/>
  <c r="J414" i="6"/>
  <c r="P414" i="6"/>
  <c r="C413" i="6"/>
  <c r="F414" i="6"/>
  <c r="G414" i="6"/>
  <c r="Q414" i="6"/>
  <c r="R414" i="6"/>
  <c r="W413" i="6"/>
  <c r="T414" i="6"/>
  <c r="X413" i="6"/>
  <c r="E414" i="6"/>
  <c r="U414" i="6"/>
  <c r="H414" i="6"/>
  <c r="I414" i="6"/>
  <c r="Y414" i="6"/>
  <c r="K414" i="6"/>
  <c r="L414" i="6"/>
  <c r="M414" i="6"/>
  <c r="O414" i="6"/>
  <c r="Z414" i="6"/>
  <c r="V414" i="6"/>
  <c r="D415" i="6"/>
  <c r="S414" i="6"/>
  <c r="J415" i="6"/>
  <c r="P415" i="6"/>
  <c r="C414" i="6"/>
  <c r="F415" i="6"/>
  <c r="G415" i="6"/>
  <c r="Q415" i="6"/>
  <c r="R415" i="6"/>
  <c r="W414" i="6"/>
  <c r="T415" i="6"/>
  <c r="X414" i="6"/>
  <c r="E415" i="6"/>
  <c r="U415" i="6"/>
  <c r="H415" i="6"/>
  <c r="I415" i="6"/>
  <c r="Y415" i="6"/>
  <c r="K415" i="6"/>
  <c r="L415" i="6"/>
  <c r="M415" i="6"/>
  <c r="O415" i="6"/>
  <c r="Z415" i="6"/>
  <c r="V415" i="6"/>
  <c r="D416" i="6"/>
  <c r="S415" i="6"/>
  <c r="J416" i="6"/>
  <c r="P416" i="6"/>
  <c r="C415" i="6"/>
  <c r="F416" i="6"/>
  <c r="G416" i="6"/>
  <c r="Q416" i="6"/>
  <c r="R416" i="6"/>
  <c r="W415" i="6"/>
  <c r="T416" i="6"/>
  <c r="X415" i="6"/>
  <c r="E416" i="6"/>
  <c r="U416" i="6"/>
  <c r="H416" i="6"/>
  <c r="I416" i="6"/>
  <c r="Y416" i="6"/>
  <c r="K416" i="6"/>
  <c r="L416" i="6"/>
  <c r="M416" i="6"/>
  <c r="O416" i="6"/>
  <c r="Z416" i="6"/>
  <c r="V416" i="6"/>
  <c r="D417" i="6"/>
  <c r="S416" i="6"/>
  <c r="J417" i="6"/>
  <c r="P417" i="6"/>
  <c r="C416" i="6"/>
  <c r="F417" i="6"/>
  <c r="G417" i="6"/>
  <c r="Q417" i="6"/>
  <c r="R417" i="6"/>
  <c r="W416" i="6"/>
  <c r="T417" i="6"/>
  <c r="X416" i="6"/>
  <c r="E417" i="6"/>
  <c r="U417" i="6"/>
  <c r="H417" i="6"/>
  <c r="I417" i="6"/>
  <c r="Y417" i="6"/>
  <c r="K417" i="6"/>
  <c r="L417" i="6"/>
  <c r="M417" i="6"/>
  <c r="O417" i="6"/>
  <c r="Z417" i="6"/>
  <c r="V417" i="6"/>
  <c r="D418" i="6"/>
  <c r="S417" i="6"/>
  <c r="J418" i="6"/>
  <c r="P418" i="6"/>
  <c r="C417" i="6"/>
  <c r="F418" i="6"/>
  <c r="G418" i="6"/>
  <c r="Q418" i="6"/>
  <c r="R418" i="6"/>
  <c r="W417" i="6"/>
  <c r="T418" i="6"/>
  <c r="X417" i="6"/>
  <c r="E418" i="6"/>
  <c r="U418" i="6"/>
  <c r="H418" i="6"/>
  <c r="I418" i="6"/>
  <c r="Y418" i="6"/>
  <c r="K418" i="6"/>
  <c r="L418" i="6"/>
  <c r="M418" i="6"/>
  <c r="O418" i="6"/>
  <c r="Z418" i="6"/>
  <c r="V418" i="6"/>
  <c r="D419" i="6"/>
  <c r="S418" i="6"/>
  <c r="J419" i="6"/>
  <c r="P419" i="6"/>
  <c r="C418" i="6"/>
  <c r="F419" i="6"/>
  <c r="G419" i="6"/>
  <c r="Q419" i="6"/>
  <c r="R419" i="6"/>
  <c r="W418" i="6"/>
  <c r="T419" i="6"/>
  <c r="X418" i="6"/>
  <c r="E419" i="6"/>
  <c r="U419" i="6"/>
  <c r="H419" i="6"/>
  <c r="I419" i="6"/>
  <c r="Y419" i="6"/>
  <c r="K419" i="6"/>
  <c r="L419" i="6"/>
  <c r="M419" i="6"/>
  <c r="O419" i="6"/>
  <c r="Z419" i="6"/>
  <c r="V419" i="6"/>
  <c r="D420" i="6"/>
  <c r="S419" i="6"/>
  <c r="J420" i="6"/>
  <c r="P420" i="6"/>
  <c r="C419" i="6"/>
  <c r="F420" i="6"/>
  <c r="G420" i="6"/>
  <c r="Q420" i="6"/>
  <c r="R420" i="6"/>
  <c r="W419" i="6"/>
  <c r="T420" i="6"/>
  <c r="X419" i="6"/>
  <c r="E420" i="6"/>
  <c r="U420" i="6"/>
  <c r="H420" i="6"/>
  <c r="I420" i="6"/>
  <c r="Y420" i="6"/>
  <c r="K420" i="6"/>
  <c r="L420" i="6"/>
  <c r="M420" i="6"/>
  <c r="O420" i="6"/>
  <c r="Z420" i="6"/>
  <c r="V420" i="6"/>
  <c r="D421" i="6"/>
  <c r="S420" i="6"/>
  <c r="J421" i="6"/>
  <c r="P421" i="6"/>
  <c r="C420" i="6"/>
  <c r="F421" i="6"/>
  <c r="G421" i="6"/>
  <c r="Q421" i="6"/>
  <c r="R421" i="6"/>
  <c r="W420" i="6"/>
  <c r="T421" i="6"/>
  <c r="X420" i="6"/>
  <c r="E421" i="6"/>
  <c r="U421" i="6"/>
  <c r="H421" i="6"/>
  <c r="I421" i="6"/>
  <c r="Y421" i="6"/>
  <c r="K421" i="6"/>
  <c r="L421" i="6"/>
  <c r="M421" i="6"/>
  <c r="O421" i="6"/>
  <c r="Z421" i="6"/>
  <c r="V421" i="6"/>
  <c r="D422" i="6"/>
  <c r="S421" i="6"/>
  <c r="J422" i="6"/>
  <c r="P422" i="6"/>
  <c r="C421" i="6"/>
  <c r="F422" i="6"/>
  <c r="G422" i="6"/>
  <c r="Q422" i="6"/>
  <c r="R422" i="6"/>
  <c r="W421" i="6"/>
  <c r="T422" i="6"/>
  <c r="X421" i="6"/>
  <c r="E422" i="6"/>
  <c r="U422" i="6"/>
  <c r="H422" i="6"/>
  <c r="I422" i="6"/>
  <c r="Y422" i="6"/>
  <c r="K422" i="6"/>
  <c r="L422" i="6"/>
  <c r="M422" i="6"/>
  <c r="O422" i="6"/>
  <c r="Z422" i="6"/>
  <c r="V422" i="6"/>
  <c r="D423" i="6"/>
  <c r="S422" i="6"/>
  <c r="J423" i="6"/>
  <c r="P423" i="6"/>
  <c r="C422" i="6"/>
  <c r="F423" i="6"/>
  <c r="G423" i="6"/>
  <c r="Q423" i="6"/>
  <c r="R423" i="6"/>
  <c r="W422" i="6"/>
  <c r="T423" i="6"/>
  <c r="X422" i="6"/>
  <c r="E423" i="6"/>
  <c r="U423" i="6"/>
  <c r="H423" i="6"/>
  <c r="I423" i="6"/>
  <c r="Y423" i="6"/>
  <c r="K423" i="6"/>
  <c r="L423" i="6"/>
  <c r="M423" i="6"/>
  <c r="O423" i="6"/>
  <c r="Z423" i="6"/>
  <c r="V423" i="6"/>
  <c r="D424" i="6"/>
  <c r="S423" i="6"/>
  <c r="J424" i="6"/>
  <c r="P424" i="6"/>
  <c r="C423" i="6"/>
  <c r="F424" i="6"/>
  <c r="G424" i="6"/>
  <c r="Q424" i="6"/>
  <c r="R424" i="6"/>
  <c r="W423" i="6"/>
  <c r="T424" i="6"/>
  <c r="X423" i="6"/>
  <c r="E424" i="6"/>
  <c r="U424" i="6"/>
  <c r="H424" i="6"/>
  <c r="I424" i="6"/>
  <c r="Y424" i="6"/>
  <c r="K424" i="6"/>
  <c r="L424" i="6"/>
  <c r="M424" i="6"/>
  <c r="O424" i="6"/>
  <c r="Z424" i="6"/>
  <c r="V424" i="6"/>
  <c r="D425" i="6"/>
  <c r="S424" i="6"/>
  <c r="J425" i="6"/>
  <c r="P425" i="6"/>
  <c r="C424" i="6"/>
  <c r="F425" i="6"/>
  <c r="G425" i="6"/>
  <c r="Q425" i="6"/>
  <c r="R425" i="6"/>
  <c r="W424" i="6"/>
  <c r="T425" i="6"/>
  <c r="X424" i="6"/>
  <c r="E425" i="6"/>
  <c r="U425" i="6"/>
  <c r="H425" i="6"/>
  <c r="I425" i="6"/>
  <c r="Y425" i="6"/>
  <c r="K425" i="6"/>
  <c r="L425" i="6"/>
  <c r="M425" i="6"/>
  <c r="O425" i="6"/>
  <c r="Z425" i="6"/>
  <c r="V425" i="6"/>
  <c r="D426" i="6"/>
  <c r="S425" i="6"/>
  <c r="J426" i="6"/>
  <c r="P426" i="6"/>
  <c r="C425" i="6"/>
  <c r="F426" i="6"/>
  <c r="G426" i="6"/>
  <c r="Q426" i="6"/>
  <c r="R426" i="6"/>
  <c r="W425" i="6"/>
  <c r="T426" i="6"/>
  <c r="X425" i="6"/>
  <c r="E426" i="6"/>
  <c r="U426" i="6"/>
  <c r="H426" i="6"/>
  <c r="I426" i="6"/>
  <c r="Y426" i="6"/>
  <c r="K426" i="6"/>
  <c r="L426" i="6"/>
  <c r="M426" i="6"/>
  <c r="O426" i="6"/>
  <c r="Z426" i="6"/>
  <c r="V426" i="6"/>
  <c r="D427" i="6"/>
  <c r="S426" i="6"/>
  <c r="J427" i="6"/>
  <c r="P427" i="6"/>
  <c r="C426" i="6"/>
  <c r="F427" i="6"/>
  <c r="G427" i="6"/>
  <c r="Q427" i="6"/>
  <c r="R427" i="6"/>
  <c r="W426" i="6"/>
  <c r="T427" i="6"/>
  <c r="X426" i="6"/>
  <c r="E427" i="6"/>
  <c r="U427" i="6"/>
  <c r="H427" i="6"/>
  <c r="I427" i="6"/>
  <c r="Y427" i="6"/>
  <c r="K427" i="6"/>
  <c r="L427" i="6"/>
  <c r="M427" i="6"/>
  <c r="O427" i="6"/>
  <c r="Z427" i="6"/>
  <c r="V427" i="6"/>
  <c r="D428" i="6"/>
  <c r="S427" i="6"/>
  <c r="J428" i="6"/>
  <c r="P428" i="6"/>
  <c r="C427" i="6"/>
  <c r="F428" i="6"/>
  <c r="G428" i="6"/>
  <c r="Q428" i="6"/>
  <c r="R428" i="6"/>
  <c r="W427" i="6"/>
  <c r="T428" i="6"/>
  <c r="X427" i="6"/>
  <c r="E428" i="6"/>
  <c r="U428" i="6"/>
  <c r="H428" i="6"/>
  <c r="I428" i="6"/>
  <c r="Y428" i="6"/>
  <c r="K428" i="6"/>
  <c r="L428" i="6"/>
  <c r="M428" i="6"/>
  <c r="O428" i="6"/>
  <c r="Z428" i="6"/>
  <c r="V428" i="6"/>
  <c r="D429" i="6"/>
  <c r="S428" i="6"/>
  <c r="J429" i="6"/>
  <c r="P429" i="6"/>
  <c r="C428" i="6"/>
  <c r="F429" i="6"/>
  <c r="G429" i="6"/>
  <c r="Q429" i="6"/>
  <c r="R429" i="6"/>
  <c r="W428" i="6"/>
  <c r="T429" i="6"/>
  <c r="X428" i="6"/>
  <c r="E429" i="6"/>
  <c r="U429" i="6"/>
  <c r="H429" i="6"/>
  <c r="I429" i="6"/>
  <c r="Y429" i="6"/>
  <c r="K429" i="6"/>
  <c r="L429" i="6"/>
  <c r="M429" i="6"/>
  <c r="O429" i="6"/>
  <c r="Z429" i="6"/>
  <c r="V429" i="6"/>
  <c r="D430" i="6"/>
  <c r="S429" i="6"/>
  <c r="J430" i="6"/>
  <c r="P430" i="6"/>
  <c r="C429" i="6"/>
  <c r="F430" i="6"/>
  <c r="G430" i="6"/>
  <c r="Q430" i="6"/>
  <c r="R430" i="6"/>
  <c r="W429" i="6"/>
  <c r="T430" i="6"/>
  <c r="X429" i="6"/>
  <c r="E430" i="6"/>
  <c r="U430" i="6"/>
  <c r="H430" i="6"/>
  <c r="I430" i="6"/>
  <c r="Y430" i="6"/>
  <c r="K430" i="6"/>
  <c r="L430" i="6"/>
  <c r="M430" i="6"/>
  <c r="O430" i="6"/>
  <c r="Z430" i="6"/>
  <c r="V430" i="6"/>
  <c r="D431" i="6"/>
  <c r="S430" i="6"/>
  <c r="J431" i="6"/>
  <c r="P431" i="6"/>
  <c r="C430" i="6"/>
  <c r="F431" i="6"/>
  <c r="G431" i="6"/>
  <c r="Q431" i="6"/>
  <c r="R431" i="6"/>
  <c r="W430" i="6"/>
  <c r="T431" i="6"/>
  <c r="X430" i="6"/>
  <c r="E431" i="6"/>
  <c r="U431" i="6"/>
  <c r="H431" i="6"/>
  <c r="I431" i="6"/>
  <c r="Y431" i="6"/>
  <c r="K431" i="6"/>
  <c r="L431" i="6"/>
  <c r="M431" i="6"/>
  <c r="O431" i="6"/>
  <c r="Z431" i="6"/>
  <c r="V431" i="6"/>
  <c r="D432" i="6"/>
  <c r="S431" i="6"/>
  <c r="J432" i="6"/>
  <c r="P432" i="6"/>
  <c r="C431" i="6"/>
  <c r="F432" i="6"/>
  <c r="G432" i="6"/>
  <c r="Q432" i="6"/>
  <c r="R432" i="6"/>
  <c r="W431" i="6"/>
  <c r="T432" i="6"/>
  <c r="X431" i="6"/>
  <c r="E432" i="6"/>
  <c r="U432" i="6"/>
  <c r="H432" i="6"/>
  <c r="I432" i="6"/>
  <c r="Y432" i="6"/>
  <c r="K432" i="6"/>
  <c r="L432" i="6"/>
  <c r="M432" i="6"/>
  <c r="O432" i="6"/>
  <c r="Z432" i="6"/>
  <c r="V432" i="6"/>
  <c r="D433" i="6"/>
  <c r="S432" i="6"/>
  <c r="J433" i="6"/>
  <c r="P433" i="6"/>
  <c r="C432" i="6"/>
  <c r="F433" i="6"/>
  <c r="G433" i="6"/>
  <c r="Q433" i="6"/>
  <c r="R433" i="6"/>
  <c r="W432" i="6"/>
  <c r="T433" i="6"/>
  <c r="X432" i="6"/>
  <c r="E433" i="6"/>
  <c r="U433" i="6"/>
  <c r="H433" i="6"/>
  <c r="I433" i="6"/>
  <c r="Y433" i="6"/>
  <c r="K433" i="6"/>
  <c r="L433" i="6"/>
  <c r="M433" i="6"/>
  <c r="O433" i="6"/>
  <c r="Z433" i="6"/>
  <c r="V433" i="6"/>
  <c r="D434" i="6"/>
  <c r="S433" i="6"/>
  <c r="J434" i="6"/>
  <c r="P434" i="6"/>
  <c r="C433" i="6"/>
  <c r="F434" i="6"/>
  <c r="G434" i="6"/>
  <c r="Q434" i="6"/>
  <c r="R434" i="6"/>
  <c r="W433" i="6"/>
  <c r="T434" i="6"/>
  <c r="X433" i="6"/>
  <c r="E434" i="6"/>
  <c r="U434" i="6"/>
  <c r="H434" i="6"/>
  <c r="I434" i="6"/>
  <c r="Y434" i="6"/>
  <c r="K434" i="6"/>
  <c r="L434" i="6"/>
  <c r="M434" i="6"/>
  <c r="O434" i="6"/>
  <c r="Z434" i="6"/>
  <c r="V434" i="6"/>
  <c r="D435" i="6"/>
  <c r="S434" i="6"/>
  <c r="J435" i="6"/>
  <c r="P435" i="6"/>
  <c r="C434" i="6"/>
  <c r="F435" i="6"/>
  <c r="G435" i="6"/>
  <c r="Q435" i="6"/>
  <c r="R435" i="6"/>
  <c r="W434" i="6"/>
  <c r="T435" i="6"/>
  <c r="X434" i="6"/>
  <c r="E435" i="6"/>
  <c r="U435" i="6"/>
  <c r="H435" i="6"/>
  <c r="I435" i="6"/>
  <c r="Y435" i="6"/>
  <c r="K435" i="6"/>
  <c r="L435" i="6"/>
  <c r="M435" i="6"/>
  <c r="O435" i="6"/>
  <c r="Z435" i="6"/>
  <c r="V435" i="6"/>
  <c r="D436" i="6"/>
  <c r="S435" i="6"/>
  <c r="J436" i="6"/>
  <c r="P436" i="6"/>
  <c r="C435" i="6"/>
  <c r="F436" i="6"/>
  <c r="G436" i="6"/>
  <c r="Q436" i="6"/>
  <c r="R436" i="6"/>
  <c r="W435" i="6"/>
  <c r="T436" i="6"/>
  <c r="X435" i="6"/>
  <c r="E436" i="6"/>
  <c r="U436" i="6"/>
  <c r="H436" i="6"/>
  <c r="I436" i="6"/>
  <c r="Y436" i="6"/>
  <c r="K436" i="6"/>
  <c r="L436" i="6"/>
  <c r="M436" i="6"/>
  <c r="O436" i="6"/>
  <c r="Z436" i="6"/>
  <c r="V436" i="6"/>
  <c r="D437" i="6"/>
  <c r="S436" i="6"/>
  <c r="J437" i="6"/>
  <c r="P437" i="6"/>
  <c r="C436" i="6"/>
  <c r="F437" i="6"/>
  <c r="G437" i="6"/>
  <c r="Q437" i="6"/>
  <c r="R437" i="6"/>
  <c r="W436" i="6"/>
  <c r="T437" i="6"/>
  <c r="X436" i="6"/>
  <c r="E437" i="6"/>
  <c r="U437" i="6"/>
  <c r="H437" i="6"/>
  <c r="I437" i="6"/>
  <c r="Y437" i="6"/>
  <c r="K437" i="6"/>
  <c r="L437" i="6"/>
  <c r="M437" i="6"/>
  <c r="O437" i="6"/>
  <c r="Z437" i="6"/>
  <c r="V437" i="6"/>
  <c r="D438" i="6"/>
  <c r="S437" i="6"/>
  <c r="J438" i="6"/>
  <c r="P438" i="6"/>
  <c r="C437" i="6"/>
  <c r="F438" i="6"/>
  <c r="G438" i="6"/>
  <c r="Q438" i="6"/>
  <c r="R438" i="6"/>
  <c r="W437" i="6"/>
  <c r="T438" i="6"/>
  <c r="X437" i="6"/>
  <c r="E438" i="6"/>
  <c r="U438" i="6"/>
  <c r="H438" i="6"/>
  <c r="I438" i="6"/>
  <c r="Y438" i="6"/>
  <c r="K438" i="6"/>
  <c r="L438" i="6"/>
  <c r="M438" i="6"/>
  <c r="O438" i="6"/>
  <c r="Z438" i="6"/>
  <c r="V438" i="6"/>
  <c r="D439" i="6"/>
  <c r="S438" i="6"/>
  <c r="J439" i="6"/>
  <c r="P439" i="6"/>
  <c r="C438" i="6"/>
  <c r="F439" i="6"/>
  <c r="G439" i="6"/>
  <c r="Q439" i="6"/>
  <c r="R439" i="6"/>
  <c r="W438" i="6"/>
  <c r="T439" i="6"/>
  <c r="X438" i="6"/>
  <c r="E439" i="6"/>
  <c r="U439" i="6"/>
  <c r="H439" i="6"/>
  <c r="I439" i="6"/>
  <c r="Y439" i="6"/>
  <c r="K439" i="6"/>
  <c r="L439" i="6"/>
  <c r="M439" i="6"/>
  <c r="O439" i="6"/>
  <c r="Z439" i="6"/>
  <c r="V439" i="6"/>
  <c r="D440" i="6"/>
  <c r="S439" i="6"/>
  <c r="J440" i="6"/>
  <c r="P440" i="6"/>
  <c r="C439" i="6"/>
  <c r="F440" i="6"/>
  <c r="G440" i="6"/>
  <c r="Q440" i="6"/>
  <c r="R440" i="6"/>
  <c r="W439" i="6"/>
  <c r="T440" i="6"/>
  <c r="X439" i="6"/>
  <c r="E440" i="6"/>
  <c r="U440" i="6"/>
  <c r="H440" i="6"/>
  <c r="I440" i="6"/>
  <c r="Y440" i="6"/>
  <c r="K440" i="6"/>
  <c r="L440" i="6"/>
  <c r="M440" i="6"/>
  <c r="O440" i="6"/>
  <c r="Z440" i="6"/>
  <c r="V440" i="6"/>
  <c r="D441" i="6"/>
  <c r="S440" i="6"/>
  <c r="J441" i="6"/>
  <c r="P441" i="6"/>
  <c r="C440" i="6"/>
  <c r="F441" i="6"/>
  <c r="G441" i="6"/>
  <c r="Q441" i="6"/>
  <c r="R441" i="6"/>
  <c r="W440" i="6"/>
  <c r="T441" i="6"/>
  <c r="X440" i="6"/>
  <c r="E441" i="6"/>
  <c r="U441" i="6"/>
  <c r="H441" i="6"/>
  <c r="I441" i="6"/>
  <c r="Y441" i="6"/>
  <c r="K441" i="6"/>
  <c r="L441" i="6"/>
  <c r="M441" i="6"/>
  <c r="O441" i="6"/>
  <c r="Z441" i="6"/>
  <c r="V441" i="6"/>
  <c r="D442" i="6"/>
  <c r="S441" i="6"/>
  <c r="J442" i="6"/>
  <c r="P442" i="6"/>
  <c r="C441" i="6"/>
  <c r="F442" i="6"/>
  <c r="G442" i="6"/>
  <c r="Q442" i="6"/>
  <c r="R442" i="6"/>
  <c r="W441" i="6"/>
  <c r="T442" i="6"/>
  <c r="X441" i="6"/>
  <c r="E442" i="6"/>
  <c r="U442" i="6"/>
  <c r="H442" i="6"/>
  <c r="I442" i="6"/>
  <c r="Y442" i="6"/>
  <c r="K442" i="6"/>
  <c r="L442" i="6"/>
  <c r="M442" i="6"/>
  <c r="O442" i="6"/>
  <c r="Z442" i="6"/>
  <c r="V442" i="6"/>
  <c r="D443" i="6"/>
  <c r="S442" i="6"/>
  <c r="J443" i="6"/>
  <c r="P443" i="6"/>
  <c r="C442" i="6"/>
  <c r="F443" i="6"/>
  <c r="G443" i="6"/>
  <c r="Q443" i="6"/>
  <c r="R443" i="6"/>
  <c r="W442" i="6"/>
  <c r="T443" i="6"/>
  <c r="X442" i="6"/>
  <c r="E443" i="6"/>
  <c r="U443" i="6"/>
  <c r="H443" i="6"/>
  <c r="I443" i="6"/>
  <c r="Y443" i="6"/>
  <c r="K443" i="6"/>
  <c r="L443" i="6"/>
  <c r="M443" i="6"/>
  <c r="O443" i="6"/>
  <c r="Z443" i="6"/>
  <c r="V443" i="6"/>
  <c r="D444" i="6"/>
  <c r="S443" i="6"/>
  <c r="J444" i="6"/>
  <c r="P444" i="6"/>
  <c r="C443" i="6"/>
  <c r="F444" i="6"/>
  <c r="G444" i="6"/>
  <c r="Q444" i="6"/>
  <c r="R444" i="6"/>
  <c r="W443" i="6"/>
  <c r="T444" i="6"/>
  <c r="X443" i="6"/>
  <c r="E444" i="6"/>
  <c r="U444" i="6"/>
  <c r="H444" i="6"/>
  <c r="I444" i="6"/>
  <c r="Y444" i="6"/>
  <c r="K444" i="6"/>
  <c r="L444" i="6"/>
  <c r="M444" i="6"/>
  <c r="O444" i="6"/>
  <c r="Z444" i="6"/>
  <c r="V444" i="6"/>
  <c r="D445" i="6"/>
  <c r="S444" i="6"/>
  <c r="J445" i="6"/>
  <c r="P445" i="6"/>
  <c r="C444" i="6"/>
  <c r="F445" i="6"/>
  <c r="G445" i="6"/>
  <c r="Q445" i="6"/>
  <c r="R445" i="6"/>
  <c r="W444" i="6"/>
  <c r="T445" i="6"/>
  <c r="X444" i="6"/>
  <c r="E445" i="6"/>
  <c r="U445" i="6"/>
  <c r="H445" i="6"/>
  <c r="I445" i="6"/>
  <c r="Y445" i="6"/>
  <c r="K445" i="6"/>
  <c r="L445" i="6"/>
  <c r="M445" i="6"/>
  <c r="O445" i="6"/>
  <c r="Z445" i="6"/>
  <c r="V445" i="6"/>
  <c r="D446" i="6"/>
  <c r="S445" i="6"/>
  <c r="J446" i="6"/>
  <c r="P446" i="6"/>
  <c r="C445" i="6"/>
  <c r="F446" i="6"/>
  <c r="G446" i="6"/>
  <c r="Q446" i="6"/>
  <c r="R446" i="6"/>
  <c r="W445" i="6"/>
  <c r="T446" i="6"/>
  <c r="X445" i="6"/>
  <c r="E446" i="6"/>
  <c r="U446" i="6"/>
  <c r="H446" i="6"/>
  <c r="I446" i="6"/>
  <c r="Y446" i="6"/>
  <c r="K446" i="6"/>
  <c r="L446" i="6"/>
  <c r="M446" i="6"/>
  <c r="O446" i="6"/>
  <c r="Z446" i="6"/>
  <c r="V446" i="6"/>
  <c r="D447" i="6"/>
  <c r="S446" i="6"/>
  <c r="J447" i="6"/>
  <c r="P447" i="6"/>
  <c r="C446" i="6"/>
  <c r="F447" i="6"/>
  <c r="G447" i="6"/>
  <c r="Q447" i="6"/>
  <c r="R447" i="6"/>
  <c r="W446" i="6"/>
  <c r="T447" i="6"/>
  <c r="X446" i="6"/>
  <c r="E447" i="6"/>
  <c r="U447" i="6"/>
  <c r="H447" i="6"/>
  <c r="I447" i="6"/>
  <c r="Y447" i="6"/>
  <c r="K447" i="6"/>
  <c r="L447" i="6"/>
  <c r="M447" i="6"/>
  <c r="O447" i="6"/>
  <c r="Z447" i="6"/>
  <c r="V447" i="6"/>
  <c r="D448" i="6"/>
  <c r="S447" i="6"/>
  <c r="J448" i="6"/>
  <c r="P448" i="6"/>
  <c r="C447" i="6"/>
  <c r="F448" i="6"/>
  <c r="G448" i="6"/>
  <c r="Q448" i="6"/>
  <c r="R448" i="6"/>
  <c r="W447" i="6"/>
  <c r="T448" i="6"/>
  <c r="X447" i="6"/>
  <c r="E448" i="6"/>
  <c r="U448" i="6"/>
  <c r="H448" i="6"/>
  <c r="I448" i="6"/>
  <c r="Y448" i="6"/>
  <c r="K448" i="6"/>
  <c r="L448" i="6"/>
  <c r="M448" i="6"/>
  <c r="O448" i="6"/>
  <c r="Z448" i="6"/>
  <c r="V448" i="6"/>
  <c r="D449" i="6"/>
  <c r="S448" i="6"/>
  <c r="J449" i="6"/>
  <c r="P449" i="6"/>
  <c r="C448" i="6"/>
  <c r="F449" i="6"/>
  <c r="G449" i="6"/>
  <c r="Q449" i="6"/>
  <c r="R449" i="6"/>
  <c r="W448" i="6"/>
  <c r="T449" i="6"/>
  <c r="X448" i="6"/>
  <c r="E449" i="6"/>
  <c r="U449" i="6"/>
  <c r="H449" i="6"/>
  <c r="I449" i="6"/>
  <c r="Y449" i="6"/>
  <c r="K449" i="6"/>
  <c r="L449" i="6"/>
  <c r="M449" i="6"/>
  <c r="O449" i="6"/>
  <c r="Z449" i="6"/>
  <c r="V449" i="6"/>
  <c r="D450" i="6"/>
  <c r="S449" i="6"/>
  <c r="J450" i="6"/>
  <c r="P450" i="6"/>
  <c r="C449" i="6"/>
  <c r="F450" i="6"/>
  <c r="G450" i="6"/>
  <c r="Q450" i="6"/>
  <c r="R450" i="6"/>
  <c r="W449" i="6"/>
  <c r="T450" i="6"/>
  <c r="X449" i="6"/>
  <c r="E450" i="6"/>
  <c r="U450" i="6"/>
  <c r="H450" i="6"/>
  <c r="I450" i="6"/>
  <c r="Y450" i="6"/>
  <c r="K450" i="6"/>
  <c r="L450" i="6"/>
  <c r="M450" i="6"/>
  <c r="O450" i="6"/>
  <c r="Z450" i="6"/>
  <c r="V450" i="6"/>
  <c r="D451" i="6"/>
  <c r="S450" i="6"/>
  <c r="J451" i="6"/>
  <c r="P451" i="6"/>
  <c r="C450" i="6"/>
  <c r="F451" i="6"/>
  <c r="G451" i="6"/>
  <c r="Q451" i="6"/>
  <c r="R451" i="6"/>
  <c r="W450" i="6"/>
  <c r="T451" i="6"/>
  <c r="X450" i="6"/>
  <c r="E451" i="6"/>
  <c r="U451" i="6"/>
  <c r="H451" i="6"/>
  <c r="I451" i="6"/>
  <c r="Y451" i="6"/>
  <c r="K451" i="6"/>
  <c r="L451" i="6"/>
  <c r="M451" i="6"/>
  <c r="O451" i="6"/>
  <c r="Z451" i="6"/>
  <c r="V451" i="6"/>
  <c r="D452" i="6"/>
  <c r="S451" i="6"/>
  <c r="J452" i="6"/>
  <c r="P452" i="6"/>
  <c r="C451" i="6"/>
  <c r="F452" i="6"/>
  <c r="G452" i="6"/>
  <c r="Q452" i="6"/>
  <c r="R452" i="6"/>
  <c r="W451" i="6"/>
  <c r="T452" i="6"/>
  <c r="X451" i="6"/>
  <c r="E452" i="6"/>
  <c r="U452" i="6"/>
  <c r="H452" i="6"/>
  <c r="I452" i="6"/>
  <c r="Y452" i="6"/>
  <c r="K452" i="6"/>
  <c r="L452" i="6"/>
  <c r="M452" i="6"/>
  <c r="O452" i="6"/>
  <c r="Z452" i="6"/>
  <c r="V452" i="6"/>
  <c r="D453" i="6"/>
  <c r="S452" i="6"/>
  <c r="J453" i="6"/>
  <c r="P453" i="6"/>
  <c r="C452" i="6"/>
  <c r="F453" i="6"/>
  <c r="G453" i="6"/>
  <c r="Q453" i="6"/>
  <c r="R453" i="6"/>
  <c r="W452" i="6"/>
  <c r="T453" i="6"/>
  <c r="X452" i="6"/>
  <c r="E453" i="6"/>
  <c r="U453" i="6"/>
  <c r="H453" i="6"/>
  <c r="I453" i="6"/>
  <c r="Y453" i="6"/>
  <c r="K453" i="6"/>
  <c r="L453" i="6"/>
  <c r="M453" i="6"/>
  <c r="O453" i="6"/>
  <c r="Z453" i="6"/>
  <c r="V453" i="6"/>
  <c r="D454" i="6"/>
  <c r="S453" i="6"/>
  <c r="J454" i="6"/>
  <c r="P454" i="6"/>
  <c r="C453" i="6"/>
  <c r="F454" i="6"/>
  <c r="G454" i="6"/>
  <c r="Q454" i="6"/>
  <c r="R454" i="6"/>
  <c r="W453" i="6"/>
  <c r="T454" i="6"/>
  <c r="X453" i="6"/>
  <c r="E454" i="6"/>
  <c r="U454" i="6"/>
  <c r="H454" i="6"/>
  <c r="I454" i="6"/>
  <c r="Y454" i="6"/>
  <c r="K454" i="6"/>
  <c r="L454" i="6"/>
  <c r="M454" i="6"/>
  <c r="O454" i="6"/>
  <c r="Z454" i="6"/>
  <c r="V454" i="6"/>
  <c r="D455" i="6"/>
  <c r="S454" i="6"/>
  <c r="J455" i="6"/>
  <c r="P455" i="6"/>
  <c r="C454" i="6"/>
  <c r="F455" i="6"/>
  <c r="G455" i="6"/>
  <c r="Q455" i="6"/>
  <c r="R455" i="6"/>
  <c r="W454" i="6"/>
  <c r="T455" i="6"/>
  <c r="X454" i="6"/>
  <c r="E455" i="6"/>
  <c r="U455" i="6"/>
  <c r="H455" i="6"/>
  <c r="I455" i="6"/>
  <c r="Y455" i="6"/>
  <c r="K455" i="6"/>
  <c r="L455" i="6"/>
  <c r="M455" i="6"/>
  <c r="O455" i="6"/>
  <c r="Z455" i="6"/>
  <c r="V455" i="6"/>
  <c r="D456" i="6"/>
  <c r="S455" i="6"/>
  <c r="J456" i="6"/>
  <c r="P456" i="6"/>
  <c r="C455" i="6"/>
  <c r="F456" i="6"/>
  <c r="G456" i="6"/>
  <c r="Q456" i="6"/>
  <c r="R456" i="6"/>
  <c r="W455" i="6"/>
  <c r="T456" i="6"/>
  <c r="X455" i="6"/>
  <c r="E456" i="6"/>
  <c r="U456" i="6"/>
  <c r="H456" i="6"/>
  <c r="I456" i="6"/>
  <c r="Y456" i="6"/>
  <c r="K456" i="6"/>
  <c r="L456" i="6"/>
  <c r="M456" i="6"/>
  <c r="O456" i="6"/>
  <c r="Z456" i="6"/>
  <c r="V456" i="6"/>
  <c r="D457" i="6"/>
  <c r="S456" i="6"/>
  <c r="J457" i="6"/>
  <c r="P457" i="6"/>
  <c r="C456" i="6"/>
  <c r="F457" i="6"/>
  <c r="G457" i="6"/>
  <c r="Q457" i="6"/>
  <c r="R457" i="6"/>
  <c r="W456" i="6"/>
  <c r="T457" i="6"/>
  <c r="X456" i="6"/>
  <c r="E457" i="6"/>
  <c r="U457" i="6"/>
  <c r="H457" i="6"/>
  <c r="I457" i="6"/>
  <c r="Y457" i="6"/>
  <c r="K457" i="6"/>
  <c r="L457" i="6"/>
  <c r="M457" i="6"/>
  <c r="O457" i="6"/>
  <c r="Z457" i="6"/>
  <c r="V457" i="6"/>
  <c r="D458" i="6"/>
  <c r="S457" i="6"/>
  <c r="J458" i="6"/>
  <c r="P458" i="6"/>
  <c r="C457" i="6"/>
  <c r="F458" i="6"/>
  <c r="G458" i="6"/>
  <c r="Q458" i="6"/>
  <c r="R458" i="6"/>
  <c r="W457" i="6"/>
  <c r="T458" i="6"/>
  <c r="X457" i="6"/>
  <c r="E458" i="6"/>
  <c r="U458" i="6"/>
  <c r="H458" i="6"/>
  <c r="I458" i="6"/>
  <c r="Y458" i="6"/>
  <c r="K458" i="6"/>
  <c r="L458" i="6"/>
  <c r="M458" i="6"/>
  <c r="O458" i="6"/>
  <c r="Z458" i="6"/>
  <c r="V458" i="6"/>
  <c r="D459" i="6"/>
  <c r="S458" i="6"/>
  <c r="J459" i="6"/>
  <c r="P459" i="6"/>
  <c r="C458" i="6"/>
  <c r="F459" i="6"/>
  <c r="G459" i="6"/>
  <c r="Q459" i="6"/>
  <c r="R459" i="6"/>
  <c r="W458" i="6"/>
  <c r="T459" i="6"/>
  <c r="X458" i="6"/>
  <c r="E459" i="6"/>
  <c r="U459" i="6"/>
  <c r="H459" i="6"/>
  <c r="I459" i="6"/>
  <c r="Y459" i="6"/>
  <c r="K459" i="6"/>
  <c r="L459" i="6"/>
  <c r="M459" i="6"/>
  <c r="O459" i="6"/>
  <c r="Z459" i="6"/>
  <c r="V459" i="6"/>
  <c r="D460" i="6"/>
  <c r="S459" i="6"/>
  <c r="J460" i="6"/>
  <c r="P460" i="6"/>
  <c r="C459" i="6"/>
  <c r="F460" i="6"/>
  <c r="G460" i="6"/>
  <c r="Q460" i="6"/>
  <c r="R460" i="6"/>
  <c r="W459" i="6"/>
  <c r="T460" i="6"/>
  <c r="X459" i="6"/>
  <c r="E460" i="6"/>
  <c r="U460" i="6"/>
  <c r="H460" i="6"/>
  <c r="I460" i="6"/>
  <c r="Y460" i="6"/>
  <c r="K460" i="6"/>
  <c r="L460" i="6"/>
  <c r="M460" i="6"/>
  <c r="O460" i="6"/>
  <c r="Z460" i="6"/>
  <c r="V460" i="6"/>
  <c r="D461" i="6"/>
  <c r="S460" i="6"/>
  <c r="J461" i="6"/>
  <c r="P461" i="6"/>
  <c r="C460" i="6"/>
  <c r="F461" i="6"/>
  <c r="G461" i="6"/>
  <c r="Q461" i="6"/>
  <c r="R461" i="6"/>
  <c r="W460" i="6"/>
  <c r="T461" i="6"/>
  <c r="X460" i="6"/>
  <c r="E461" i="6"/>
  <c r="U461" i="6"/>
  <c r="H461" i="6"/>
  <c r="I461" i="6"/>
  <c r="Y461" i="6"/>
  <c r="K461" i="6"/>
  <c r="L461" i="6"/>
  <c r="M461" i="6"/>
  <c r="O461" i="6"/>
  <c r="Z461" i="6"/>
  <c r="V461" i="6"/>
  <c r="D462" i="6"/>
  <c r="S461" i="6"/>
  <c r="J462" i="6"/>
  <c r="P462" i="6"/>
  <c r="C461" i="6"/>
  <c r="F462" i="6"/>
  <c r="G462" i="6"/>
  <c r="Q462" i="6"/>
  <c r="R462" i="6"/>
  <c r="W461" i="6"/>
  <c r="T462" i="6"/>
  <c r="X461" i="6"/>
  <c r="E462" i="6"/>
  <c r="U462" i="6"/>
  <c r="H462" i="6"/>
  <c r="I462" i="6"/>
  <c r="Y462" i="6"/>
  <c r="K462" i="6"/>
  <c r="L462" i="6"/>
  <c r="M462" i="6"/>
  <c r="O462" i="6"/>
  <c r="Z462" i="6"/>
  <c r="V462" i="6"/>
  <c r="D463" i="6"/>
  <c r="S462" i="6"/>
  <c r="J463" i="6"/>
  <c r="P463" i="6"/>
  <c r="C462" i="6"/>
  <c r="F463" i="6"/>
  <c r="G463" i="6"/>
  <c r="Q463" i="6"/>
  <c r="R463" i="6"/>
  <c r="W462" i="6"/>
  <c r="T463" i="6"/>
  <c r="X462" i="6"/>
  <c r="E463" i="6"/>
  <c r="U463" i="6"/>
  <c r="H463" i="6"/>
  <c r="I463" i="6"/>
  <c r="Y463" i="6"/>
  <c r="K463" i="6"/>
  <c r="L463" i="6"/>
  <c r="M463" i="6"/>
  <c r="O463" i="6"/>
  <c r="Z463" i="6"/>
  <c r="V463" i="6"/>
  <c r="D464" i="6"/>
  <c r="S463" i="6"/>
  <c r="J464" i="6"/>
  <c r="P464" i="6"/>
  <c r="C463" i="6"/>
  <c r="F464" i="6"/>
  <c r="G464" i="6"/>
  <c r="Q464" i="6"/>
  <c r="R464" i="6"/>
  <c r="W463" i="6"/>
  <c r="T464" i="6"/>
  <c r="X463" i="6"/>
  <c r="E464" i="6"/>
  <c r="U464" i="6"/>
  <c r="H464" i="6"/>
  <c r="I464" i="6"/>
  <c r="Y464" i="6"/>
  <c r="K464" i="6"/>
  <c r="L464" i="6"/>
  <c r="M464" i="6"/>
  <c r="O464" i="6"/>
  <c r="Z464" i="6"/>
  <c r="V464" i="6"/>
  <c r="D465" i="6"/>
  <c r="S464" i="6"/>
  <c r="J465" i="6"/>
  <c r="P465" i="6"/>
  <c r="C464" i="6"/>
  <c r="F465" i="6"/>
  <c r="G465" i="6"/>
  <c r="Q465" i="6"/>
  <c r="R465" i="6"/>
  <c r="W464" i="6"/>
  <c r="T465" i="6"/>
  <c r="X464" i="6"/>
  <c r="E465" i="6"/>
  <c r="U465" i="6"/>
  <c r="H465" i="6"/>
  <c r="I465" i="6"/>
  <c r="Y465" i="6"/>
  <c r="K465" i="6"/>
  <c r="L465" i="6"/>
  <c r="M465" i="6"/>
  <c r="O465" i="6"/>
  <c r="Z465" i="6"/>
  <c r="V465" i="6"/>
  <c r="D466" i="6"/>
  <c r="S465" i="6"/>
  <c r="J466" i="6"/>
  <c r="P466" i="6"/>
  <c r="C465" i="6"/>
  <c r="F466" i="6"/>
  <c r="G466" i="6"/>
  <c r="Q466" i="6"/>
  <c r="R466" i="6"/>
  <c r="W465" i="6"/>
  <c r="T466" i="6"/>
  <c r="X465" i="6"/>
  <c r="E466" i="6"/>
  <c r="U466" i="6"/>
  <c r="H466" i="6"/>
  <c r="I466" i="6"/>
  <c r="Y466" i="6"/>
  <c r="K466" i="6"/>
  <c r="L466" i="6"/>
  <c r="M466" i="6"/>
  <c r="O466" i="6"/>
  <c r="Z466" i="6"/>
  <c r="V466" i="6"/>
  <c r="D467" i="6"/>
  <c r="S466" i="6"/>
  <c r="J467" i="6"/>
  <c r="P467" i="6"/>
  <c r="C466" i="6"/>
  <c r="F467" i="6"/>
  <c r="G467" i="6"/>
  <c r="Q467" i="6"/>
  <c r="R467" i="6"/>
  <c r="W466" i="6"/>
  <c r="T467" i="6"/>
  <c r="X466" i="6"/>
  <c r="E467" i="6"/>
  <c r="U467" i="6"/>
  <c r="H467" i="6"/>
  <c r="I467" i="6"/>
  <c r="Y467" i="6"/>
  <c r="K467" i="6"/>
  <c r="L467" i="6"/>
  <c r="M467" i="6"/>
  <c r="O467" i="6"/>
  <c r="Z467" i="6"/>
  <c r="V467" i="6"/>
  <c r="D468" i="6"/>
  <c r="S467" i="6"/>
  <c r="J468" i="6"/>
  <c r="P468" i="6"/>
  <c r="C467" i="6"/>
  <c r="F468" i="6"/>
  <c r="G468" i="6"/>
  <c r="Q468" i="6"/>
  <c r="R468" i="6"/>
  <c r="W467" i="6"/>
  <c r="T468" i="6"/>
  <c r="X467" i="6"/>
  <c r="E468" i="6"/>
  <c r="U468" i="6"/>
  <c r="H468" i="6"/>
  <c r="I468" i="6"/>
  <c r="Y468" i="6"/>
  <c r="K468" i="6"/>
  <c r="L468" i="6"/>
  <c r="M468" i="6"/>
  <c r="O468" i="6"/>
  <c r="Z468" i="6"/>
  <c r="V468" i="6"/>
  <c r="D469" i="6"/>
  <c r="S468" i="6"/>
  <c r="J469" i="6"/>
  <c r="P469" i="6"/>
  <c r="C468" i="6"/>
  <c r="F469" i="6"/>
  <c r="G469" i="6"/>
  <c r="Q469" i="6"/>
  <c r="R469" i="6"/>
  <c r="W468" i="6"/>
  <c r="T469" i="6"/>
  <c r="X468" i="6"/>
  <c r="E469" i="6"/>
  <c r="U469" i="6"/>
  <c r="H469" i="6"/>
  <c r="I469" i="6"/>
  <c r="Y469" i="6"/>
  <c r="K469" i="6"/>
  <c r="L469" i="6"/>
  <c r="M469" i="6"/>
  <c r="O469" i="6"/>
  <c r="Z469" i="6"/>
  <c r="V469" i="6"/>
  <c r="D470" i="6"/>
  <c r="S469" i="6"/>
  <c r="J470" i="6"/>
  <c r="P470" i="6"/>
  <c r="C469" i="6"/>
  <c r="F470" i="6"/>
  <c r="G470" i="6"/>
  <c r="Q470" i="6"/>
  <c r="R470" i="6"/>
  <c r="W469" i="6"/>
  <c r="T470" i="6"/>
  <c r="X469" i="6"/>
  <c r="E470" i="6"/>
  <c r="U470" i="6"/>
  <c r="H470" i="6"/>
  <c r="I470" i="6"/>
  <c r="Y470" i="6"/>
  <c r="K470" i="6"/>
  <c r="L470" i="6"/>
  <c r="M470" i="6"/>
  <c r="O470" i="6"/>
  <c r="Z470" i="6"/>
  <c r="V470" i="6"/>
  <c r="D471" i="6"/>
  <c r="S470" i="6"/>
  <c r="J471" i="6"/>
  <c r="P471" i="6"/>
  <c r="C470" i="6"/>
  <c r="F471" i="6"/>
  <c r="G471" i="6"/>
  <c r="Q471" i="6"/>
  <c r="R471" i="6"/>
  <c r="W470" i="6"/>
  <c r="T471" i="6"/>
  <c r="X470" i="6"/>
  <c r="E471" i="6"/>
  <c r="U471" i="6"/>
  <c r="H471" i="6"/>
  <c r="I471" i="6"/>
  <c r="Y471" i="6"/>
  <c r="K471" i="6"/>
  <c r="L471" i="6"/>
  <c r="M471" i="6"/>
  <c r="O471" i="6"/>
  <c r="Z471" i="6"/>
  <c r="V471" i="6"/>
  <c r="D472" i="6"/>
  <c r="S471" i="6"/>
  <c r="J472" i="6"/>
  <c r="P472" i="6"/>
  <c r="C471" i="6"/>
  <c r="F472" i="6"/>
  <c r="G472" i="6"/>
  <c r="Q472" i="6"/>
  <c r="R472" i="6"/>
  <c r="W471" i="6"/>
  <c r="T472" i="6"/>
  <c r="X471" i="6"/>
  <c r="E472" i="6"/>
  <c r="U472" i="6"/>
  <c r="H472" i="6"/>
  <c r="I472" i="6"/>
  <c r="Y472" i="6"/>
  <c r="K472" i="6"/>
  <c r="L472" i="6"/>
  <c r="M472" i="6"/>
  <c r="O472" i="6"/>
  <c r="Z472" i="6"/>
  <c r="V472" i="6"/>
  <c r="D473" i="6"/>
  <c r="S472" i="6"/>
  <c r="J473" i="6"/>
  <c r="P473" i="6"/>
  <c r="C472" i="6"/>
  <c r="F473" i="6"/>
  <c r="G473" i="6"/>
  <c r="Q473" i="6"/>
  <c r="R473" i="6"/>
  <c r="W472" i="6"/>
  <c r="T473" i="6"/>
  <c r="X472" i="6"/>
  <c r="E473" i="6"/>
  <c r="U473" i="6"/>
  <c r="H473" i="6"/>
  <c r="I473" i="6"/>
  <c r="Y473" i="6"/>
  <c r="K473" i="6"/>
  <c r="L473" i="6"/>
  <c r="M473" i="6"/>
  <c r="O473" i="6"/>
  <c r="Z473" i="6"/>
  <c r="V473" i="6"/>
  <c r="D474" i="6"/>
  <c r="S473" i="6"/>
  <c r="J474" i="6"/>
  <c r="P474" i="6"/>
  <c r="C473" i="6"/>
  <c r="F474" i="6"/>
  <c r="G474" i="6"/>
  <c r="Q474" i="6"/>
  <c r="R474" i="6"/>
  <c r="W473" i="6"/>
  <c r="T474" i="6"/>
  <c r="X473" i="6"/>
  <c r="E474" i="6"/>
  <c r="U474" i="6"/>
  <c r="H474" i="6"/>
  <c r="I474" i="6"/>
  <c r="Y474" i="6"/>
  <c r="K474" i="6"/>
  <c r="L474" i="6"/>
  <c r="M474" i="6"/>
  <c r="O474" i="6"/>
  <c r="Z474" i="6"/>
  <c r="V474" i="6"/>
  <c r="D475" i="6"/>
  <c r="S474" i="6"/>
  <c r="J475" i="6"/>
  <c r="P475" i="6"/>
  <c r="C474" i="6"/>
  <c r="F475" i="6"/>
  <c r="G475" i="6"/>
  <c r="Q475" i="6"/>
  <c r="R475" i="6"/>
  <c r="W474" i="6"/>
  <c r="T475" i="6"/>
  <c r="X474" i="6"/>
  <c r="E475" i="6"/>
  <c r="U475" i="6"/>
  <c r="H475" i="6"/>
  <c r="I475" i="6"/>
  <c r="Y475" i="6"/>
  <c r="K475" i="6"/>
  <c r="L475" i="6"/>
  <c r="M475" i="6"/>
  <c r="O475" i="6"/>
  <c r="Z475" i="6"/>
  <c r="V475" i="6"/>
  <c r="D476" i="6"/>
  <c r="S475" i="6"/>
  <c r="J476" i="6"/>
  <c r="P476" i="6"/>
  <c r="C475" i="6"/>
  <c r="F476" i="6"/>
  <c r="G476" i="6"/>
  <c r="Q476" i="6"/>
  <c r="R476" i="6"/>
  <c r="W475" i="6"/>
  <c r="T476" i="6"/>
  <c r="X475" i="6"/>
  <c r="E476" i="6"/>
  <c r="U476" i="6"/>
  <c r="H476" i="6"/>
  <c r="I476" i="6"/>
  <c r="Y476" i="6"/>
  <c r="K476" i="6"/>
  <c r="L476" i="6"/>
  <c r="M476" i="6"/>
  <c r="O476" i="6"/>
  <c r="Z476" i="6"/>
  <c r="V476" i="6"/>
  <c r="D477" i="6"/>
  <c r="S476" i="6"/>
  <c r="J477" i="6"/>
  <c r="P477" i="6"/>
  <c r="C476" i="6"/>
  <c r="F477" i="6"/>
  <c r="G477" i="6"/>
  <c r="Q477" i="6"/>
  <c r="R477" i="6"/>
  <c r="W476" i="6"/>
  <c r="T477" i="6"/>
  <c r="X476" i="6"/>
  <c r="E477" i="6"/>
  <c r="U477" i="6"/>
  <c r="H477" i="6"/>
  <c r="I477" i="6"/>
  <c r="Y477" i="6"/>
  <c r="K477" i="6"/>
  <c r="L477" i="6"/>
  <c r="M477" i="6"/>
  <c r="O477" i="6"/>
  <c r="Z477" i="6"/>
  <c r="V477" i="6"/>
  <c r="D478" i="6"/>
  <c r="S477" i="6"/>
  <c r="J478" i="6"/>
  <c r="P478" i="6"/>
  <c r="C477" i="6"/>
  <c r="F478" i="6"/>
  <c r="G478" i="6"/>
  <c r="Q478" i="6"/>
  <c r="R478" i="6"/>
  <c r="W477" i="6"/>
  <c r="T478" i="6"/>
  <c r="X477" i="6"/>
  <c r="E478" i="6"/>
  <c r="U478" i="6"/>
  <c r="H478" i="6"/>
  <c r="I478" i="6"/>
  <c r="Y478" i="6"/>
  <c r="K478" i="6"/>
  <c r="L478" i="6"/>
  <c r="M478" i="6"/>
  <c r="O478" i="6"/>
  <c r="Z478" i="6"/>
  <c r="V478" i="6"/>
  <c r="D479" i="6"/>
  <c r="S478" i="6"/>
  <c r="J479" i="6"/>
  <c r="P479" i="6"/>
  <c r="C478" i="6"/>
  <c r="F479" i="6"/>
  <c r="G479" i="6"/>
  <c r="Q479" i="6"/>
  <c r="R479" i="6"/>
  <c r="W478" i="6"/>
  <c r="T479" i="6"/>
  <c r="X478" i="6"/>
  <c r="E479" i="6"/>
  <c r="U479" i="6"/>
  <c r="H479" i="6"/>
  <c r="I479" i="6"/>
  <c r="Y479" i="6"/>
  <c r="K479" i="6"/>
  <c r="L479" i="6"/>
  <c r="M479" i="6"/>
  <c r="O479" i="6"/>
  <c r="Z479" i="6"/>
  <c r="V479" i="6"/>
  <c r="D480" i="6"/>
  <c r="S479" i="6"/>
  <c r="J480" i="6"/>
  <c r="P480" i="6"/>
  <c r="C479" i="6"/>
  <c r="F480" i="6"/>
  <c r="G480" i="6"/>
  <c r="Q480" i="6"/>
  <c r="R480" i="6"/>
  <c r="W479" i="6"/>
  <c r="T480" i="6"/>
  <c r="X479" i="6"/>
  <c r="E480" i="6"/>
  <c r="U480" i="6"/>
  <c r="H480" i="6"/>
  <c r="I480" i="6"/>
  <c r="Y480" i="6"/>
  <c r="K480" i="6"/>
  <c r="L480" i="6"/>
  <c r="M480" i="6"/>
  <c r="O480" i="6"/>
  <c r="Z480" i="6"/>
  <c r="V480" i="6"/>
  <c r="D481" i="6"/>
  <c r="S480" i="6"/>
  <c r="J481" i="6"/>
  <c r="P481" i="6"/>
  <c r="C480" i="6"/>
  <c r="F481" i="6"/>
  <c r="G481" i="6"/>
  <c r="Q481" i="6"/>
  <c r="R481" i="6"/>
  <c r="W480" i="6"/>
  <c r="T481" i="6"/>
  <c r="X480" i="6"/>
  <c r="E481" i="6"/>
  <c r="U481" i="6"/>
  <c r="H481" i="6"/>
  <c r="I481" i="6"/>
  <c r="Y481" i="6"/>
  <c r="K481" i="6"/>
  <c r="L481" i="6"/>
  <c r="M481" i="6"/>
  <c r="O481" i="6"/>
  <c r="Z481" i="6"/>
  <c r="V481" i="6"/>
  <c r="D482" i="6"/>
  <c r="S481" i="6"/>
  <c r="J482" i="6"/>
  <c r="P482" i="6"/>
  <c r="C481" i="6"/>
  <c r="F482" i="6"/>
  <c r="G482" i="6"/>
  <c r="Q482" i="6"/>
  <c r="R482" i="6"/>
  <c r="W481" i="6"/>
  <c r="T482" i="6"/>
  <c r="X481" i="6"/>
  <c r="E482" i="6"/>
  <c r="U482" i="6"/>
  <c r="H482" i="6"/>
  <c r="I482" i="6"/>
  <c r="Y482" i="6"/>
  <c r="K482" i="6"/>
  <c r="L482" i="6"/>
  <c r="M482" i="6"/>
  <c r="O482" i="6"/>
  <c r="Z482" i="6"/>
  <c r="V482" i="6"/>
  <c r="D483" i="6"/>
  <c r="S482" i="6"/>
  <c r="J483" i="6"/>
  <c r="P483" i="6"/>
  <c r="C482" i="6"/>
  <c r="F483" i="6"/>
  <c r="G483" i="6"/>
  <c r="Q483" i="6"/>
  <c r="R483" i="6"/>
  <c r="W482" i="6"/>
  <c r="T483" i="6"/>
  <c r="X482" i="6"/>
  <c r="E483" i="6"/>
  <c r="U483" i="6"/>
  <c r="H483" i="6"/>
  <c r="I483" i="6"/>
  <c r="Y483" i="6"/>
  <c r="K483" i="6"/>
  <c r="L483" i="6"/>
  <c r="M483" i="6"/>
  <c r="O483" i="6"/>
  <c r="Z483" i="6"/>
  <c r="V483" i="6"/>
  <c r="D484" i="6"/>
  <c r="S483" i="6"/>
  <c r="J484" i="6"/>
  <c r="P484" i="6"/>
  <c r="C483" i="6"/>
  <c r="F484" i="6"/>
  <c r="G484" i="6"/>
  <c r="Q484" i="6"/>
  <c r="R484" i="6"/>
  <c r="W483" i="6"/>
  <c r="T484" i="6"/>
  <c r="X483" i="6"/>
  <c r="E484" i="6"/>
  <c r="U484" i="6"/>
  <c r="H484" i="6"/>
  <c r="I484" i="6"/>
  <c r="Y484" i="6"/>
  <c r="K484" i="6"/>
  <c r="L484" i="6"/>
  <c r="M484" i="6"/>
  <c r="O484" i="6"/>
  <c r="Z484" i="6"/>
  <c r="V484" i="6"/>
  <c r="D485" i="6"/>
  <c r="S484" i="6"/>
  <c r="J485" i="6"/>
  <c r="P485" i="6"/>
  <c r="C484" i="6"/>
  <c r="F485" i="6"/>
  <c r="G485" i="6"/>
  <c r="Q485" i="6"/>
  <c r="R485" i="6"/>
  <c r="W484" i="6"/>
  <c r="T485" i="6"/>
  <c r="X484" i="6"/>
  <c r="E485" i="6"/>
  <c r="U485" i="6"/>
  <c r="H485" i="6"/>
  <c r="I485" i="6"/>
  <c r="Y485" i="6"/>
  <c r="K485" i="6"/>
  <c r="L485" i="6"/>
  <c r="M485" i="6"/>
  <c r="O485" i="6"/>
  <c r="Z485" i="6"/>
  <c r="V485" i="6"/>
  <c r="D486" i="6"/>
  <c r="S485" i="6"/>
  <c r="J486" i="6"/>
  <c r="P486" i="6"/>
  <c r="C485" i="6"/>
  <c r="F486" i="6"/>
  <c r="G486" i="6"/>
  <c r="Q486" i="6"/>
  <c r="R486" i="6"/>
  <c r="W485" i="6"/>
  <c r="T486" i="6"/>
  <c r="X485" i="6"/>
  <c r="E486" i="6"/>
  <c r="U486" i="6"/>
  <c r="H486" i="6"/>
  <c r="I486" i="6"/>
  <c r="Y486" i="6"/>
  <c r="K486" i="6"/>
  <c r="L486" i="6"/>
  <c r="M486" i="6"/>
  <c r="O486" i="6"/>
  <c r="Z486" i="6"/>
  <c r="V486" i="6"/>
  <c r="D487" i="6"/>
  <c r="S486" i="6"/>
  <c r="J487" i="6"/>
  <c r="P487" i="6"/>
  <c r="C486" i="6"/>
  <c r="F487" i="6"/>
  <c r="G487" i="6"/>
  <c r="Q487" i="6"/>
  <c r="R487" i="6"/>
  <c r="W486" i="6"/>
  <c r="T487" i="6"/>
  <c r="X486" i="6"/>
  <c r="E487" i="6"/>
  <c r="U487" i="6"/>
  <c r="H487" i="6"/>
  <c r="I487" i="6"/>
  <c r="Y487" i="6"/>
  <c r="K487" i="6"/>
  <c r="L487" i="6"/>
  <c r="M487" i="6"/>
  <c r="O487" i="6"/>
  <c r="Z487" i="6"/>
  <c r="V487" i="6"/>
  <c r="D488" i="6"/>
  <c r="S487" i="6"/>
  <c r="J488" i="6"/>
  <c r="P488" i="6"/>
  <c r="C487" i="6"/>
  <c r="F488" i="6"/>
  <c r="G488" i="6"/>
  <c r="Q488" i="6"/>
  <c r="R488" i="6"/>
  <c r="W487" i="6"/>
  <c r="T488" i="6"/>
  <c r="X487" i="6"/>
  <c r="E488" i="6"/>
  <c r="U488" i="6"/>
  <c r="H488" i="6"/>
  <c r="I488" i="6"/>
  <c r="Y488" i="6"/>
  <c r="K488" i="6"/>
  <c r="L488" i="6"/>
  <c r="M488" i="6"/>
  <c r="O488" i="6"/>
  <c r="Z488" i="6"/>
  <c r="V488" i="6"/>
  <c r="D489" i="6"/>
  <c r="S488" i="6"/>
  <c r="J489" i="6"/>
  <c r="P489" i="6"/>
  <c r="C488" i="6"/>
  <c r="F489" i="6"/>
  <c r="G489" i="6"/>
  <c r="Q489" i="6"/>
  <c r="R489" i="6"/>
  <c r="W488" i="6"/>
  <c r="T489" i="6"/>
  <c r="X488" i="6"/>
  <c r="E489" i="6"/>
  <c r="U489" i="6"/>
  <c r="H489" i="6"/>
  <c r="I489" i="6"/>
  <c r="Y489" i="6"/>
  <c r="K489" i="6"/>
  <c r="L489" i="6"/>
  <c r="M489" i="6"/>
  <c r="O489" i="6"/>
  <c r="Z489" i="6"/>
  <c r="V489" i="6"/>
  <c r="D490" i="6"/>
  <c r="S489" i="6"/>
  <c r="J490" i="6"/>
  <c r="P490" i="6"/>
  <c r="C489" i="6"/>
  <c r="F490" i="6"/>
  <c r="G490" i="6"/>
  <c r="Q490" i="6"/>
  <c r="R490" i="6"/>
  <c r="W489" i="6"/>
  <c r="T490" i="6"/>
  <c r="X489" i="6"/>
  <c r="E490" i="6"/>
  <c r="U490" i="6"/>
  <c r="H490" i="6"/>
  <c r="I490" i="6"/>
  <c r="Y490" i="6"/>
  <c r="K490" i="6"/>
  <c r="L490" i="6"/>
  <c r="M490" i="6"/>
  <c r="O490" i="6"/>
  <c r="Z490" i="6"/>
  <c r="V490" i="6"/>
  <c r="D491" i="6"/>
  <c r="S490" i="6"/>
  <c r="J491" i="6"/>
  <c r="P491" i="6"/>
  <c r="C490" i="6"/>
  <c r="F491" i="6"/>
  <c r="G491" i="6"/>
  <c r="Q491" i="6"/>
  <c r="R491" i="6"/>
  <c r="W490" i="6"/>
  <c r="T491" i="6"/>
  <c r="X490" i="6"/>
  <c r="E491" i="6"/>
  <c r="U491" i="6"/>
  <c r="H491" i="6"/>
  <c r="I491" i="6"/>
  <c r="Y491" i="6"/>
  <c r="K491" i="6"/>
  <c r="L491" i="6"/>
  <c r="M491" i="6"/>
  <c r="O491" i="6"/>
  <c r="Z491" i="6"/>
  <c r="V491" i="6"/>
  <c r="D492" i="6"/>
  <c r="S491" i="6"/>
  <c r="J492" i="6"/>
  <c r="P492" i="6"/>
  <c r="C491" i="6"/>
  <c r="F492" i="6"/>
  <c r="G492" i="6"/>
  <c r="Q492" i="6"/>
  <c r="R492" i="6"/>
  <c r="W491" i="6"/>
  <c r="T492" i="6"/>
  <c r="X491" i="6"/>
  <c r="E492" i="6"/>
  <c r="U492" i="6"/>
  <c r="H492" i="6"/>
  <c r="I492" i="6"/>
  <c r="Y492" i="6"/>
  <c r="K492" i="6"/>
  <c r="L492" i="6"/>
  <c r="M492" i="6"/>
  <c r="O492" i="6"/>
  <c r="Z492" i="6"/>
  <c r="V492" i="6"/>
  <c r="D493" i="6"/>
  <c r="S492" i="6"/>
  <c r="J493" i="6"/>
  <c r="P493" i="6"/>
  <c r="C492" i="6"/>
  <c r="F493" i="6"/>
  <c r="G493" i="6"/>
  <c r="Q493" i="6"/>
  <c r="R493" i="6"/>
  <c r="W492" i="6"/>
  <c r="T493" i="6"/>
  <c r="X492" i="6"/>
  <c r="E493" i="6"/>
  <c r="U493" i="6"/>
  <c r="H493" i="6"/>
  <c r="I493" i="6"/>
  <c r="Y493" i="6"/>
  <c r="K493" i="6"/>
  <c r="L493" i="6"/>
  <c r="M493" i="6"/>
  <c r="O493" i="6"/>
  <c r="Z493" i="6"/>
  <c r="V493" i="6"/>
  <c r="D494" i="6"/>
  <c r="S493" i="6"/>
  <c r="J494" i="6"/>
  <c r="P494" i="6"/>
  <c r="C493" i="6"/>
  <c r="F494" i="6"/>
  <c r="G494" i="6"/>
  <c r="Q494" i="6"/>
  <c r="R494" i="6"/>
  <c r="W493" i="6"/>
  <c r="T494" i="6"/>
  <c r="X493" i="6"/>
  <c r="E494" i="6"/>
  <c r="U494" i="6"/>
  <c r="H494" i="6"/>
  <c r="I494" i="6"/>
  <c r="Y494" i="6"/>
  <c r="K494" i="6"/>
  <c r="L494" i="6"/>
  <c r="M494" i="6"/>
  <c r="O494" i="6"/>
  <c r="Z494" i="6"/>
  <c r="V494" i="6"/>
  <c r="D495" i="6"/>
  <c r="S494" i="6"/>
  <c r="J495" i="6"/>
  <c r="P495" i="6"/>
  <c r="C494" i="6"/>
  <c r="F495" i="6"/>
  <c r="G495" i="6"/>
  <c r="Q495" i="6"/>
  <c r="R495" i="6"/>
  <c r="W494" i="6"/>
  <c r="T495" i="6"/>
  <c r="X494" i="6"/>
  <c r="E495" i="6"/>
  <c r="U495" i="6"/>
  <c r="H495" i="6"/>
  <c r="I495" i="6"/>
  <c r="Y495" i="6"/>
  <c r="K495" i="6"/>
  <c r="L495" i="6"/>
  <c r="M495" i="6"/>
  <c r="O495" i="6"/>
  <c r="Z495" i="6"/>
  <c r="V495" i="6"/>
  <c r="D496" i="6"/>
  <c r="S495" i="6"/>
  <c r="J496" i="6"/>
  <c r="P496" i="6"/>
  <c r="C495" i="6"/>
  <c r="F496" i="6"/>
  <c r="G496" i="6"/>
  <c r="Q496" i="6"/>
  <c r="R496" i="6"/>
  <c r="W495" i="6"/>
  <c r="T496" i="6"/>
  <c r="X495" i="6"/>
  <c r="E496" i="6"/>
  <c r="U496" i="6"/>
  <c r="H496" i="6"/>
  <c r="I496" i="6"/>
  <c r="Y496" i="6"/>
  <c r="K496" i="6"/>
  <c r="L496" i="6"/>
  <c r="M496" i="6"/>
  <c r="O496" i="6"/>
  <c r="Z496" i="6"/>
  <c r="V496" i="6"/>
  <c r="D497" i="6"/>
  <c r="S496" i="6"/>
  <c r="J497" i="6"/>
  <c r="P497" i="6"/>
  <c r="C496" i="6"/>
  <c r="F497" i="6"/>
  <c r="G497" i="6"/>
  <c r="Q497" i="6"/>
  <c r="R497" i="6"/>
  <c r="W496" i="6"/>
  <c r="T497" i="6"/>
  <c r="X496" i="6"/>
  <c r="E497" i="6"/>
  <c r="U497" i="6"/>
  <c r="H497" i="6"/>
  <c r="I497" i="6"/>
  <c r="Y497" i="6"/>
  <c r="K497" i="6"/>
  <c r="L497" i="6"/>
  <c r="M497" i="6"/>
  <c r="O497" i="6"/>
  <c r="Z497" i="6"/>
  <c r="V497" i="6"/>
  <c r="D498" i="6"/>
  <c r="S497" i="6"/>
  <c r="J498" i="6"/>
  <c r="P498" i="6"/>
  <c r="C497" i="6"/>
  <c r="F498" i="6"/>
  <c r="G498" i="6"/>
  <c r="Q498" i="6"/>
  <c r="R498" i="6"/>
  <c r="W497" i="6"/>
  <c r="T498" i="6"/>
  <c r="X497" i="6"/>
  <c r="E498" i="6"/>
  <c r="U498" i="6"/>
  <c r="H498" i="6"/>
  <c r="I498" i="6"/>
  <c r="Y498" i="6"/>
  <c r="K498" i="6"/>
  <c r="L498" i="6"/>
  <c r="M498" i="6"/>
  <c r="O498" i="6"/>
  <c r="Z498" i="6"/>
  <c r="V498" i="6"/>
  <c r="D499" i="6"/>
  <c r="S498" i="6"/>
  <c r="J499" i="6"/>
  <c r="P499" i="6"/>
  <c r="C498" i="6"/>
  <c r="F499" i="6"/>
  <c r="G499" i="6"/>
  <c r="Q499" i="6"/>
  <c r="R499" i="6"/>
  <c r="W498" i="6"/>
  <c r="T499" i="6"/>
  <c r="X498" i="6"/>
  <c r="E499" i="6"/>
  <c r="U499" i="6"/>
  <c r="H499" i="6"/>
  <c r="I499" i="6"/>
  <c r="Y499" i="6"/>
  <c r="K499" i="6"/>
  <c r="L499" i="6"/>
  <c r="M499" i="6"/>
  <c r="O499" i="6"/>
  <c r="Z499" i="6"/>
  <c r="V499" i="6"/>
  <c r="D500" i="6"/>
  <c r="S499" i="6"/>
  <c r="J500" i="6"/>
  <c r="P500" i="6"/>
  <c r="C499" i="6"/>
  <c r="F500" i="6"/>
  <c r="G500" i="6"/>
  <c r="Q500" i="6"/>
  <c r="R500" i="6"/>
  <c r="W499" i="6"/>
  <c r="T500" i="6"/>
  <c r="X499" i="6"/>
  <c r="E500" i="6"/>
  <c r="U500" i="6"/>
  <c r="H500" i="6"/>
  <c r="I500" i="6"/>
  <c r="Y500" i="6"/>
  <c r="K500" i="6"/>
  <c r="L500" i="6"/>
  <c r="M500" i="6"/>
  <c r="O500" i="6"/>
  <c r="Z500" i="6"/>
  <c r="V500" i="6"/>
  <c r="D501" i="6"/>
  <c r="S500" i="6"/>
  <c r="J501" i="6"/>
  <c r="P501" i="6"/>
  <c r="C500" i="6"/>
  <c r="F501" i="6"/>
  <c r="G501" i="6"/>
  <c r="Q501" i="6"/>
  <c r="R501" i="6"/>
  <c r="W500" i="6"/>
  <c r="T501" i="6"/>
  <c r="X500" i="6"/>
  <c r="E501" i="6"/>
  <c r="U501" i="6"/>
  <c r="H501" i="6"/>
  <c r="I501" i="6"/>
  <c r="Y501" i="6"/>
  <c r="K501" i="6"/>
  <c r="L501" i="6"/>
  <c r="M501" i="6"/>
  <c r="O501" i="6"/>
  <c r="Z501" i="6"/>
  <c r="V501" i="6"/>
  <c r="D502" i="6"/>
  <c r="S501" i="6"/>
  <c r="J502" i="6"/>
  <c r="P502" i="6"/>
  <c r="C501" i="6"/>
  <c r="F502" i="6"/>
  <c r="G502" i="6"/>
  <c r="Q502" i="6"/>
  <c r="R502" i="6"/>
  <c r="W501" i="6"/>
  <c r="T502" i="6"/>
  <c r="X501" i="6"/>
  <c r="E502" i="6"/>
  <c r="U502" i="6"/>
  <c r="H502" i="6"/>
  <c r="I502" i="6"/>
  <c r="Y502" i="6"/>
  <c r="K502" i="6"/>
  <c r="L502" i="6"/>
  <c r="M502" i="6"/>
  <c r="O502" i="6"/>
  <c r="Z502" i="6"/>
  <c r="V502" i="6"/>
  <c r="D503" i="6"/>
  <c r="S502" i="6"/>
  <c r="J503" i="6"/>
  <c r="P503" i="6"/>
  <c r="C502" i="6"/>
  <c r="F503" i="6"/>
  <c r="G503" i="6"/>
  <c r="Q503" i="6"/>
  <c r="R503" i="6"/>
  <c r="W502" i="6"/>
  <c r="T503" i="6"/>
  <c r="X502" i="6"/>
  <c r="E503" i="6"/>
  <c r="U503" i="6"/>
  <c r="H503" i="6"/>
  <c r="I503" i="6"/>
  <c r="Y503" i="6"/>
  <c r="K503" i="6"/>
  <c r="L503" i="6"/>
  <c r="M503" i="6"/>
  <c r="O503" i="6"/>
  <c r="Z503" i="6"/>
  <c r="V503" i="6"/>
  <c r="D504" i="6"/>
  <c r="S503" i="6"/>
  <c r="J504" i="6"/>
  <c r="P504" i="6"/>
  <c r="C503" i="6"/>
  <c r="F504" i="6"/>
  <c r="G504" i="6"/>
  <c r="Q504" i="6"/>
  <c r="R504" i="6"/>
  <c r="W503" i="6"/>
  <c r="T504" i="6"/>
  <c r="X503" i="6"/>
  <c r="E504" i="6"/>
  <c r="U504" i="6"/>
  <c r="H504" i="6"/>
  <c r="I504" i="6"/>
  <c r="Y504" i="6"/>
  <c r="K504" i="6"/>
  <c r="L504" i="6"/>
  <c r="M504" i="6"/>
  <c r="O504" i="6"/>
  <c r="Z504" i="6"/>
  <c r="V504" i="6"/>
  <c r="D505" i="6"/>
  <c r="S504" i="6"/>
  <c r="J505" i="6"/>
  <c r="P505" i="6"/>
  <c r="C504" i="6"/>
  <c r="F505" i="6"/>
  <c r="G505" i="6"/>
  <c r="Q505" i="6"/>
  <c r="R505" i="6"/>
  <c r="W504" i="6"/>
  <c r="T505" i="6"/>
  <c r="X504" i="6"/>
  <c r="E505" i="6"/>
  <c r="U505" i="6"/>
  <c r="H505" i="6"/>
  <c r="I505" i="6"/>
  <c r="Y505" i="6"/>
  <c r="K505" i="6"/>
  <c r="L505" i="6"/>
  <c r="M505" i="6"/>
  <c r="O505" i="6"/>
  <c r="Z505" i="6"/>
  <c r="V505" i="6"/>
  <c r="D506" i="6"/>
  <c r="S505" i="6"/>
  <c r="J506" i="6"/>
  <c r="P506" i="6"/>
  <c r="C505" i="6"/>
  <c r="F506" i="6"/>
  <c r="G506" i="6"/>
  <c r="Q506" i="6"/>
  <c r="R506" i="6"/>
  <c r="W505" i="6"/>
  <c r="T506" i="6"/>
  <c r="X505" i="6"/>
  <c r="E506" i="6"/>
  <c r="U506" i="6"/>
  <c r="H506" i="6"/>
  <c r="I506" i="6"/>
  <c r="Y506" i="6"/>
  <c r="K506" i="6"/>
  <c r="L506" i="6"/>
  <c r="M506" i="6"/>
  <c r="O506" i="6"/>
  <c r="Z506" i="6"/>
  <c r="V506" i="6"/>
  <c r="D507" i="6"/>
  <c r="S506" i="6"/>
  <c r="J507" i="6"/>
  <c r="P507" i="6"/>
  <c r="C506" i="6"/>
  <c r="F507" i="6"/>
  <c r="G507" i="6"/>
  <c r="Q507" i="6"/>
  <c r="R507" i="6"/>
  <c r="W506" i="6"/>
  <c r="T507" i="6"/>
  <c r="X506" i="6"/>
  <c r="E507" i="6"/>
  <c r="U507" i="6"/>
  <c r="H507" i="6"/>
  <c r="I507" i="6"/>
  <c r="Y507" i="6"/>
  <c r="K507" i="6"/>
  <c r="L507" i="6"/>
  <c r="M507" i="6"/>
  <c r="O507" i="6"/>
  <c r="Z507" i="6"/>
  <c r="V507" i="6"/>
  <c r="D508" i="6"/>
  <c r="S507" i="6"/>
  <c r="J508" i="6"/>
  <c r="P508" i="6"/>
  <c r="C507" i="6"/>
  <c r="F508" i="6"/>
  <c r="G508" i="6"/>
  <c r="Q508" i="6"/>
  <c r="R508" i="6"/>
  <c r="W507" i="6"/>
  <c r="T508" i="6"/>
  <c r="X507" i="6"/>
  <c r="E508" i="6"/>
  <c r="U508" i="6"/>
  <c r="H508" i="6"/>
  <c r="I508" i="6"/>
  <c r="Y508" i="6"/>
  <c r="K508" i="6"/>
  <c r="L508" i="6"/>
  <c r="M508" i="6"/>
  <c r="O508" i="6"/>
  <c r="Z508" i="6"/>
  <c r="V508" i="6"/>
  <c r="D509" i="6"/>
  <c r="S508" i="6"/>
  <c r="J509" i="6"/>
  <c r="P509" i="6"/>
  <c r="C508" i="6"/>
  <c r="F509" i="6"/>
  <c r="G509" i="6"/>
  <c r="Q509" i="6"/>
  <c r="R509" i="6"/>
  <c r="W508" i="6"/>
  <c r="T509" i="6"/>
  <c r="X508" i="6"/>
  <c r="E509" i="6"/>
  <c r="U509" i="6"/>
  <c r="H509" i="6"/>
  <c r="I509" i="6"/>
  <c r="Y509" i="6"/>
  <c r="K509" i="6"/>
  <c r="L509" i="6"/>
  <c r="M509" i="6"/>
  <c r="O509" i="6"/>
  <c r="Z509" i="6"/>
  <c r="V509" i="6"/>
  <c r="D510" i="6"/>
  <c r="S509" i="6"/>
  <c r="J510" i="6"/>
  <c r="P510" i="6"/>
  <c r="C509" i="6"/>
  <c r="F510" i="6"/>
  <c r="G510" i="6"/>
  <c r="Q510" i="6"/>
  <c r="R510" i="6"/>
  <c r="W509" i="6"/>
  <c r="T510" i="6"/>
  <c r="X509" i="6"/>
  <c r="E510" i="6"/>
  <c r="U510" i="6"/>
  <c r="H510" i="6"/>
  <c r="I510" i="6"/>
  <c r="Y510" i="6"/>
  <c r="K510" i="6"/>
  <c r="L510" i="6"/>
  <c r="M510" i="6"/>
  <c r="O510" i="6"/>
  <c r="Z510" i="6"/>
  <c r="V510" i="6"/>
  <c r="D511" i="6"/>
  <c r="S510" i="6"/>
  <c r="J511" i="6"/>
  <c r="P511" i="6"/>
  <c r="C510" i="6"/>
  <c r="F511" i="6"/>
  <c r="G511" i="6"/>
  <c r="Q511" i="6"/>
  <c r="R511" i="6"/>
  <c r="W510" i="6"/>
  <c r="T511" i="6"/>
  <c r="X510" i="6"/>
  <c r="E511" i="6"/>
  <c r="U511" i="6"/>
  <c r="H511" i="6"/>
  <c r="I511" i="6"/>
  <c r="Y511" i="6"/>
  <c r="K511" i="6"/>
  <c r="L511" i="6"/>
  <c r="M511" i="6"/>
  <c r="O511" i="6"/>
  <c r="Z511" i="6"/>
  <c r="V511" i="6"/>
  <c r="D512" i="6"/>
  <c r="S511" i="6"/>
  <c r="J512" i="6"/>
  <c r="P512" i="6"/>
  <c r="C511" i="6"/>
  <c r="F512" i="6"/>
  <c r="G512" i="6"/>
  <c r="Q512" i="6"/>
  <c r="R512" i="6"/>
  <c r="W511" i="6"/>
  <c r="T512" i="6"/>
  <c r="X511" i="6"/>
  <c r="E512" i="6"/>
  <c r="U512" i="6"/>
  <c r="H512" i="6"/>
  <c r="I512" i="6"/>
  <c r="Y512" i="6"/>
  <c r="K512" i="6"/>
  <c r="L512" i="6"/>
  <c r="M512" i="6"/>
  <c r="O512" i="6"/>
  <c r="Z512" i="6"/>
  <c r="V512" i="6"/>
  <c r="D513" i="6"/>
  <c r="S512" i="6"/>
  <c r="J513" i="6"/>
  <c r="P513" i="6"/>
  <c r="C512" i="6"/>
  <c r="F513" i="6"/>
  <c r="G513" i="6"/>
  <c r="Q513" i="6"/>
  <c r="R513" i="6"/>
  <c r="W512" i="6"/>
  <c r="T513" i="6"/>
  <c r="X512" i="6"/>
  <c r="E513" i="6"/>
  <c r="U513" i="6"/>
  <c r="H513" i="6"/>
  <c r="I513" i="6"/>
  <c r="Y513" i="6"/>
  <c r="K513" i="6"/>
  <c r="L513" i="6"/>
  <c r="M513" i="6"/>
  <c r="O513" i="6"/>
  <c r="Z513" i="6"/>
  <c r="V513" i="6"/>
  <c r="D514" i="6"/>
  <c r="S513" i="6"/>
  <c r="J514" i="6"/>
  <c r="P514" i="6"/>
  <c r="C513" i="6"/>
  <c r="F514" i="6"/>
  <c r="G514" i="6"/>
  <c r="Q514" i="6"/>
  <c r="R514" i="6"/>
  <c r="W513" i="6"/>
  <c r="T514" i="6"/>
  <c r="X513" i="6"/>
  <c r="E514" i="6"/>
  <c r="U514" i="6"/>
  <c r="H514" i="6"/>
  <c r="I514" i="6"/>
  <c r="Y514" i="6"/>
  <c r="K514" i="6"/>
  <c r="L514" i="6"/>
  <c r="M514" i="6"/>
  <c r="O514" i="6"/>
  <c r="Z514" i="6"/>
  <c r="V514" i="6"/>
  <c r="D515" i="6"/>
  <c r="S514" i="6"/>
  <c r="J515" i="6"/>
  <c r="P515" i="6"/>
  <c r="C514" i="6"/>
  <c r="F515" i="6"/>
  <c r="G515" i="6"/>
  <c r="Q515" i="6"/>
  <c r="R515" i="6"/>
  <c r="W514" i="6"/>
  <c r="T515" i="6"/>
  <c r="X514" i="6"/>
  <c r="E515" i="6"/>
  <c r="U515" i="6"/>
  <c r="H515" i="6"/>
  <c r="I515" i="6"/>
  <c r="Y515" i="6"/>
  <c r="K515" i="6"/>
  <c r="L515" i="6"/>
  <c r="M515" i="6"/>
  <c r="O515" i="6"/>
  <c r="Z515" i="6"/>
  <c r="V515" i="6"/>
  <c r="D516" i="6"/>
  <c r="S515" i="6"/>
  <c r="J516" i="6"/>
  <c r="P516" i="6"/>
  <c r="C515" i="6"/>
  <c r="F516" i="6"/>
  <c r="G516" i="6"/>
  <c r="Q516" i="6"/>
  <c r="R516" i="6"/>
  <c r="W515" i="6"/>
  <c r="T516" i="6"/>
  <c r="X515" i="6"/>
  <c r="E516" i="6"/>
  <c r="U516" i="6"/>
  <c r="H516" i="6"/>
  <c r="I516" i="6"/>
  <c r="Y516" i="6"/>
  <c r="K516" i="6"/>
  <c r="L516" i="6"/>
  <c r="M516" i="6"/>
  <c r="O516" i="6"/>
  <c r="Z516" i="6"/>
  <c r="V516" i="6"/>
  <c r="D517" i="6"/>
  <c r="S516" i="6"/>
  <c r="J517" i="6"/>
  <c r="P517" i="6"/>
  <c r="C516" i="6"/>
  <c r="F517" i="6"/>
  <c r="G517" i="6"/>
  <c r="Q517" i="6"/>
  <c r="R517" i="6"/>
  <c r="W516" i="6"/>
  <c r="T517" i="6"/>
  <c r="X516" i="6"/>
  <c r="E517" i="6"/>
  <c r="U517" i="6"/>
  <c r="H517" i="6"/>
  <c r="I517" i="6"/>
  <c r="Y517" i="6"/>
  <c r="K517" i="6"/>
  <c r="L517" i="6"/>
  <c r="M517" i="6"/>
  <c r="O517" i="6"/>
  <c r="Z517" i="6"/>
  <c r="V517" i="6"/>
  <c r="D518" i="6"/>
  <c r="S517" i="6"/>
  <c r="J518" i="6"/>
  <c r="P518" i="6"/>
  <c r="C517" i="6"/>
  <c r="F518" i="6"/>
  <c r="G518" i="6"/>
  <c r="Q518" i="6"/>
  <c r="R518" i="6"/>
  <c r="W517" i="6"/>
  <c r="T518" i="6"/>
  <c r="X517" i="6"/>
  <c r="E518" i="6"/>
  <c r="U518" i="6"/>
  <c r="H518" i="6"/>
  <c r="I518" i="6"/>
  <c r="Y518" i="6"/>
  <c r="K518" i="6"/>
  <c r="L518" i="6"/>
  <c r="M518" i="6"/>
  <c r="O518" i="6"/>
  <c r="Z518" i="6"/>
  <c r="V518" i="6"/>
  <c r="D519" i="6"/>
  <c r="S518" i="6"/>
  <c r="J519" i="6"/>
  <c r="P519" i="6"/>
  <c r="C518" i="6"/>
  <c r="F519" i="6"/>
  <c r="G519" i="6"/>
  <c r="Q519" i="6"/>
  <c r="R519" i="6"/>
  <c r="W518" i="6"/>
  <c r="T519" i="6"/>
  <c r="X518" i="6"/>
  <c r="E519" i="6"/>
  <c r="U519" i="6"/>
  <c r="H519" i="6"/>
  <c r="I519" i="6"/>
  <c r="Y519" i="6"/>
  <c r="K519" i="6"/>
  <c r="L519" i="6"/>
  <c r="M519" i="6"/>
  <c r="O519" i="6"/>
  <c r="Z519" i="6"/>
  <c r="V519" i="6"/>
  <c r="D520" i="6"/>
  <c r="S519" i="6"/>
  <c r="J520" i="6"/>
  <c r="P520" i="6"/>
  <c r="C519" i="6"/>
  <c r="F520" i="6"/>
  <c r="G520" i="6"/>
  <c r="Q520" i="6"/>
  <c r="R520" i="6"/>
  <c r="W519" i="6"/>
  <c r="T520" i="6"/>
  <c r="X519" i="6"/>
  <c r="E520" i="6"/>
  <c r="U520" i="6"/>
  <c r="H520" i="6"/>
  <c r="I520" i="6"/>
  <c r="Y520" i="6"/>
  <c r="K520" i="6"/>
  <c r="L520" i="6"/>
  <c r="M520" i="6"/>
  <c r="O520" i="6"/>
  <c r="Z520" i="6"/>
  <c r="V520" i="6"/>
  <c r="D521" i="6"/>
  <c r="S520" i="6"/>
  <c r="J521" i="6"/>
  <c r="P521" i="6"/>
  <c r="C520" i="6"/>
  <c r="F521" i="6"/>
  <c r="G521" i="6"/>
  <c r="Q521" i="6"/>
  <c r="R521" i="6"/>
  <c r="W520" i="6"/>
  <c r="T521" i="6"/>
  <c r="X520" i="6"/>
  <c r="E521" i="6"/>
  <c r="U521" i="6"/>
  <c r="H521" i="6"/>
  <c r="I521" i="6"/>
  <c r="Y521" i="6"/>
  <c r="K521" i="6"/>
  <c r="L521" i="6"/>
  <c r="M521" i="6"/>
  <c r="O521" i="6"/>
  <c r="Z521" i="6"/>
  <c r="V521" i="6"/>
  <c r="D522" i="6"/>
  <c r="S521" i="6"/>
  <c r="J522" i="6"/>
  <c r="P522" i="6"/>
  <c r="C521" i="6"/>
  <c r="F522" i="6"/>
  <c r="G522" i="6"/>
  <c r="Q522" i="6"/>
  <c r="R522" i="6"/>
  <c r="W521" i="6"/>
  <c r="T522" i="6"/>
  <c r="X521" i="6"/>
  <c r="E522" i="6"/>
  <c r="U522" i="6"/>
  <c r="H522" i="6"/>
  <c r="I522" i="6"/>
  <c r="Y522" i="6"/>
  <c r="K522" i="6"/>
  <c r="L522" i="6"/>
  <c r="M522" i="6"/>
  <c r="O522" i="6"/>
  <c r="Z522" i="6"/>
  <c r="V522" i="6"/>
  <c r="D523" i="6"/>
  <c r="S522" i="6"/>
  <c r="J523" i="6"/>
  <c r="P523" i="6"/>
  <c r="C522" i="6"/>
  <c r="F523" i="6"/>
  <c r="G523" i="6"/>
  <c r="Q523" i="6"/>
  <c r="R523" i="6"/>
  <c r="W522" i="6"/>
  <c r="T523" i="6"/>
  <c r="X522" i="6"/>
  <c r="E523" i="6"/>
  <c r="U523" i="6"/>
  <c r="H523" i="6"/>
  <c r="I523" i="6"/>
  <c r="Y523" i="6"/>
  <c r="K523" i="6"/>
  <c r="L523" i="6"/>
  <c r="M523" i="6"/>
  <c r="O523" i="6"/>
  <c r="Z523" i="6"/>
  <c r="V523" i="6"/>
  <c r="D524" i="6"/>
  <c r="S523" i="6"/>
  <c r="J524" i="6"/>
  <c r="P524" i="6"/>
  <c r="C523" i="6"/>
  <c r="F524" i="6"/>
  <c r="G524" i="6"/>
  <c r="Q524" i="6"/>
  <c r="R524" i="6"/>
  <c r="W523" i="6"/>
  <c r="T524" i="6"/>
  <c r="X523" i="6"/>
  <c r="E524" i="6"/>
  <c r="U524" i="6"/>
  <c r="H524" i="6"/>
  <c r="I524" i="6"/>
  <c r="Y524" i="6"/>
  <c r="K524" i="6"/>
  <c r="L524" i="6"/>
  <c r="M524" i="6"/>
  <c r="O524" i="6"/>
  <c r="Z524" i="6"/>
  <c r="V524" i="6"/>
  <c r="D525" i="6"/>
  <c r="S524" i="6"/>
  <c r="J525" i="6"/>
  <c r="P525" i="6"/>
  <c r="C524" i="6"/>
  <c r="F525" i="6"/>
  <c r="G525" i="6"/>
  <c r="Q525" i="6"/>
  <c r="R525" i="6"/>
  <c r="W524" i="6"/>
  <c r="T525" i="6"/>
  <c r="X524" i="6"/>
  <c r="E525" i="6"/>
  <c r="U525" i="6"/>
  <c r="H525" i="6"/>
  <c r="I525" i="6"/>
  <c r="Y525" i="6"/>
  <c r="K525" i="6"/>
  <c r="L525" i="6"/>
  <c r="M525" i="6"/>
  <c r="O525" i="6"/>
  <c r="Z525" i="6"/>
  <c r="V525" i="6"/>
  <c r="D526" i="6"/>
  <c r="S525" i="6"/>
  <c r="J526" i="6"/>
  <c r="P526" i="6"/>
  <c r="C525" i="6"/>
  <c r="F526" i="6"/>
  <c r="G526" i="6"/>
  <c r="Q526" i="6"/>
  <c r="R526" i="6"/>
  <c r="W525" i="6"/>
  <c r="T526" i="6"/>
  <c r="X525" i="6"/>
  <c r="E526" i="6"/>
  <c r="U526" i="6"/>
  <c r="H526" i="6"/>
  <c r="I526" i="6"/>
  <c r="Y526" i="6"/>
  <c r="K526" i="6"/>
  <c r="L526" i="6"/>
  <c r="M526" i="6"/>
  <c r="O526" i="6"/>
  <c r="Z526" i="6"/>
  <c r="V526" i="6"/>
  <c r="D527" i="6"/>
  <c r="S526" i="6"/>
  <c r="J527" i="6"/>
  <c r="P527" i="6"/>
  <c r="C526" i="6"/>
  <c r="F527" i="6"/>
  <c r="G527" i="6"/>
  <c r="Q527" i="6"/>
  <c r="R527" i="6"/>
  <c r="W526" i="6"/>
  <c r="T527" i="6"/>
  <c r="X526" i="6"/>
  <c r="E527" i="6"/>
  <c r="U527" i="6"/>
  <c r="H527" i="6"/>
  <c r="I527" i="6"/>
  <c r="Y527" i="6"/>
  <c r="K527" i="6"/>
  <c r="L527" i="6"/>
  <c r="M527" i="6"/>
  <c r="O527" i="6"/>
  <c r="Z527" i="6"/>
  <c r="V527" i="6"/>
  <c r="D528" i="6"/>
  <c r="S527" i="6"/>
  <c r="J528" i="6"/>
  <c r="P528" i="6"/>
  <c r="C527" i="6"/>
  <c r="F528" i="6"/>
  <c r="G528" i="6"/>
  <c r="Q528" i="6"/>
  <c r="R528" i="6"/>
  <c r="W527" i="6"/>
  <c r="T528" i="6"/>
  <c r="X527" i="6"/>
  <c r="E528" i="6"/>
  <c r="U528" i="6"/>
  <c r="H528" i="6"/>
  <c r="I528" i="6"/>
  <c r="Y528" i="6"/>
  <c r="K528" i="6"/>
  <c r="L528" i="6"/>
  <c r="M528" i="6"/>
  <c r="O528" i="6"/>
  <c r="Z528" i="6"/>
  <c r="V528" i="6"/>
  <c r="D529" i="6"/>
  <c r="S528" i="6"/>
  <c r="J529" i="6"/>
  <c r="P529" i="6"/>
  <c r="C528" i="6"/>
  <c r="F529" i="6"/>
  <c r="G529" i="6"/>
  <c r="Q529" i="6"/>
  <c r="R529" i="6"/>
  <c r="W528" i="6"/>
  <c r="T529" i="6"/>
  <c r="X528" i="6"/>
  <c r="E529" i="6"/>
  <c r="U529" i="6"/>
  <c r="H529" i="6"/>
  <c r="I529" i="6"/>
  <c r="Y529" i="6"/>
  <c r="K529" i="6"/>
  <c r="L529" i="6"/>
  <c r="M529" i="6"/>
  <c r="O529" i="6"/>
  <c r="Z529" i="6"/>
  <c r="V529" i="6"/>
  <c r="D530" i="6"/>
  <c r="S529" i="6"/>
  <c r="J530" i="6"/>
  <c r="P530" i="6"/>
  <c r="C529" i="6"/>
  <c r="F530" i="6"/>
  <c r="G530" i="6"/>
  <c r="Q530" i="6"/>
  <c r="R530" i="6"/>
  <c r="W529" i="6"/>
  <c r="T530" i="6"/>
  <c r="X529" i="6"/>
  <c r="E530" i="6"/>
  <c r="U530" i="6"/>
  <c r="H530" i="6"/>
  <c r="I530" i="6"/>
  <c r="Y530" i="6"/>
  <c r="K530" i="6"/>
  <c r="L530" i="6"/>
  <c r="M530" i="6"/>
  <c r="O530" i="6"/>
  <c r="Z530" i="6"/>
  <c r="V530" i="6"/>
  <c r="D531" i="6"/>
  <c r="S530" i="6"/>
  <c r="J531" i="6"/>
  <c r="P531" i="6"/>
  <c r="C530" i="6"/>
  <c r="F531" i="6"/>
  <c r="G531" i="6"/>
  <c r="Q531" i="6"/>
  <c r="R531" i="6"/>
  <c r="W530" i="6"/>
  <c r="T531" i="6"/>
  <c r="X530" i="6"/>
  <c r="E531" i="6"/>
  <c r="U531" i="6"/>
  <c r="H531" i="6"/>
  <c r="I531" i="6"/>
  <c r="Y531" i="6"/>
  <c r="K531" i="6"/>
  <c r="L531" i="6"/>
  <c r="M531" i="6"/>
  <c r="O531" i="6"/>
  <c r="Z531" i="6"/>
  <c r="V531" i="6"/>
  <c r="D532" i="6"/>
  <c r="S531" i="6"/>
  <c r="J532" i="6"/>
  <c r="P532" i="6"/>
  <c r="C531" i="6"/>
  <c r="F532" i="6"/>
  <c r="G532" i="6"/>
  <c r="Q532" i="6"/>
  <c r="R532" i="6"/>
  <c r="W531" i="6"/>
  <c r="T532" i="6"/>
  <c r="X531" i="6"/>
  <c r="E532" i="6"/>
  <c r="U532" i="6"/>
  <c r="H532" i="6"/>
  <c r="I532" i="6"/>
  <c r="Y532" i="6"/>
  <c r="K532" i="6"/>
  <c r="L532" i="6"/>
  <c r="M532" i="6"/>
  <c r="O532" i="6"/>
  <c r="Z532" i="6"/>
  <c r="V532" i="6"/>
  <c r="D533" i="6"/>
  <c r="S532" i="6"/>
  <c r="J533" i="6"/>
  <c r="P533" i="6"/>
  <c r="C532" i="6"/>
  <c r="F533" i="6"/>
  <c r="G533" i="6"/>
  <c r="Q533" i="6"/>
  <c r="R533" i="6"/>
  <c r="W532" i="6"/>
  <c r="T533" i="6"/>
  <c r="X532" i="6"/>
  <c r="E533" i="6"/>
  <c r="U533" i="6"/>
  <c r="H533" i="6"/>
  <c r="I533" i="6"/>
  <c r="Y533" i="6"/>
  <c r="K533" i="6"/>
  <c r="L533" i="6"/>
  <c r="M533" i="6"/>
  <c r="O533" i="6"/>
  <c r="Z533" i="6"/>
  <c r="V533" i="6"/>
  <c r="D534" i="6"/>
  <c r="S533" i="6"/>
  <c r="J534" i="6"/>
  <c r="P534" i="6"/>
  <c r="C533" i="6"/>
  <c r="F534" i="6"/>
  <c r="G534" i="6"/>
  <c r="Q534" i="6"/>
  <c r="R534" i="6"/>
  <c r="W533" i="6"/>
  <c r="T534" i="6"/>
  <c r="X533" i="6"/>
  <c r="E534" i="6"/>
  <c r="U534" i="6"/>
  <c r="H534" i="6"/>
  <c r="I534" i="6"/>
  <c r="Y534" i="6"/>
  <c r="K534" i="6"/>
  <c r="L534" i="6"/>
  <c r="M534" i="6"/>
  <c r="O534" i="6"/>
  <c r="Z534" i="6"/>
  <c r="V534" i="6"/>
  <c r="D535" i="6"/>
  <c r="S534" i="6"/>
  <c r="J535" i="6"/>
  <c r="P535" i="6"/>
  <c r="C534" i="6"/>
  <c r="F535" i="6"/>
  <c r="G535" i="6"/>
  <c r="Q535" i="6"/>
  <c r="R535" i="6"/>
  <c r="W534" i="6"/>
  <c r="T535" i="6"/>
  <c r="X534" i="6"/>
  <c r="E535" i="6"/>
  <c r="U535" i="6"/>
  <c r="H535" i="6"/>
  <c r="I535" i="6"/>
  <c r="Y535" i="6"/>
  <c r="K535" i="6"/>
  <c r="L535" i="6"/>
  <c r="M535" i="6"/>
  <c r="O535" i="6"/>
  <c r="Z535" i="6"/>
  <c r="V535" i="6"/>
  <c r="D536" i="6"/>
  <c r="S535" i="6"/>
  <c r="J536" i="6"/>
  <c r="P536" i="6"/>
  <c r="C535" i="6"/>
  <c r="F536" i="6"/>
  <c r="G536" i="6"/>
  <c r="Q536" i="6"/>
  <c r="R536" i="6"/>
  <c r="W535" i="6"/>
  <c r="T536" i="6"/>
  <c r="X535" i="6"/>
  <c r="E536" i="6"/>
  <c r="U536" i="6"/>
  <c r="H536" i="6"/>
  <c r="I536" i="6"/>
  <c r="Y536" i="6"/>
  <c r="K536" i="6"/>
  <c r="L536" i="6"/>
  <c r="M536" i="6"/>
  <c r="O536" i="6"/>
  <c r="Z536" i="6"/>
  <c r="V536" i="6"/>
  <c r="D537" i="6"/>
  <c r="S536" i="6"/>
  <c r="J537" i="6"/>
  <c r="P537" i="6"/>
  <c r="C536" i="6"/>
  <c r="F537" i="6"/>
  <c r="G537" i="6"/>
  <c r="Q537" i="6"/>
  <c r="R537" i="6"/>
  <c r="W536" i="6"/>
  <c r="T537" i="6"/>
  <c r="X536" i="6"/>
  <c r="E537" i="6"/>
  <c r="U537" i="6"/>
  <c r="H537" i="6"/>
  <c r="I537" i="6"/>
  <c r="Y537" i="6"/>
  <c r="K537" i="6"/>
  <c r="L537" i="6"/>
  <c r="M537" i="6"/>
  <c r="O537" i="6"/>
  <c r="Z537" i="6"/>
  <c r="V537" i="6"/>
  <c r="D538" i="6"/>
  <c r="S537" i="6"/>
  <c r="J538" i="6"/>
  <c r="P538" i="6"/>
  <c r="C537" i="6"/>
  <c r="F538" i="6"/>
  <c r="G538" i="6"/>
  <c r="Q538" i="6"/>
  <c r="R538" i="6"/>
  <c r="W537" i="6"/>
  <c r="T538" i="6"/>
  <c r="X537" i="6"/>
  <c r="E538" i="6"/>
  <c r="U538" i="6"/>
  <c r="H538" i="6"/>
  <c r="I538" i="6"/>
  <c r="Y538" i="6"/>
  <c r="K538" i="6"/>
  <c r="L538" i="6"/>
  <c r="M538" i="6"/>
  <c r="O538" i="6"/>
  <c r="Z538" i="6"/>
  <c r="V538" i="6"/>
  <c r="D539" i="6"/>
  <c r="S538" i="6"/>
  <c r="J539" i="6"/>
  <c r="P539" i="6"/>
  <c r="C538" i="6"/>
  <c r="F539" i="6"/>
  <c r="G539" i="6"/>
  <c r="Q539" i="6"/>
  <c r="R539" i="6"/>
  <c r="W538" i="6"/>
  <c r="T539" i="6"/>
  <c r="X538" i="6"/>
  <c r="E539" i="6"/>
  <c r="U539" i="6"/>
  <c r="H539" i="6"/>
  <c r="I539" i="6"/>
  <c r="Y539" i="6"/>
  <c r="K539" i="6"/>
  <c r="L539" i="6"/>
  <c r="M539" i="6"/>
  <c r="O539" i="6"/>
  <c r="Z539" i="6"/>
  <c r="V539" i="6"/>
  <c r="D540" i="6"/>
  <c r="S539" i="6"/>
  <c r="J540" i="6"/>
  <c r="P540" i="6"/>
  <c r="C539" i="6"/>
  <c r="F540" i="6"/>
  <c r="G540" i="6"/>
  <c r="Q540" i="6"/>
  <c r="R540" i="6"/>
  <c r="W539" i="6"/>
  <c r="T540" i="6"/>
  <c r="X539" i="6"/>
  <c r="E540" i="6"/>
  <c r="U540" i="6"/>
  <c r="H540" i="6"/>
  <c r="I540" i="6"/>
  <c r="Y540" i="6"/>
  <c r="K540" i="6"/>
  <c r="L540" i="6"/>
  <c r="M540" i="6"/>
  <c r="O540" i="6"/>
  <c r="Z540" i="6"/>
  <c r="V540" i="6"/>
  <c r="D541" i="6"/>
  <c r="S540" i="6"/>
  <c r="J541" i="6"/>
  <c r="P541" i="6"/>
  <c r="C540" i="6"/>
  <c r="F541" i="6"/>
  <c r="G541" i="6"/>
  <c r="Q541" i="6"/>
  <c r="R541" i="6"/>
  <c r="W540" i="6"/>
  <c r="T541" i="6"/>
  <c r="X540" i="6"/>
  <c r="E541" i="6"/>
  <c r="U541" i="6"/>
  <c r="H541" i="6"/>
  <c r="I541" i="6"/>
  <c r="Y541" i="6"/>
  <c r="K541" i="6"/>
  <c r="L541" i="6"/>
  <c r="M541" i="6"/>
  <c r="O541" i="6"/>
  <c r="Z541" i="6"/>
  <c r="V541" i="6"/>
  <c r="D542" i="6"/>
  <c r="S541" i="6"/>
  <c r="J542" i="6"/>
  <c r="P542" i="6"/>
  <c r="C541" i="6"/>
  <c r="F542" i="6"/>
  <c r="G542" i="6"/>
  <c r="Q542" i="6"/>
  <c r="R542" i="6"/>
  <c r="W541" i="6"/>
  <c r="T542" i="6"/>
  <c r="X541" i="6"/>
  <c r="E542" i="6"/>
  <c r="U542" i="6"/>
  <c r="H542" i="6"/>
  <c r="I542" i="6"/>
  <c r="Y542" i="6"/>
  <c r="K542" i="6"/>
  <c r="L542" i="6"/>
  <c r="M542" i="6"/>
  <c r="O542" i="6"/>
  <c r="Z542" i="6"/>
  <c r="V542" i="6"/>
  <c r="D543" i="6"/>
  <c r="S542" i="6"/>
  <c r="J543" i="6"/>
  <c r="P543" i="6"/>
  <c r="C542" i="6"/>
  <c r="F543" i="6"/>
  <c r="G543" i="6"/>
  <c r="Q543" i="6"/>
  <c r="R543" i="6"/>
  <c r="W542" i="6"/>
  <c r="T543" i="6"/>
  <c r="X542" i="6"/>
  <c r="E543" i="6"/>
  <c r="U543" i="6"/>
  <c r="H543" i="6"/>
  <c r="I543" i="6"/>
  <c r="Y543" i="6"/>
  <c r="K543" i="6"/>
  <c r="L543" i="6"/>
  <c r="M543" i="6"/>
  <c r="O543" i="6"/>
  <c r="Z543" i="6"/>
  <c r="V543" i="6"/>
  <c r="D544" i="6"/>
  <c r="S543" i="6"/>
  <c r="J544" i="6"/>
  <c r="P544" i="6"/>
  <c r="C543" i="6"/>
  <c r="F544" i="6"/>
  <c r="G544" i="6"/>
  <c r="Q544" i="6"/>
  <c r="R544" i="6"/>
  <c r="W543" i="6"/>
  <c r="T544" i="6"/>
  <c r="X543" i="6"/>
  <c r="E544" i="6"/>
  <c r="U544" i="6"/>
  <c r="H544" i="6"/>
  <c r="I544" i="6"/>
  <c r="Y544" i="6"/>
  <c r="K544" i="6"/>
  <c r="L544" i="6"/>
  <c r="M544" i="6"/>
  <c r="O544" i="6"/>
  <c r="Z544" i="6"/>
  <c r="V544" i="6"/>
  <c r="D545" i="6"/>
  <c r="S544" i="6"/>
  <c r="J545" i="6"/>
  <c r="P545" i="6"/>
  <c r="C544" i="6"/>
  <c r="F545" i="6"/>
  <c r="G545" i="6"/>
  <c r="Q545" i="6"/>
  <c r="R545" i="6"/>
  <c r="W544" i="6"/>
  <c r="T545" i="6"/>
  <c r="X544" i="6"/>
  <c r="E545" i="6"/>
  <c r="U545" i="6"/>
  <c r="H545" i="6"/>
  <c r="I545" i="6"/>
  <c r="Y545" i="6"/>
  <c r="K545" i="6"/>
  <c r="L545" i="6"/>
  <c r="M545" i="6"/>
  <c r="O545" i="6"/>
  <c r="Z545" i="6"/>
  <c r="V545" i="6"/>
  <c r="D546" i="6"/>
  <c r="S545" i="6"/>
  <c r="J546" i="6"/>
  <c r="P546" i="6"/>
  <c r="C545" i="6"/>
  <c r="F546" i="6"/>
  <c r="G546" i="6"/>
  <c r="Q546" i="6"/>
  <c r="R546" i="6"/>
  <c r="W545" i="6"/>
  <c r="T546" i="6"/>
  <c r="X545" i="6"/>
  <c r="E546" i="6"/>
  <c r="U546" i="6"/>
  <c r="H546" i="6"/>
  <c r="I546" i="6"/>
  <c r="Y546" i="6"/>
  <c r="K546" i="6"/>
  <c r="L546" i="6"/>
  <c r="M546" i="6"/>
  <c r="O546" i="6"/>
  <c r="Z546" i="6"/>
  <c r="V546" i="6"/>
  <c r="D547" i="6"/>
  <c r="S546" i="6"/>
  <c r="J547" i="6"/>
  <c r="P547" i="6"/>
  <c r="C546" i="6"/>
  <c r="F547" i="6"/>
  <c r="G547" i="6"/>
  <c r="Q547" i="6"/>
  <c r="R547" i="6"/>
  <c r="W546" i="6"/>
  <c r="T547" i="6"/>
  <c r="X546" i="6"/>
  <c r="E547" i="6"/>
  <c r="U547" i="6"/>
  <c r="H547" i="6"/>
  <c r="I547" i="6"/>
  <c r="Y547" i="6"/>
  <c r="K547" i="6"/>
  <c r="L547" i="6"/>
  <c r="M547" i="6"/>
  <c r="O547" i="6"/>
  <c r="Z547" i="6"/>
  <c r="V547" i="6"/>
  <c r="D548" i="6"/>
  <c r="S547" i="6"/>
  <c r="J548" i="6"/>
  <c r="P548" i="6"/>
  <c r="C547" i="6"/>
  <c r="F548" i="6"/>
  <c r="G548" i="6"/>
  <c r="Q548" i="6"/>
  <c r="R548" i="6"/>
  <c r="W547" i="6"/>
  <c r="T548" i="6"/>
  <c r="X547" i="6"/>
  <c r="E548" i="6"/>
  <c r="U548" i="6"/>
  <c r="H548" i="6"/>
  <c r="I548" i="6"/>
  <c r="Y548" i="6"/>
  <c r="K548" i="6"/>
  <c r="L548" i="6"/>
  <c r="M548" i="6"/>
  <c r="O548" i="6"/>
  <c r="Z548" i="6"/>
  <c r="V548" i="6"/>
  <c r="D549" i="6"/>
  <c r="S548" i="6"/>
  <c r="J549" i="6"/>
  <c r="P549" i="6"/>
  <c r="C548" i="6"/>
  <c r="F549" i="6"/>
  <c r="G549" i="6"/>
  <c r="Q549" i="6"/>
  <c r="R549" i="6"/>
  <c r="W548" i="6"/>
  <c r="T549" i="6"/>
  <c r="X548" i="6"/>
  <c r="E549" i="6"/>
  <c r="U549" i="6"/>
  <c r="H549" i="6"/>
  <c r="I549" i="6"/>
  <c r="Y549" i="6"/>
  <c r="K549" i="6"/>
  <c r="L549" i="6"/>
  <c r="M549" i="6"/>
  <c r="O549" i="6"/>
  <c r="Z549" i="6"/>
  <c r="V549" i="6"/>
  <c r="D550" i="6"/>
  <c r="S549" i="6"/>
  <c r="J550" i="6"/>
  <c r="P550" i="6"/>
  <c r="C549" i="6"/>
  <c r="F550" i="6"/>
  <c r="G550" i="6"/>
  <c r="Q550" i="6"/>
  <c r="R550" i="6"/>
  <c r="W549" i="6"/>
  <c r="T550" i="6"/>
  <c r="X549" i="6"/>
  <c r="E550" i="6"/>
  <c r="U550" i="6"/>
  <c r="H550" i="6"/>
  <c r="I550" i="6"/>
  <c r="Y550" i="6"/>
  <c r="K550" i="6"/>
  <c r="L550" i="6"/>
  <c r="M550" i="6"/>
  <c r="O550" i="6"/>
  <c r="Z550" i="6"/>
  <c r="V550" i="6"/>
  <c r="D551" i="6"/>
  <c r="S550" i="6"/>
  <c r="J551" i="6"/>
  <c r="P551" i="6"/>
  <c r="C550" i="6"/>
  <c r="F551" i="6"/>
  <c r="G551" i="6"/>
  <c r="Q551" i="6"/>
  <c r="R551" i="6"/>
  <c r="W550" i="6"/>
  <c r="T551" i="6"/>
  <c r="X550" i="6"/>
  <c r="E551" i="6"/>
  <c r="U551" i="6"/>
  <c r="H551" i="6"/>
  <c r="I551" i="6"/>
  <c r="Y551" i="6"/>
  <c r="K551" i="6"/>
  <c r="L551" i="6"/>
  <c r="M551" i="6"/>
  <c r="O551" i="6"/>
  <c r="Z551" i="6"/>
  <c r="V551" i="6"/>
  <c r="D552" i="6"/>
  <c r="S551" i="6"/>
  <c r="J552" i="6"/>
  <c r="P552" i="6"/>
  <c r="C551" i="6"/>
  <c r="F552" i="6"/>
  <c r="G552" i="6"/>
  <c r="Q552" i="6"/>
  <c r="R552" i="6"/>
  <c r="W551" i="6"/>
  <c r="T552" i="6"/>
  <c r="X551" i="6"/>
  <c r="E552" i="6"/>
  <c r="U552" i="6"/>
  <c r="H552" i="6"/>
  <c r="I552" i="6"/>
  <c r="Y552" i="6"/>
  <c r="K552" i="6"/>
  <c r="L552" i="6"/>
  <c r="M552" i="6"/>
  <c r="O552" i="6"/>
  <c r="Z552" i="6"/>
  <c r="V552" i="6"/>
  <c r="D553" i="6"/>
  <c r="S552" i="6"/>
  <c r="J553" i="6"/>
  <c r="P553" i="6"/>
  <c r="C552" i="6"/>
  <c r="F553" i="6"/>
  <c r="G553" i="6"/>
  <c r="Q553" i="6"/>
  <c r="R553" i="6"/>
  <c r="W552" i="6"/>
  <c r="T553" i="6"/>
  <c r="X552" i="6"/>
  <c r="E553" i="6"/>
  <c r="U553" i="6"/>
  <c r="H553" i="6"/>
  <c r="I553" i="6"/>
  <c r="Y553" i="6"/>
  <c r="K553" i="6"/>
  <c r="L553" i="6"/>
  <c r="M553" i="6"/>
  <c r="O553" i="6"/>
  <c r="Z553" i="6"/>
  <c r="V553" i="6"/>
  <c r="D554" i="6"/>
  <c r="S553" i="6"/>
  <c r="J554" i="6"/>
  <c r="P554" i="6"/>
  <c r="C553" i="6"/>
  <c r="F554" i="6"/>
  <c r="G554" i="6"/>
  <c r="Q554" i="6"/>
  <c r="R554" i="6"/>
  <c r="W553" i="6"/>
  <c r="T554" i="6"/>
  <c r="X553" i="6"/>
  <c r="E554" i="6"/>
  <c r="U554" i="6"/>
  <c r="H554" i="6"/>
  <c r="I554" i="6"/>
  <c r="Y554" i="6"/>
  <c r="K554" i="6"/>
  <c r="L554" i="6"/>
  <c r="M554" i="6"/>
  <c r="O554" i="6"/>
  <c r="Z554" i="6"/>
  <c r="V554" i="6"/>
  <c r="D555" i="6"/>
  <c r="S554" i="6"/>
  <c r="J555" i="6"/>
  <c r="P555" i="6"/>
  <c r="C554" i="6"/>
  <c r="F555" i="6"/>
  <c r="G555" i="6"/>
  <c r="Q555" i="6"/>
  <c r="R555" i="6"/>
  <c r="W554" i="6"/>
  <c r="T555" i="6"/>
  <c r="X554" i="6"/>
  <c r="E555" i="6"/>
  <c r="U555" i="6"/>
  <c r="H555" i="6"/>
  <c r="I555" i="6"/>
  <c r="Y555" i="6"/>
  <c r="K555" i="6"/>
  <c r="L555" i="6"/>
  <c r="M555" i="6"/>
  <c r="O555" i="6"/>
  <c r="Z555" i="6"/>
  <c r="V555" i="6"/>
  <c r="D556" i="6"/>
  <c r="S555" i="6"/>
  <c r="J556" i="6"/>
  <c r="P556" i="6"/>
  <c r="C555" i="6"/>
  <c r="F556" i="6"/>
  <c r="G556" i="6"/>
  <c r="Q556" i="6"/>
  <c r="R556" i="6"/>
  <c r="W555" i="6"/>
  <c r="T556" i="6"/>
  <c r="X555" i="6"/>
  <c r="E556" i="6"/>
  <c r="U556" i="6"/>
  <c r="H556" i="6"/>
  <c r="I556" i="6"/>
  <c r="Y556" i="6"/>
  <c r="K556" i="6"/>
  <c r="L556" i="6"/>
  <c r="M556" i="6"/>
  <c r="O556" i="6"/>
  <c r="Z556" i="6"/>
  <c r="V556" i="6"/>
  <c r="D557" i="6"/>
  <c r="S556" i="6"/>
  <c r="J557" i="6"/>
  <c r="P557" i="6"/>
  <c r="C556" i="6"/>
  <c r="F557" i="6"/>
  <c r="G557" i="6"/>
  <c r="Q557" i="6"/>
  <c r="R557" i="6"/>
  <c r="W556" i="6"/>
  <c r="T557" i="6"/>
  <c r="X556" i="6"/>
  <c r="E557" i="6"/>
  <c r="U557" i="6"/>
  <c r="H557" i="6"/>
  <c r="I557" i="6"/>
  <c r="Y557" i="6"/>
  <c r="K557" i="6"/>
  <c r="L557" i="6"/>
  <c r="M557" i="6"/>
  <c r="O557" i="6"/>
  <c r="Z557" i="6"/>
  <c r="V557" i="6"/>
  <c r="D558" i="6"/>
  <c r="S557" i="6"/>
  <c r="J558" i="6"/>
  <c r="P558" i="6"/>
  <c r="C557" i="6"/>
  <c r="F558" i="6"/>
  <c r="G558" i="6"/>
  <c r="Q558" i="6"/>
  <c r="R558" i="6"/>
  <c r="W557" i="6"/>
  <c r="T558" i="6"/>
  <c r="X557" i="6"/>
  <c r="E558" i="6"/>
  <c r="U558" i="6"/>
  <c r="H558" i="6"/>
  <c r="I558" i="6"/>
  <c r="Y558" i="6"/>
  <c r="K558" i="6"/>
  <c r="L558" i="6"/>
  <c r="M558" i="6"/>
  <c r="O558" i="6"/>
  <c r="Z558" i="6"/>
  <c r="V558" i="6"/>
  <c r="D559" i="6"/>
  <c r="S558" i="6"/>
  <c r="J559" i="6"/>
  <c r="P559" i="6"/>
  <c r="C558" i="6"/>
  <c r="F559" i="6"/>
  <c r="G559" i="6"/>
  <c r="Q559" i="6"/>
  <c r="R559" i="6"/>
  <c r="W558" i="6"/>
  <c r="T559" i="6"/>
  <c r="X558" i="6"/>
  <c r="E559" i="6"/>
  <c r="U559" i="6"/>
  <c r="H559" i="6"/>
  <c r="I559" i="6"/>
  <c r="Y559" i="6"/>
  <c r="K559" i="6"/>
  <c r="L559" i="6"/>
  <c r="M559" i="6"/>
  <c r="O559" i="6"/>
  <c r="Z559" i="6"/>
  <c r="V559" i="6"/>
  <c r="D560" i="6"/>
  <c r="S559" i="6"/>
  <c r="J560" i="6"/>
  <c r="P560" i="6"/>
  <c r="C559" i="6"/>
  <c r="F560" i="6"/>
  <c r="G560" i="6"/>
  <c r="Q560" i="6"/>
  <c r="R560" i="6"/>
  <c r="W559" i="6"/>
  <c r="T560" i="6"/>
  <c r="X559" i="6"/>
  <c r="E560" i="6"/>
  <c r="U560" i="6"/>
  <c r="H560" i="6"/>
  <c r="I560" i="6"/>
  <c r="Y560" i="6"/>
  <c r="K560" i="6"/>
  <c r="L560" i="6"/>
  <c r="M560" i="6"/>
  <c r="O560" i="6"/>
  <c r="Z560" i="6"/>
  <c r="V560" i="6"/>
  <c r="D561" i="6"/>
  <c r="S560" i="6"/>
  <c r="J561" i="6"/>
  <c r="P561" i="6"/>
  <c r="C560" i="6"/>
  <c r="F561" i="6"/>
  <c r="G561" i="6"/>
  <c r="Q561" i="6"/>
  <c r="R561" i="6"/>
  <c r="W560" i="6"/>
  <c r="T561" i="6"/>
  <c r="X560" i="6"/>
  <c r="E561" i="6"/>
  <c r="U561" i="6"/>
  <c r="H561" i="6"/>
  <c r="I561" i="6"/>
  <c r="Y561" i="6"/>
  <c r="K561" i="6"/>
  <c r="L561" i="6"/>
  <c r="M561" i="6"/>
  <c r="O561" i="6"/>
  <c r="Z561" i="6"/>
  <c r="V561" i="6"/>
  <c r="D562" i="6"/>
  <c r="S561" i="6"/>
  <c r="J562" i="6"/>
  <c r="P562" i="6"/>
  <c r="C561" i="6"/>
  <c r="F562" i="6"/>
  <c r="G562" i="6"/>
  <c r="Q562" i="6"/>
  <c r="R562" i="6"/>
  <c r="W561" i="6"/>
  <c r="T562" i="6"/>
  <c r="X561" i="6"/>
  <c r="E562" i="6"/>
  <c r="U562" i="6"/>
  <c r="H562" i="6"/>
  <c r="I562" i="6"/>
  <c r="Y562" i="6"/>
  <c r="K562" i="6"/>
  <c r="L562" i="6"/>
  <c r="M562" i="6"/>
  <c r="O562" i="6"/>
  <c r="Z562" i="6"/>
  <c r="V562" i="6"/>
  <c r="D563" i="6"/>
  <c r="S562" i="6"/>
  <c r="J563" i="6"/>
  <c r="P563" i="6"/>
  <c r="C562" i="6"/>
  <c r="F563" i="6"/>
  <c r="G563" i="6"/>
  <c r="Q563" i="6"/>
  <c r="R563" i="6"/>
  <c r="W562" i="6"/>
  <c r="T563" i="6"/>
  <c r="X562" i="6"/>
  <c r="E563" i="6"/>
  <c r="U563" i="6"/>
  <c r="H563" i="6"/>
  <c r="I563" i="6"/>
  <c r="Y563" i="6"/>
  <c r="K563" i="6"/>
  <c r="L563" i="6"/>
  <c r="M563" i="6"/>
  <c r="O563" i="6"/>
  <c r="Z563" i="6"/>
  <c r="V563" i="6"/>
  <c r="D564" i="6"/>
  <c r="S563" i="6"/>
  <c r="J564" i="6"/>
  <c r="P564" i="6"/>
  <c r="C563" i="6"/>
  <c r="F564" i="6"/>
  <c r="G564" i="6"/>
  <c r="Q564" i="6"/>
  <c r="R564" i="6"/>
  <c r="W563" i="6"/>
  <c r="T564" i="6"/>
  <c r="X563" i="6"/>
  <c r="E564" i="6"/>
  <c r="U564" i="6"/>
  <c r="H564" i="6"/>
  <c r="I564" i="6"/>
  <c r="Y564" i="6"/>
  <c r="K564" i="6"/>
  <c r="L564" i="6"/>
  <c r="M564" i="6"/>
  <c r="O564" i="6"/>
  <c r="Z564" i="6"/>
  <c r="V564" i="6"/>
  <c r="D565" i="6"/>
  <c r="S564" i="6"/>
  <c r="J565" i="6"/>
  <c r="P565" i="6"/>
  <c r="C564" i="6"/>
  <c r="F565" i="6"/>
  <c r="G565" i="6"/>
  <c r="Q565" i="6"/>
  <c r="R565" i="6"/>
  <c r="W564" i="6"/>
  <c r="T565" i="6"/>
  <c r="X564" i="6"/>
  <c r="E565" i="6"/>
  <c r="U565" i="6"/>
  <c r="H565" i="6"/>
  <c r="I565" i="6"/>
  <c r="Y565" i="6"/>
  <c r="K565" i="6"/>
  <c r="L565" i="6"/>
  <c r="M565" i="6"/>
  <c r="O565" i="6"/>
  <c r="Z565" i="6"/>
  <c r="V565" i="6"/>
  <c r="D566" i="6"/>
  <c r="S565" i="6"/>
  <c r="J566" i="6"/>
  <c r="P566" i="6"/>
  <c r="C565" i="6"/>
  <c r="F566" i="6"/>
  <c r="G566" i="6"/>
  <c r="Q566" i="6"/>
  <c r="R566" i="6"/>
  <c r="W565" i="6"/>
  <c r="T566" i="6"/>
  <c r="X565" i="6"/>
  <c r="E566" i="6"/>
  <c r="U566" i="6"/>
  <c r="H566" i="6"/>
  <c r="I566" i="6"/>
  <c r="Y566" i="6"/>
  <c r="K566" i="6"/>
  <c r="L566" i="6"/>
  <c r="M566" i="6"/>
  <c r="O566" i="6"/>
  <c r="Z566" i="6"/>
  <c r="V566" i="6"/>
  <c r="D567" i="6"/>
  <c r="S566" i="6"/>
  <c r="J567" i="6"/>
  <c r="P567" i="6"/>
  <c r="C566" i="6"/>
  <c r="F567" i="6"/>
  <c r="G567" i="6"/>
  <c r="Q567" i="6"/>
  <c r="R567" i="6"/>
  <c r="W566" i="6"/>
  <c r="T567" i="6"/>
  <c r="X566" i="6"/>
  <c r="E567" i="6"/>
  <c r="U567" i="6"/>
  <c r="H567" i="6"/>
  <c r="I567" i="6"/>
  <c r="Y567" i="6"/>
  <c r="K567" i="6"/>
  <c r="L567" i="6"/>
  <c r="M567" i="6"/>
  <c r="O567" i="6"/>
  <c r="Z567" i="6"/>
  <c r="V567" i="6"/>
  <c r="D568" i="6"/>
  <c r="S567" i="6"/>
  <c r="J568" i="6"/>
  <c r="P568" i="6"/>
  <c r="C567" i="6"/>
  <c r="F568" i="6"/>
  <c r="G568" i="6"/>
  <c r="Q568" i="6"/>
  <c r="R568" i="6"/>
  <c r="W567" i="6"/>
  <c r="T568" i="6"/>
  <c r="X567" i="6"/>
  <c r="E568" i="6"/>
  <c r="U568" i="6"/>
  <c r="H568" i="6"/>
  <c r="I568" i="6"/>
  <c r="Y568" i="6"/>
  <c r="K568" i="6"/>
  <c r="L568" i="6"/>
  <c r="M568" i="6"/>
  <c r="O568" i="6"/>
  <c r="Z568" i="6"/>
  <c r="V568" i="6"/>
  <c r="D569" i="6"/>
  <c r="S568" i="6"/>
  <c r="J569" i="6"/>
  <c r="P569" i="6"/>
  <c r="C568" i="6"/>
  <c r="F569" i="6"/>
  <c r="G569" i="6"/>
  <c r="Q569" i="6"/>
  <c r="R569" i="6"/>
  <c r="W568" i="6"/>
  <c r="T569" i="6"/>
  <c r="X568" i="6"/>
  <c r="E569" i="6"/>
  <c r="U569" i="6"/>
  <c r="H569" i="6"/>
  <c r="I569" i="6"/>
  <c r="Y569" i="6"/>
  <c r="K569" i="6"/>
  <c r="L569" i="6"/>
  <c r="M569" i="6"/>
  <c r="O569" i="6"/>
  <c r="Z569" i="6"/>
  <c r="V569" i="6"/>
  <c r="D570" i="6"/>
  <c r="S569" i="6"/>
  <c r="J570" i="6"/>
  <c r="P570" i="6"/>
  <c r="C569" i="6"/>
  <c r="F570" i="6"/>
  <c r="G570" i="6"/>
  <c r="Q570" i="6"/>
  <c r="R570" i="6"/>
  <c r="W569" i="6"/>
  <c r="T570" i="6"/>
  <c r="X569" i="6"/>
  <c r="E570" i="6"/>
  <c r="U570" i="6"/>
  <c r="H570" i="6"/>
  <c r="I570" i="6"/>
  <c r="Y570" i="6"/>
  <c r="K570" i="6"/>
  <c r="L570" i="6"/>
  <c r="M570" i="6"/>
  <c r="O570" i="6"/>
  <c r="Z570" i="6"/>
  <c r="V570" i="6"/>
  <c r="D571" i="6"/>
  <c r="S570" i="6"/>
  <c r="J571" i="6"/>
  <c r="P571" i="6"/>
  <c r="C570" i="6"/>
  <c r="F571" i="6"/>
  <c r="G571" i="6"/>
  <c r="Q571" i="6"/>
  <c r="R571" i="6"/>
  <c r="W570" i="6"/>
  <c r="T571" i="6"/>
  <c r="X570" i="6"/>
  <c r="E571" i="6"/>
  <c r="U571" i="6"/>
  <c r="H571" i="6"/>
  <c r="I571" i="6"/>
  <c r="Y571" i="6"/>
  <c r="K571" i="6"/>
  <c r="L571" i="6"/>
  <c r="M571" i="6"/>
  <c r="O571" i="6"/>
  <c r="Z571" i="6"/>
  <c r="V571" i="6"/>
  <c r="D572" i="6"/>
  <c r="S571" i="6"/>
  <c r="J572" i="6"/>
  <c r="P572" i="6"/>
  <c r="C571" i="6"/>
  <c r="F572" i="6"/>
  <c r="G572" i="6"/>
  <c r="Q572" i="6"/>
  <c r="R572" i="6"/>
  <c r="W571" i="6"/>
  <c r="T572" i="6"/>
  <c r="X571" i="6"/>
  <c r="E572" i="6"/>
  <c r="U572" i="6"/>
  <c r="H572" i="6"/>
  <c r="I572" i="6"/>
  <c r="Y572" i="6"/>
  <c r="K572" i="6"/>
  <c r="L572" i="6"/>
  <c r="M572" i="6"/>
  <c r="O572" i="6"/>
  <c r="Z572" i="6"/>
  <c r="V572" i="6"/>
  <c r="D573" i="6"/>
  <c r="S572" i="6"/>
  <c r="J573" i="6"/>
  <c r="P573" i="6"/>
  <c r="C572" i="6"/>
  <c r="F573" i="6"/>
  <c r="G573" i="6"/>
  <c r="Q573" i="6"/>
  <c r="R573" i="6"/>
  <c r="W572" i="6"/>
  <c r="T573" i="6"/>
  <c r="X572" i="6"/>
  <c r="E573" i="6"/>
  <c r="U573" i="6"/>
  <c r="H573" i="6"/>
  <c r="I573" i="6"/>
  <c r="Y573" i="6"/>
  <c r="K573" i="6"/>
  <c r="L573" i="6"/>
  <c r="M573" i="6"/>
  <c r="O573" i="6"/>
  <c r="Z573" i="6"/>
  <c r="V573" i="6"/>
  <c r="D574" i="6"/>
  <c r="S573" i="6"/>
  <c r="J574" i="6"/>
  <c r="P574" i="6"/>
  <c r="C573" i="6"/>
  <c r="F574" i="6"/>
  <c r="G574" i="6"/>
  <c r="Q574" i="6"/>
  <c r="R574" i="6"/>
  <c r="W573" i="6"/>
  <c r="T574" i="6"/>
  <c r="X573" i="6"/>
  <c r="E574" i="6"/>
  <c r="U574" i="6"/>
  <c r="H574" i="6"/>
  <c r="I574" i="6"/>
  <c r="Y574" i="6"/>
  <c r="K574" i="6"/>
  <c r="L574" i="6"/>
  <c r="M574" i="6"/>
  <c r="O574" i="6"/>
  <c r="Z574" i="6"/>
  <c r="V574" i="6"/>
  <c r="D575" i="6"/>
  <c r="S574" i="6"/>
  <c r="J575" i="6"/>
  <c r="P575" i="6"/>
  <c r="C574" i="6"/>
  <c r="F575" i="6"/>
  <c r="G575" i="6"/>
  <c r="Q575" i="6"/>
  <c r="R575" i="6"/>
  <c r="W574" i="6"/>
  <c r="T575" i="6"/>
  <c r="X574" i="6"/>
  <c r="E575" i="6"/>
  <c r="U575" i="6"/>
  <c r="H575" i="6"/>
  <c r="I575" i="6"/>
  <c r="Y575" i="6"/>
  <c r="K575" i="6"/>
  <c r="L575" i="6"/>
  <c r="M575" i="6"/>
  <c r="O575" i="6"/>
  <c r="Z575" i="6"/>
  <c r="V575" i="6"/>
  <c r="D576" i="6"/>
  <c r="S575" i="6"/>
  <c r="J576" i="6"/>
  <c r="P576" i="6"/>
  <c r="C575" i="6"/>
  <c r="F576" i="6"/>
  <c r="G576" i="6"/>
  <c r="Q576" i="6"/>
  <c r="R576" i="6"/>
  <c r="W575" i="6"/>
  <c r="T576" i="6"/>
  <c r="X575" i="6"/>
  <c r="E576" i="6"/>
  <c r="U576" i="6"/>
  <c r="H576" i="6"/>
  <c r="I576" i="6"/>
  <c r="Y576" i="6"/>
  <c r="K576" i="6"/>
  <c r="L576" i="6"/>
  <c r="M576" i="6"/>
  <c r="O576" i="6"/>
  <c r="Z576" i="6"/>
  <c r="V576" i="6"/>
  <c r="D577" i="6"/>
  <c r="S576" i="6"/>
  <c r="J577" i="6"/>
  <c r="P577" i="6"/>
  <c r="C576" i="6"/>
  <c r="F577" i="6"/>
  <c r="G577" i="6"/>
  <c r="Q577" i="6"/>
  <c r="R577" i="6"/>
  <c r="W576" i="6"/>
  <c r="T577" i="6"/>
  <c r="X576" i="6"/>
  <c r="E577" i="6"/>
  <c r="U577" i="6"/>
  <c r="H577" i="6"/>
  <c r="I577" i="6"/>
  <c r="Y577" i="6"/>
  <c r="K577" i="6"/>
  <c r="L577" i="6"/>
  <c r="M577" i="6"/>
  <c r="O577" i="6"/>
  <c r="Z577" i="6"/>
  <c r="V577" i="6"/>
  <c r="D578" i="6"/>
  <c r="S577" i="6"/>
  <c r="J578" i="6"/>
  <c r="P578" i="6"/>
  <c r="C577" i="6"/>
  <c r="F578" i="6"/>
  <c r="G578" i="6"/>
  <c r="Q578" i="6"/>
  <c r="R578" i="6"/>
  <c r="W577" i="6"/>
  <c r="T578" i="6"/>
  <c r="X577" i="6"/>
  <c r="E578" i="6"/>
  <c r="U578" i="6"/>
  <c r="H578" i="6"/>
  <c r="I578" i="6"/>
  <c r="Y578" i="6"/>
  <c r="K578" i="6"/>
  <c r="L578" i="6"/>
  <c r="M578" i="6"/>
  <c r="O578" i="6"/>
  <c r="Z578" i="6"/>
  <c r="V578" i="6"/>
  <c r="D579" i="6"/>
  <c r="S578" i="6"/>
  <c r="J579" i="6"/>
  <c r="P579" i="6"/>
  <c r="C578" i="6"/>
  <c r="F579" i="6"/>
  <c r="G579" i="6"/>
  <c r="Q579" i="6"/>
  <c r="R579" i="6"/>
  <c r="W578" i="6"/>
  <c r="T579" i="6"/>
  <c r="X578" i="6"/>
  <c r="E579" i="6"/>
  <c r="U579" i="6"/>
  <c r="H579" i="6"/>
  <c r="I579" i="6"/>
  <c r="Y579" i="6"/>
  <c r="K579" i="6"/>
  <c r="L579" i="6"/>
  <c r="M579" i="6"/>
  <c r="O579" i="6"/>
  <c r="Z579" i="6"/>
  <c r="V579" i="6"/>
  <c r="D580" i="6"/>
  <c r="S579" i="6"/>
  <c r="J580" i="6"/>
  <c r="P580" i="6"/>
  <c r="C579" i="6"/>
  <c r="F580" i="6"/>
  <c r="G580" i="6"/>
  <c r="Q580" i="6"/>
  <c r="R580" i="6"/>
  <c r="W579" i="6"/>
  <c r="T580" i="6"/>
  <c r="X579" i="6"/>
  <c r="E580" i="6"/>
  <c r="U580" i="6"/>
  <c r="H580" i="6"/>
  <c r="I580" i="6"/>
  <c r="Y580" i="6"/>
  <c r="K580" i="6"/>
  <c r="L580" i="6"/>
  <c r="M580" i="6"/>
  <c r="O580" i="6"/>
  <c r="Z580" i="6"/>
  <c r="V580" i="6"/>
  <c r="D581" i="6"/>
  <c r="S580" i="6"/>
  <c r="J581" i="6"/>
  <c r="P581" i="6"/>
  <c r="C580" i="6"/>
  <c r="F581" i="6"/>
  <c r="G581" i="6"/>
  <c r="Q581" i="6"/>
  <c r="R581" i="6"/>
  <c r="W580" i="6"/>
  <c r="T581" i="6"/>
  <c r="X580" i="6"/>
  <c r="E581" i="6"/>
  <c r="U581" i="6"/>
  <c r="H581" i="6"/>
  <c r="I581" i="6"/>
  <c r="Y581" i="6"/>
  <c r="K581" i="6"/>
  <c r="L581" i="6"/>
  <c r="M581" i="6"/>
  <c r="O581" i="6"/>
  <c r="Z581" i="6"/>
  <c r="V581" i="6"/>
  <c r="D582" i="6"/>
  <c r="S581" i="6"/>
  <c r="J582" i="6"/>
  <c r="P582" i="6"/>
  <c r="C581" i="6"/>
  <c r="F582" i="6"/>
  <c r="G582" i="6"/>
  <c r="Q582" i="6"/>
  <c r="R582" i="6"/>
  <c r="W581" i="6"/>
  <c r="T582" i="6"/>
  <c r="X581" i="6"/>
  <c r="E582" i="6"/>
  <c r="U582" i="6"/>
  <c r="H582" i="6"/>
  <c r="I582" i="6"/>
  <c r="Y582" i="6"/>
  <c r="K582" i="6"/>
  <c r="L582" i="6"/>
  <c r="M582" i="6"/>
  <c r="O582" i="6"/>
  <c r="Z582" i="6"/>
  <c r="V582" i="6"/>
  <c r="D583" i="6"/>
  <c r="S582" i="6"/>
  <c r="J583" i="6"/>
  <c r="P583" i="6"/>
  <c r="C582" i="6"/>
  <c r="F583" i="6"/>
  <c r="G583" i="6"/>
  <c r="Q583" i="6"/>
  <c r="R583" i="6"/>
  <c r="W582" i="6"/>
  <c r="T583" i="6"/>
  <c r="X582" i="6"/>
  <c r="E583" i="6"/>
  <c r="U583" i="6"/>
  <c r="H583" i="6"/>
  <c r="I583" i="6"/>
  <c r="Y583" i="6"/>
  <c r="K583" i="6"/>
  <c r="L583" i="6"/>
  <c r="M583" i="6"/>
  <c r="O583" i="6"/>
  <c r="Z583" i="6"/>
  <c r="V583" i="6"/>
  <c r="D584" i="6"/>
  <c r="S583" i="6"/>
  <c r="J584" i="6"/>
  <c r="P584" i="6"/>
  <c r="C583" i="6"/>
  <c r="F584" i="6"/>
  <c r="G584" i="6"/>
  <c r="Q584" i="6"/>
  <c r="R584" i="6"/>
  <c r="W583" i="6"/>
  <c r="T584" i="6"/>
  <c r="X583" i="6"/>
  <c r="E584" i="6"/>
  <c r="U584" i="6"/>
  <c r="H584" i="6"/>
  <c r="I584" i="6"/>
  <c r="Y584" i="6"/>
  <c r="K584" i="6"/>
  <c r="L584" i="6"/>
  <c r="M584" i="6"/>
  <c r="O584" i="6"/>
  <c r="Z584" i="6"/>
  <c r="V584" i="6"/>
  <c r="D585" i="6"/>
  <c r="S584" i="6"/>
  <c r="J585" i="6"/>
  <c r="P585" i="6"/>
  <c r="C584" i="6"/>
  <c r="F585" i="6"/>
  <c r="G585" i="6"/>
  <c r="Q585" i="6"/>
  <c r="R585" i="6"/>
  <c r="W584" i="6"/>
  <c r="T585" i="6"/>
  <c r="X584" i="6"/>
  <c r="E585" i="6"/>
  <c r="U585" i="6"/>
  <c r="H585" i="6"/>
  <c r="I585" i="6"/>
  <c r="Y585" i="6"/>
  <c r="K585" i="6"/>
  <c r="L585" i="6"/>
  <c r="M585" i="6"/>
  <c r="O585" i="6"/>
  <c r="Z585" i="6"/>
  <c r="V585" i="6"/>
  <c r="D586" i="6"/>
  <c r="S585" i="6"/>
  <c r="J586" i="6"/>
  <c r="P586" i="6"/>
  <c r="C585" i="6"/>
  <c r="F586" i="6"/>
  <c r="G586" i="6"/>
  <c r="Q586" i="6"/>
  <c r="R586" i="6"/>
  <c r="W585" i="6"/>
  <c r="T586" i="6"/>
  <c r="X585" i="6"/>
  <c r="E586" i="6"/>
  <c r="U586" i="6"/>
  <c r="H586" i="6"/>
  <c r="I586" i="6"/>
  <c r="Y586" i="6"/>
  <c r="K586" i="6"/>
  <c r="L586" i="6"/>
  <c r="M586" i="6"/>
  <c r="O586" i="6"/>
  <c r="Z586" i="6"/>
  <c r="V586" i="6"/>
  <c r="D587" i="6"/>
  <c r="S586" i="6"/>
  <c r="J587" i="6"/>
  <c r="P587" i="6"/>
  <c r="C586" i="6"/>
  <c r="F587" i="6"/>
  <c r="G587" i="6"/>
  <c r="Q587" i="6"/>
  <c r="R587" i="6"/>
  <c r="W586" i="6"/>
  <c r="T587" i="6"/>
  <c r="X586" i="6"/>
  <c r="E587" i="6"/>
  <c r="U587" i="6"/>
  <c r="H587" i="6"/>
  <c r="I587" i="6"/>
  <c r="Y587" i="6"/>
  <c r="K587" i="6"/>
  <c r="L587" i="6"/>
  <c r="M587" i="6"/>
  <c r="O587" i="6"/>
  <c r="Z587" i="6"/>
  <c r="V587" i="6"/>
  <c r="D588" i="6"/>
  <c r="S587" i="6"/>
  <c r="J588" i="6"/>
  <c r="P588" i="6"/>
  <c r="C587" i="6"/>
  <c r="F588" i="6"/>
  <c r="G588" i="6"/>
  <c r="Q588" i="6"/>
  <c r="R588" i="6"/>
  <c r="W587" i="6"/>
  <c r="T588" i="6"/>
  <c r="X587" i="6"/>
  <c r="E588" i="6"/>
  <c r="U588" i="6"/>
  <c r="H588" i="6"/>
  <c r="I588" i="6"/>
  <c r="Y588" i="6"/>
  <c r="K588" i="6"/>
  <c r="L588" i="6"/>
  <c r="M588" i="6"/>
  <c r="O588" i="6"/>
  <c r="Z588" i="6"/>
  <c r="V588" i="6"/>
  <c r="D589" i="6"/>
  <c r="S588" i="6"/>
  <c r="J589" i="6"/>
  <c r="P589" i="6"/>
  <c r="C588" i="6"/>
  <c r="F589" i="6"/>
  <c r="G589" i="6"/>
  <c r="Q589" i="6"/>
  <c r="R589" i="6"/>
  <c r="W588" i="6"/>
  <c r="T589" i="6"/>
  <c r="X588" i="6"/>
  <c r="E589" i="6"/>
  <c r="U589" i="6"/>
  <c r="H589" i="6"/>
  <c r="I589" i="6"/>
  <c r="Y589" i="6"/>
  <c r="K589" i="6"/>
  <c r="L589" i="6"/>
  <c r="M589" i="6"/>
  <c r="O589" i="6"/>
  <c r="Z589" i="6"/>
  <c r="V589" i="6"/>
  <c r="D590" i="6"/>
  <c r="S589" i="6"/>
  <c r="J590" i="6"/>
  <c r="P590" i="6"/>
  <c r="C589" i="6"/>
  <c r="F590" i="6"/>
  <c r="G590" i="6"/>
  <c r="Q590" i="6"/>
  <c r="R590" i="6"/>
  <c r="W589" i="6"/>
  <c r="T590" i="6"/>
  <c r="X589" i="6"/>
  <c r="E590" i="6"/>
  <c r="U590" i="6"/>
  <c r="H590" i="6"/>
  <c r="I590" i="6"/>
  <c r="Y590" i="6"/>
  <c r="K590" i="6"/>
  <c r="L590" i="6"/>
  <c r="M590" i="6"/>
  <c r="O590" i="6"/>
  <c r="Z590" i="6"/>
  <c r="V590" i="6"/>
  <c r="D591" i="6"/>
  <c r="S590" i="6"/>
  <c r="J591" i="6"/>
  <c r="P591" i="6"/>
  <c r="C590" i="6"/>
  <c r="F591" i="6"/>
  <c r="G591" i="6"/>
  <c r="Q591" i="6"/>
  <c r="R591" i="6"/>
  <c r="W590" i="6"/>
  <c r="T591" i="6"/>
  <c r="X590" i="6"/>
  <c r="E591" i="6"/>
  <c r="U591" i="6"/>
  <c r="H591" i="6"/>
  <c r="I591" i="6"/>
  <c r="Y591" i="6"/>
  <c r="K591" i="6"/>
  <c r="L591" i="6"/>
  <c r="M591" i="6"/>
  <c r="O591" i="6"/>
  <c r="Z591" i="6"/>
  <c r="V591" i="6"/>
  <c r="D592" i="6"/>
  <c r="S591" i="6"/>
  <c r="J592" i="6"/>
  <c r="P592" i="6"/>
  <c r="C591" i="6"/>
  <c r="F592" i="6"/>
  <c r="G592" i="6"/>
  <c r="Q592" i="6"/>
  <c r="R592" i="6"/>
  <c r="W591" i="6"/>
  <c r="T592" i="6"/>
  <c r="X591" i="6"/>
  <c r="E592" i="6"/>
  <c r="U592" i="6"/>
  <c r="H592" i="6"/>
  <c r="I592" i="6"/>
  <c r="Y592" i="6"/>
  <c r="K592" i="6"/>
  <c r="L592" i="6"/>
  <c r="M592" i="6"/>
  <c r="O592" i="6"/>
  <c r="Z592" i="6"/>
  <c r="V592" i="6"/>
  <c r="D593" i="6"/>
  <c r="S592" i="6"/>
  <c r="J593" i="6"/>
  <c r="P593" i="6"/>
  <c r="C592" i="6"/>
  <c r="F593" i="6"/>
  <c r="G593" i="6"/>
  <c r="Q593" i="6"/>
  <c r="R593" i="6"/>
  <c r="W592" i="6"/>
  <c r="T593" i="6"/>
  <c r="X592" i="6"/>
  <c r="E593" i="6"/>
  <c r="U593" i="6"/>
  <c r="H593" i="6"/>
  <c r="I593" i="6"/>
  <c r="Y593" i="6"/>
  <c r="K593" i="6"/>
  <c r="L593" i="6"/>
  <c r="M593" i="6"/>
  <c r="O593" i="6"/>
  <c r="Z593" i="6"/>
  <c r="V593" i="6"/>
  <c r="D594" i="6"/>
  <c r="S593" i="6"/>
  <c r="J594" i="6"/>
  <c r="P594" i="6"/>
  <c r="C593" i="6"/>
  <c r="F594" i="6"/>
  <c r="G594" i="6"/>
  <c r="Q594" i="6"/>
  <c r="R594" i="6"/>
  <c r="W593" i="6"/>
  <c r="T594" i="6"/>
  <c r="X593" i="6"/>
  <c r="E594" i="6"/>
  <c r="U594" i="6"/>
  <c r="H594" i="6"/>
  <c r="I594" i="6"/>
  <c r="Y594" i="6"/>
  <c r="K594" i="6"/>
  <c r="L594" i="6"/>
  <c r="M594" i="6"/>
  <c r="O594" i="6"/>
  <c r="Z594" i="6"/>
  <c r="V594" i="6"/>
  <c r="D595" i="6"/>
  <c r="S594" i="6"/>
  <c r="J595" i="6"/>
  <c r="P595" i="6"/>
  <c r="C594" i="6"/>
  <c r="F595" i="6"/>
  <c r="G595" i="6"/>
  <c r="Q595" i="6"/>
  <c r="R595" i="6"/>
  <c r="W594" i="6"/>
  <c r="T595" i="6"/>
  <c r="X594" i="6"/>
  <c r="E595" i="6"/>
  <c r="U595" i="6"/>
  <c r="H595" i="6"/>
  <c r="I595" i="6"/>
  <c r="Y595" i="6"/>
  <c r="K595" i="6"/>
  <c r="L595" i="6"/>
  <c r="M595" i="6"/>
  <c r="O595" i="6"/>
  <c r="Z595" i="6"/>
  <c r="V595" i="6"/>
  <c r="D596" i="6"/>
  <c r="S595" i="6"/>
  <c r="J596" i="6"/>
  <c r="P596" i="6"/>
  <c r="C595" i="6"/>
  <c r="F596" i="6"/>
  <c r="G596" i="6"/>
  <c r="Q596" i="6"/>
  <c r="R596" i="6"/>
  <c r="W595" i="6"/>
  <c r="T596" i="6"/>
  <c r="X595" i="6"/>
  <c r="E596" i="6"/>
  <c r="U596" i="6"/>
  <c r="H596" i="6"/>
  <c r="I596" i="6"/>
  <c r="Y596" i="6"/>
  <c r="K596" i="6"/>
  <c r="L596" i="6"/>
  <c r="M596" i="6"/>
  <c r="O596" i="6"/>
  <c r="Z596" i="6"/>
  <c r="V596" i="6"/>
  <c r="D597" i="6"/>
  <c r="S596" i="6"/>
  <c r="J597" i="6"/>
  <c r="P597" i="6"/>
  <c r="C596" i="6"/>
  <c r="F597" i="6"/>
  <c r="G597" i="6"/>
  <c r="Q597" i="6"/>
  <c r="R597" i="6"/>
  <c r="W596" i="6"/>
  <c r="T597" i="6"/>
  <c r="X596" i="6"/>
  <c r="E597" i="6"/>
  <c r="U597" i="6"/>
  <c r="H597" i="6"/>
  <c r="I597" i="6"/>
  <c r="Y597" i="6"/>
  <c r="K597" i="6"/>
  <c r="L597" i="6"/>
  <c r="M597" i="6"/>
  <c r="O597" i="6"/>
  <c r="Z597" i="6"/>
  <c r="V597" i="6"/>
  <c r="D598" i="6"/>
  <c r="S597" i="6"/>
  <c r="J598" i="6"/>
  <c r="P598" i="6"/>
  <c r="C597" i="6"/>
  <c r="F598" i="6"/>
  <c r="G598" i="6"/>
  <c r="Q598" i="6"/>
  <c r="R598" i="6"/>
  <c r="W597" i="6"/>
  <c r="T598" i="6"/>
  <c r="X597" i="6"/>
  <c r="E598" i="6"/>
  <c r="U598" i="6"/>
  <c r="H598" i="6"/>
  <c r="I598" i="6"/>
  <c r="Y598" i="6"/>
  <c r="K598" i="6"/>
  <c r="L598" i="6"/>
  <c r="M598" i="6"/>
  <c r="O598" i="6"/>
  <c r="Z598" i="6"/>
  <c r="V598" i="6"/>
  <c r="D599" i="6"/>
  <c r="S598" i="6"/>
  <c r="J599" i="6"/>
  <c r="P599" i="6"/>
  <c r="C598" i="6"/>
  <c r="F599" i="6"/>
  <c r="G599" i="6"/>
  <c r="Q599" i="6"/>
  <c r="R599" i="6"/>
  <c r="W598" i="6"/>
  <c r="T599" i="6"/>
  <c r="X598" i="6"/>
  <c r="E599" i="6"/>
  <c r="U599" i="6"/>
  <c r="H599" i="6"/>
  <c r="I599" i="6"/>
  <c r="Y599" i="6"/>
  <c r="K599" i="6"/>
  <c r="L599" i="6"/>
  <c r="M599" i="6"/>
  <c r="O599" i="6"/>
  <c r="Z599" i="6"/>
  <c r="V599" i="6"/>
  <c r="D600" i="6"/>
  <c r="S599" i="6"/>
  <c r="J600" i="6"/>
  <c r="P600" i="6"/>
  <c r="C599" i="6"/>
  <c r="F600" i="6"/>
  <c r="G600" i="6"/>
  <c r="Q600" i="6"/>
  <c r="R600" i="6"/>
  <c r="W599" i="6"/>
  <c r="T600" i="6"/>
  <c r="X599" i="6"/>
  <c r="E600" i="6"/>
  <c r="U600" i="6"/>
  <c r="H600" i="6"/>
  <c r="I600" i="6"/>
  <c r="Y600" i="6"/>
  <c r="K600" i="6"/>
  <c r="L600" i="6"/>
  <c r="M600" i="6"/>
  <c r="O600" i="6"/>
  <c r="Z600" i="6"/>
  <c r="V600" i="6"/>
  <c r="D601" i="6"/>
  <c r="S600" i="6"/>
  <c r="J601" i="6"/>
  <c r="P601" i="6"/>
  <c r="C600" i="6"/>
  <c r="F601" i="6"/>
  <c r="G601" i="6"/>
  <c r="Q601" i="6"/>
  <c r="R601" i="6"/>
  <c r="W600" i="6"/>
  <c r="T601" i="6"/>
  <c r="X600" i="6"/>
  <c r="E601" i="6"/>
  <c r="U601" i="6"/>
  <c r="H601" i="6"/>
  <c r="I601" i="6"/>
  <c r="Y601" i="6"/>
  <c r="K601" i="6"/>
  <c r="L601" i="6"/>
  <c r="M601" i="6"/>
  <c r="O601" i="6"/>
  <c r="Z601" i="6"/>
  <c r="V601" i="6"/>
  <c r="D602" i="6"/>
  <c r="S601" i="6"/>
  <c r="J602" i="6"/>
  <c r="P602" i="6"/>
  <c r="C601" i="6"/>
  <c r="F602" i="6"/>
  <c r="G602" i="6"/>
  <c r="Q602" i="6"/>
  <c r="R602" i="6"/>
  <c r="W601" i="6"/>
  <c r="T602" i="6"/>
  <c r="X601" i="6"/>
  <c r="E602" i="6"/>
  <c r="U602" i="6"/>
  <c r="H602" i="6"/>
  <c r="I602" i="6"/>
  <c r="Y602" i="6"/>
  <c r="K602" i="6"/>
  <c r="L602" i="6"/>
  <c r="M602" i="6"/>
  <c r="O602" i="6"/>
  <c r="Z602" i="6"/>
  <c r="V602" i="6"/>
  <c r="D603" i="6"/>
  <c r="S602" i="6"/>
  <c r="J603" i="6"/>
  <c r="P603" i="6"/>
  <c r="C602" i="6"/>
  <c r="F603" i="6"/>
  <c r="G603" i="6"/>
  <c r="Q603" i="6"/>
  <c r="R603" i="6"/>
  <c r="W602" i="6"/>
  <c r="T603" i="6"/>
  <c r="X602" i="6"/>
  <c r="E603" i="6"/>
  <c r="U603" i="6"/>
  <c r="H603" i="6"/>
  <c r="I603" i="6"/>
  <c r="Y603" i="6"/>
  <c r="K603" i="6"/>
  <c r="L603" i="6"/>
  <c r="M603" i="6"/>
  <c r="O603" i="6"/>
  <c r="Z603" i="6"/>
  <c r="V603" i="6"/>
  <c r="D604" i="6"/>
  <c r="S603" i="6"/>
  <c r="J604" i="6"/>
  <c r="P604" i="6"/>
  <c r="C603" i="6"/>
  <c r="F604" i="6"/>
  <c r="G604" i="6"/>
  <c r="Q604" i="6"/>
  <c r="R604" i="6"/>
  <c r="W603" i="6"/>
  <c r="T604" i="6"/>
  <c r="X603" i="6"/>
  <c r="E604" i="6"/>
  <c r="U604" i="6"/>
  <c r="H604" i="6"/>
  <c r="I604" i="6"/>
  <c r="Y604" i="6"/>
  <c r="K604" i="6"/>
  <c r="L604" i="6"/>
  <c r="M604" i="6"/>
  <c r="O604" i="6"/>
  <c r="Z604" i="6"/>
  <c r="V604" i="6"/>
  <c r="D605" i="6"/>
  <c r="S604" i="6"/>
  <c r="J605" i="6"/>
  <c r="P605" i="6"/>
  <c r="C604" i="6"/>
  <c r="F605" i="6"/>
  <c r="G605" i="6"/>
  <c r="Q605" i="6"/>
  <c r="R605" i="6"/>
  <c r="W604" i="6"/>
  <c r="T605" i="6"/>
  <c r="X604" i="6"/>
  <c r="E605" i="6"/>
  <c r="U605" i="6"/>
  <c r="H605" i="6"/>
  <c r="I605" i="6"/>
  <c r="Y605" i="6"/>
  <c r="K605" i="6"/>
  <c r="L605" i="6"/>
  <c r="M605" i="6"/>
  <c r="O605" i="6"/>
  <c r="Z605" i="6"/>
  <c r="V605" i="6"/>
  <c r="D606" i="6"/>
  <c r="S605" i="6"/>
  <c r="J606" i="6"/>
  <c r="P606" i="6"/>
  <c r="C605" i="6"/>
  <c r="F606" i="6"/>
  <c r="G606" i="6"/>
  <c r="Q606" i="6"/>
  <c r="R606" i="6"/>
  <c r="W605" i="6"/>
  <c r="T606" i="6"/>
  <c r="X605" i="6"/>
  <c r="E606" i="6"/>
  <c r="U606" i="6"/>
  <c r="H606" i="6"/>
  <c r="I606" i="6"/>
  <c r="Y606" i="6"/>
  <c r="K606" i="6"/>
  <c r="L606" i="6"/>
  <c r="M606" i="6"/>
  <c r="O606" i="6"/>
  <c r="Z606" i="6"/>
  <c r="V606" i="6"/>
  <c r="D607" i="6"/>
  <c r="S606" i="6"/>
  <c r="J607" i="6"/>
  <c r="P607" i="6"/>
  <c r="C606" i="6"/>
  <c r="F607" i="6"/>
  <c r="G607" i="6"/>
  <c r="Q607" i="6"/>
  <c r="R607" i="6"/>
  <c r="W606" i="6"/>
  <c r="T607" i="6"/>
  <c r="X606" i="6"/>
  <c r="E607" i="6"/>
  <c r="U607" i="6"/>
  <c r="H607" i="6"/>
  <c r="I607" i="6"/>
  <c r="Y607" i="6"/>
  <c r="K607" i="6"/>
  <c r="L607" i="6"/>
  <c r="M607" i="6"/>
  <c r="O607" i="6"/>
  <c r="Z607" i="6"/>
  <c r="V607" i="6"/>
  <c r="D608" i="6"/>
  <c r="S607" i="6"/>
  <c r="J608" i="6"/>
  <c r="P608" i="6"/>
  <c r="C607" i="6"/>
  <c r="F608" i="6"/>
  <c r="G608" i="6"/>
  <c r="Q608" i="6"/>
  <c r="R608" i="6"/>
  <c r="W607" i="6"/>
  <c r="T608" i="6"/>
  <c r="X607" i="6"/>
  <c r="E608" i="6"/>
  <c r="U608" i="6"/>
  <c r="H608" i="6"/>
  <c r="I608" i="6"/>
  <c r="Y608" i="6"/>
  <c r="K608" i="6"/>
  <c r="L608" i="6"/>
  <c r="M608" i="6"/>
  <c r="O608" i="6"/>
  <c r="Z608" i="6"/>
  <c r="C609" i="6"/>
  <c r="F610" i="6"/>
  <c r="V608" i="6"/>
  <c r="D609" i="6"/>
  <c r="S608" i="6"/>
  <c r="J609" i="6"/>
  <c r="P609" i="6"/>
  <c r="C608" i="6"/>
  <c r="F609" i="6"/>
  <c r="G609" i="6"/>
  <c r="Q609" i="6"/>
  <c r="R609" i="6"/>
  <c r="W608" i="6"/>
  <c r="T609" i="6"/>
  <c r="X608" i="6"/>
  <c r="E609" i="6"/>
  <c r="U609" i="6"/>
  <c r="V609" i="6"/>
  <c r="D610" i="6"/>
  <c r="G610" i="6"/>
  <c r="K610" i="6"/>
  <c r="K609" i="6"/>
  <c r="S609" i="6"/>
  <c r="J610" i="6"/>
  <c r="P610" i="6"/>
  <c r="Q610" i="6"/>
  <c r="R610" i="6"/>
  <c r="D18" i="1"/>
  <c r="L609" i="6"/>
  <c r="M609" i="6"/>
  <c r="O609" i="6"/>
  <c r="W609" i="6"/>
  <c r="X609" i="6"/>
  <c r="E610" i="6"/>
  <c r="L610" i="6"/>
  <c r="M610" i="6"/>
  <c r="O610" i="6"/>
  <c r="D9" i="6"/>
  <c r="L9" i="6"/>
  <c r="J9" i="6"/>
  <c r="H610" i="6"/>
  <c r="I610" i="6"/>
  <c r="H609" i="6"/>
  <c r="I609" i="6"/>
  <c r="AD9" i="6"/>
  <c r="N9" i="6"/>
  <c r="AA9" i="6"/>
  <c r="AB9" i="6"/>
  <c r="N10" i="6"/>
  <c r="AA10" i="6"/>
  <c r="AB10" i="6"/>
  <c r="N11" i="6"/>
  <c r="AA11" i="6"/>
  <c r="AB11" i="6"/>
  <c r="N12" i="6"/>
  <c r="AA12" i="6"/>
  <c r="AB12" i="6"/>
  <c r="N13" i="6"/>
  <c r="AA13" i="6"/>
  <c r="AB13" i="6"/>
  <c r="N14" i="6"/>
  <c r="AA14" i="6"/>
  <c r="AB14" i="6"/>
  <c r="N15" i="6"/>
  <c r="AA15" i="6"/>
  <c r="AB15" i="6"/>
  <c r="N16" i="6"/>
  <c r="AA16" i="6"/>
  <c r="AB16" i="6"/>
  <c r="N17" i="6"/>
  <c r="AA17" i="6"/>
  <c r="AB17" i="6"/>
  <c r="N18" i="6"/>
  <c r="AA18" i="6"/>
  <c r="AB18" i="6"/>
  <c r="N19" i="6"/>
  <c r="AA19" i="6"/>
  <c r="AB19" i="6"/>
  <c r="N20" i="6"/>
  <c r="AA20" i="6"/>
  <c r="AB20" i="6"/>
  <c r="N21" i="6"/>
  <c r="AA21" i="6"/>
  <c r="AB21" i="6"/>
  <c r="N22" i="6"/>
  <c r="AA22" i="6"/>
  <c r="AB22" i="6"/>
  <c r="N23" i="6"/>
  <c r="AA23" i="6"/>
  <c r="AB23" i="6"/>
  <c r="N24" i="6"/>
  <c r="AA24" i="6"/>
  <c r="AB24" i="6"/>
  <c r="N25" i="6"/>
  <c r="AA25" i="6"/>
  <c r="AB25" i="6"/>
  <c r="N26" i="6"/>
  <c r="AA26" i="6"/>
  <c r="AB26" i="6"/>
  <c r="N27" i="6"/>
  <c r="AA27" i="6"/>
  <c r="AB27" i="6"/>
  <c r="N28" i="6"/>
  <c r="AA28" i="6"/>
  <c r="AB28" i="6"/>
  <c r="N29" i="6"/>
  <c r="AA29" i="6"/>
  <c r="AB29" i="6"/>
  <c r="N30" i="6"/>
  <c r="AA30" i="6"/>
  <c r="AB30" i="6"/>
  <c r="N31" i="6"/>
  <c r="AA31" i="6"/>
  <c r="AB31" i="6"/>
  <c r="N32" i="6"/>
  <c r="AA32" i="6"/>
  <c r="AB32" i="6"/>
  <c r="N33" i="6"/>
  <c r="AA33" i="6"/>
  <c r="AB33" i="6"/>
  <c r="N34" i="6"/>
  <c r="AA34" i="6"/>
  <c r="AB34" i="6"/>
  <c r="N35" i="6"/>
  <c r="AA35" i="6"/>
  <c r="AB35" i="6"/>
  <c r="N36" i="6"/>
  <c r="AA36" i="6"/>
  <c r="AB36" i="6"/>
  <c r="N37" i="6"/>
  <c r="AA37" i="6"/>
  <c r="AB37" i="6"/>
  <c r="N38" i="6"/>
  <c r="AA38" i="6"/>
  <c r="AB38" i="6"/>
  <c r="N39" i="6"/>
  <c r="AA39" i="6"/>
  <c r="AB39" i="6"/>
  <c r="N40" i="6"/>
  <c r="AA40" i="6"/>
  <c r="AB40" i="6"/>
  <c r="N41" i="6"/>
  <c r="AA41" i="6"/>
  <c r="AB41" i="6"/>
  <c r="N42" i="6"/>
  <c r="AA42" i="6"/>
  <c r="AB42" i="6"/>
  <c r="N43" i="6"/>
  <c r="AA43" i="6"/>
  <c r="AB43" i="6"/>
  <c r="N44" i="6"/>
  <c r="AA44" i="6"/>
  <c r="AB44" i="6"/>
  <c r="N45" i="6"/>
  <c r="AA45" i="6"/>
  <c r="AB45" i="6"/>
  <c r="N46" i="6"/>
  <c r="AA46" i="6"/>
  <c r="AB46" i="6"/>
  <c r="N47" i="6"/>
  <c r="AA47" i="6"/>
  <c r="AB47" i="6"/>
  <c r="N48" i="6"/>
  <c r="AA48" i="6"/>
  <c r="AB48" i="6"/>
  <c r="N49" i="6"/>
  <c r="AA49" i="6"/>
  <c r="AB49" i="6"/>
  <c r="N50" i="6"/>
  <c r="AA50" i="6"/>
  <c r="AB50" i="6"/>
  <c r="N51" i="6"/>
  <c r="AA51" i="6"/>
  <c r="AB51" i="6"/>
  <c r="N52" i="6"/>
  <c r="AA52" i="6"/>
  <c r="AB52" i="6"/>
  <c r="N53" i="6"/>
  <c r="AA53" i="6"/>
  <c r="AB53" i="6"/>
  <c r="N54" i="6"/>
  <c r="AA54" i="6"/>
  <c r="AB54" i="6"/>
  <c r="N55" i="6"/>
  <c r="AA55" i="6"/>
  <c r="AB55" i="6"/>
  <c r="N56" i="6"/>
  <c r="AA56" i="6"/>
  <c r="AB56" i="6"/>
  <c r="N57" i="6"/>
  <c r="AA57" i="6"/>
  <c r="AB57" i="6"/>
  <c r="N58" i="6"/>
  <c r="AA58" i="6"/>
  <c r="AB58" i="6"/>
  <c r="N59" i="6"/>
  <c r="AA59" i="6"/>
  <c r="AB59" i="6"/>
  <c r="N60" i="6"/>
  <c r="AA60" i="6"/>
  <c r="AB60" i="6"/>
  <c r="N61" i="6"/>
  <c r="AA61" i="6"/>
  <c r="AB61" i="6"/>
  <c r="N62" i="6"/>
  <c r="AA62" i="6"/>
  <c r="AB62" i="6"/>
  <c r="N63" i="6"/>
  <c r="AA63" i="6"/>
  <c r="AB63" i="6"/>
  <c r="N64" i="6"/>
  <c r="AA64" i="6"/>
  <c r="AB64" i="6"/>
  <c r="N65" i="6"/>
  <c r="AA65" i="6"/>
  <c r="AB65" i="6"/>
  <c r="N66" i="6"/>
  <c r="AA66" i="6"/>
  <c r="AB66" i="6"/>
  <c r="N67" i="6"/>
  <c r="AA67" i="6"/>
  <c r="AB67" i="6"/>
  <c r="N68" i="6"/>
  <c r="AA68" i="6"/>
  <c r="AB68" i="6"/>
  <c r="N69" i="6"/>
  <c r="AA69" i="6"/>
  <c r="AB69" i="6"/>
  <c r="N70" i="6"/>
  <c r="AA70" i="6"/>
  <c r="AB70" i="6"/>
  <c r="N71" i="6"/>
  <c r="AA71" i="6"/>
  <c r="AB71" i="6"/>
  <c r="N72" i="6"/>
  <c r="AA72" i="6"/>
  <c r="AB72" i="6"/>
  <c r="N73" i="6"/>
  <c r="AA73" i="6"/>
  <c r="AB73" i="6"/>
  <c r="N74" i="6"/>
  <c r="AA74" i="6"/>
  <c r="AB74" i="6"/>
  <c r="N75" i="6"/>
  <c r="AA75" i="6"/>
  <c r="AB75" i="6"/>
  <c r="N76" i="6"/>
  <c r="AA76" i="6"/>
  <c r="AB76" i="6"/>
  <c r="N77" i="6"/>
  <c r="AA77" i="6"/>
  <c r="AB77" i="6"/>
  <c r="N78" i="6"/>
  <c r="AA78" i="6"/>
  <c r="AB78" i="6"/>
  <c r="N79" i="6"/>
  <c r="AA79" i="6"/>
  <c r="AB79" i="6"/>
  <c r="N80" i="6"/>
  <c r="AA80" i="6"/>
  <c r="AB80" i="6"/>
  <c r="N81" i="6"/>
  <c r="AA81" i="6"/>
  <c r="AB81" i="6"/>
  <c r="N82" i="6"/>
  <c r="AA82" i="6"/>
  <c r="AB82" i="6"/>
  <c r="N83" i="6"/>
  <c r="AA83" i="6"/>
  <c r="AB83" i="6"/>
  <c r="N84" i="6"/>
  <c r="AA84" i="6"/>
  <c r="AB84" i="6"/>
  <c r="N85" i="6"/>
  <c r="AA85" i="6"/>
  <c r="AB85" i="6"/>
  <c r="N86" i="6"/>
  <c r="AA86" i="6"/>
  <c r="AB86" i="6"/>
  <c r="N87" i="6"/>
  <c r="AA87" i="6"/>
  <c r="AB87" i="6"/>
  <c r="N88" i="6"/>
  <c r="AA88" i="6"/>
  <c r="AB88" i="6"/>
  <c r="N89" i="6"/>
  <c r="AA89" i="6"/>
  <c r="AB89" i="6"/>
  <c r="N90" i="6"/>
  <c r="AA90" i="6"/>
  <c r="AB90" i="6"/>
  <c r="N91" i="6"/>
  <c r="AA91" i="6"/>
  <c r="AB91" i="6"/>
  <c r="N92" i="6"/>
  <c r="AA92" i="6"/>
  <c r="AB92" i="6"/>
  <c r="N93" i="6"/>
  <c r="AA93" i="6"/>
  <c r="AB93" i="6"/>
  <c r="N94" i="6"/>
  <c r="AA94" i="6"/>
  <c r="AB94" i="6"/>
  <c r="N95" i="6"/>
  <c r="AA95" i="6"/>
  <c r="AB95" i="6"/>
  <c r="N96" i="6"/>
  <c r="AA96" i="6"/>
  <c r="AB96" i="6"/>
  <c r="N97" i="6"/>
  <c r="AA97" i="6"/>
  <c r="AB97" i="6"/>
  <c r="N98" i="6"/>
  <c r="AA98" i="6"/>
  <c r="AB98" i="6"/>
  <c r="N99" i="6"/>
  <c r="AA99" i="6"/>
  <c r="AB99" i="6"/>
  <c r="N100" i="6"/>
  <c r="AA100" i="6"/>
  <c r="AB100" i="6"/>
  <c r="N101" i="6"/>
  <c r="AA101" i="6"/>
  <c r="AB101" i="6"/>
  <c r="N102" i="6"/>
  <c r="AA102" i="6"/>
  <c r="AB102" i="6"/>
  <c r="N103" i="6"/>
  <c r="AA103" i="6"/>
  <c r="AB103" i="6"/>
  <c r="N104" i="6"/>
  <c r="AA104" i="6"/>
  <c r="AB104" i="6"/>
  <c r="N105" i="6"/>
  <c r="AA105" i="6"/>
  <c r="AB105" i="6"/>
  <c r="N106" i="6"/>
  <c r="AA106" i="6"/>
  <c r="AB106" i="6"/>
  <c r="N107" i="6"/>
  <c r="AA107" i="6"/>
  <c r="AB107" i="6"/>
  <c r="N108" i="6"/>
  <c r="AA108" i="6"/>
  <c r="AB108" i="6"/>
  <c r="N109" i="6"/>
  <c r="AA109" i="6"/>
  <c r="AB109" i="6"/>
  <c r="N110" i="6"/>
  <c r="AA110" i="6"/>
  <c r="AB110" i="6"/>
  <c r="N111" i="6"/>
  <c r="AA111" i="6"/>
  <c r="AB111" i="6"/>
  <c r="N112" i="6"/>
  <c r="AA112" i="6"/>
  <c r="AB112" i="6"/>
  <c r="N113" i="6"/>
  <c r="AA113" i="6"/>
  <c r="AB113" i="6"/>
  <c r="N114" i="6"/>
  <c r="AA114" i="6"/>
  <c r="AB114" i="6"/>
  <c r="N115" i="6"/>
  <c r="AA115" i="6"/>
  <c r="AB115" i="6"/>
  <c r="N116" i="6"/>
  <c r="AA116" i="6"/>
  <c r="AB116" i="6"/>
  <c r="N117" i="6"/>
  <c r="AA117" i="6"/>
  <c r="AB117" i="6"/>
  <c r="N118" i="6"/>
  <c r="AA118" i="6"/>
  <c r="AB118" i="6"/>
  <c r="N119" i="6"/>
  <c r="AA119" i="6"/>
  <c r="AB119" i="6"/>
  <c r="N120" i="6"/>
  <c r="AA120" i="6"/>
  <c r="AB120" i="6"/>
  <c r="N121" i="6"/>
  <c r="AA121" i="6"/>
  <c r="AB121" i="6"/>
  <c r="N122" i="6"/>
  <c r="AA122" i="6"/>
  <c r="AB122" i="6"/>
  <c r="N123" i="6"/>
  <c r="AA123" i="6"/>
  <c r="AB123" i="6"/>
  <c r="N124" i="6"/>
  <c r="AA124" i="6"/>
  <c r="AB124" i="6"/>
  <c r="N125" i="6"/>
  <c r="AA125" i="6"/>
  <c r="AB125" i="6"/>
  <c r="N126" i="6"/>
  <c r="AA126" i="6"/>
  <c r="AB126" i="6"/>
  <c r="N127" i="6"/>
  <c r="AA127" i="6"/>
  <c r="AB127" i="6"/>
  <c r="N128" i="6"/>
  <c r="AA128" i="6"/>
  <c r="AB128" i="6"/>
  <c r="N129" i="6"/>
  <c r="AA129" i="6"/>
  <c r="AB129" i="6"/>
  <c r="N130" i="6"/>
  <c r="AA130" i="6"/>
  <c r="AB130" i="6"/>
  <c r="N131" i="6"/>
  <c r="AA131" i="6"/>
  <c r="AB131" i="6"/>
  <c r="N132" i="6"/>
  <c r="AA132" i="6"/>
  <c r="AB132" i="6"/>
  <c r="N133" i="6"/>
  <c r="AA133" i="6"/>
  <c r="AB133" i="6"/>
  <c r="N134" i="6"/>
  <c r="AA134" i="6"/>
  <c r="AB134" i="6"/>
  <c r="N135" i="6"/>
  <c r="AA135" i="6"/>
  <c r="AB135" i="6"/>
  <c r="N136" i="6"/>
  <c r="AA136" i="6"/>
  <c r="AB136" i="6"/>
  <c r="N137" i="6"/>
  <c r="AA137" i="6"/>
  <c r="AB137" i="6"/>
  <c r="N138" i="6"/>
  <c r="AA138" i="6"/>
  <c r="AB138" i="6"/>
  <c r="N139" i="6"/>
  <c r="AA139" i="6"/>
  <c r="AB139" i="6"/>
  <c r="N140" i="6"/>
  <c r="AA140" i="6"/>
  <c r="AB140" i="6"/>
  <c r="N141" i="6"/>
  <c r="AA141" i="6"/>
  <c r="AB141" i="6"/>
  <c r="N142" i="6"/>
  <c r="AA142" i="6"/>
  <c r="AB142" i="6"/>
  <c r="N143" i="6"/>
  <c r="AA143" i="6"/>
  <c r="AB143" i="6"/>
  <c r="N144" i="6"/>
  <c r="AA144" i="6"/>
  <c r="AB144" i="6"/>
  <c r="N145" i="6"/>
  <c r="AA145" i="6"/>
  <c r="AB145" i="6"/>
  <c r="N146" i="6"/>
  <c r="AA146" i="6"/>
  <c r="AB146" i="6"/>
  <c r="N147" i="6"/>
  <c r="AA147" i="6"/>
  <c r="AB147" i="6"/>
  <c r="N148" i="6"/>
  <c r="AA148" i="6"/>
  <c r="AB148" i="6"/>
  <c r="N149" i="6"/>
  <c r="AA149" i="6"/>
  <c r="AB149" i="6"/>
  <c r="N150" i="6"/>
  <c r="AA150" i="6"/>
  <c r="AB150" i="6"/>
  <c r="N151" i="6"/>
  <c r="AA151" i="6"/>
  <c r="AB151" i="6"/>
  <c r="N152" i="6"/>
  <c r="AA152" i="6"/>
  <c r="AB152" i="6"/>
  <c r="N153" i="6"/>
  <c r="AA153" i="6"/>
  <c r="AB153" i="6"/>
  <c r="N154" i="6"/>
  <c r="AA154" i="6"/>
  <c r="AB154" i="6"/>
  <c r="N155" i="6"/>
  <c r="AA155" i="6"/>
  <c r="AB155" i="6"/>
  <c r="N156" i="6"/>
  <c r="AA156" i="6"/>
  <c r="AB156" i="6"/>
  <c r="N157" i="6"/>
  <c r="AA157" i="6"/>
  <c r="AB157" i="6"/>
  <c r="N158" i="6"/>
  <c r="AA158" i="6"/>
  <c r="AB158" i="6"/>
  <c r="N159" i="6"/>
  <c r="AA159" i="6"/>
  <c r="AB159" i="6"/>
  <c r="N160" i="6"/>
  <c r="AA160" i="6"/>
  <c r="AB160" i="6"/>
  <c r="N161" i="6"/>
  <c r="AA161" i="6"/>
  <c r="AB161" i="6"/>
  <c r="N162" i="6"/>
  <c r="AA162" i="6"/>
  <c r="AB162" i="6"/>
  <c r="N163" i="6"/>
  <c r="AA163" i="6"/>
  <c r="AB163" i="6"/>
  <c r="N164" i="6"/>
  <c r="AA164" i="6"/>
  <c r="AB164" i="6"/>
  <c r="N165" i="6"/>
  <c r="AA165" i="6"/>
  <c r="AB165" i="6"/>
  <c r="N166" i="6"/>
  <c r="AA166" i="6"/>
  <c r="AB166" i="6"/>
  <c r="N167" i="6"/>
  <c r="AA167" i="6"/>
  <c r="AB167" i="6"/>
  <c r="N168" i="6"/>
  <c r="AA168" i="6"/>
  <c r="AB168" i="6"/>
  <c r="N169" i="6"/>
  <c r="AA169" i="6"/>
  <c r="AB169" i="6"/>
  <c r="N170" i="6"/>
  <c r="AA170" i="6"/>
  <c r="AB170" i="6"/>
  <c r="N171" i="6"/>
  <c r="AA171" i="6"/>
  <c r="AB171" i="6"/>
  <c r="N172" i="6"/>
  <c r="AA172" i="6"/>
  <c r="AB172" i="6"/>
  <c r="N173" i="6"/>
  <c r="AA173" i="6"/>
  <c r="AB173" i="6"/>
  <c r="N174" i="6"/>
  <c r="AA174" i="6"/>
  <c r="AB174" i="6"/>
  <c r="N175" i="6"/>
  <c r="AA175" i="6"/>
  <c r="AB175" i="6"/>
  <c r="N176" i="6"/>
  <c r="AA176" i="6"/>
  <c r="AB176" i="6"/>
  <c r="N177" i="6"/>
  <c r="AA177" i="6"/>
  <c r="AB177" i="6"/>
  <c r="N178" i="6"/>
  <c r="AA178" i="6"/>
  <c r="AB178" i="6"/>
  <c r="N179" i="6"/>
  <c r="AA179" i="6"/>
  <c r="AB179" i="6"/>
  <c r="N180" i="6"/>
  <c r="AA180" i="6"/>
  <c r="AB180" i="6"/>
  <c r="N181" i="6"/>
  <c r="AA181" i="6"/>
  <c r="AB181" i="6"/>
  <c r="N182" i="6"/>
  <c r="AA182" i="6"/>
  <c r="AB182" i="6"/>
  <c r="N183" i="6"/>
  <c r="AA183" i="6"/>
  <c r="AB183" i="6"/>
  <c r="N184" i="6"/>
  <c r="AA184" i="6"/>
  <c r="AB184" i="6"/>
  <c r="N185" i="6"/>
  <c r="AA185" i="6"/>
  <c r="AB185" i="6"/>
  <c r="N186" i="6"/>
  <c r="AA186" i="6"/>
  <c r="AB186" i="6"/>
  <c r="N187" i="6"/>
  <c r="AA187" i="6"/>
  <c r="AB187" i="6"/>
  <c r="N188" i="6"/>
  <c r="AA188" i="6"/>
  <c r="AB188" i="6"/>
  <c r="N189" i="6"/>
  <c r="AA189" i="6"/>
  <c r="AB189" i="6"/>
  <c r="N190" i="6"/>
  <c r="AA190" i="6"/>
  <c r="AB190" i="6"/>
  <c r="N191" i="6"/>
  <c r="AA191" i="6"/>
  <c r="AB191" i="6"/>
  <c r="N192" i="6"/>
  <c r="AA192" i="6"/>
  <c r="AB192" i="6"/>
  <c r="N193" i="6"/>
  <c r="AA193" i="6"/>
  <c r="AB193" i="6"/>
  <c r="N194" i="6"/>
  <c r="AA194" i="6"/>
  <c r="AB194" i="6"/>
  <c r="N195" i="6"/>
  <c r="AA195" i="6"/>
  <c r="AB195" i="6"/>
  <c r="N196" i="6"/>
  <c r="AA196" i="6"/>
  <c r="AB196" i="6"/>
  <c r="N197" i="6"/>
  <c r="AA197" i="6"/>
  <c r="AB197" i="6"/>
  <c r="N198" i="6"/>
  <c r="AA198" i="6"/>
  <c r="AB198" i="6"/>
  <c r="N199" i="6"/>
  <c r="AA199" i="6"/>
  <c r="AB199" i="6"/>
  <c r="N200" i="6"/>
  <c r="AA200" i="6"/>
  <c r="AB200" i="6"/>
  <c r="N201" i="6"/>
  <c r="AA201" i="6"/>
  <c r="AB201" i="6"/>
  <c r="N202" i="6"/>
  <c r="AA202" i="6"/>
  <c r="AB202" i="6"/>
  <c r="N203" i="6"/>
  <c r="AA203" i="6"/>
  <c r="AB203" i="6"/>
  <c r="N204" i="6"/>
  <c r="AA204" i="6"/>
  <c r="AB204" i="6"/>
  <c r="N205" i="6"/>
  <c r="AA205" i="6"/>
  <c r="AB205" i="6"/>
  <c r="N206" i="6"/>
  <c r="AA206" i="6"/>
  <c r="AB206" i="6"/>
  <c r="N207" i="6"/>
  <c r="AA207" i="6"/>
  <c r="AB207" i="6"/>
  <c r="N208" i="6"/>
  <c r="AA208" i="6"/>
  <c r="AB208" i="6"/>
  <c r="N209" i="6"/>
  <c r="AA209" i="6"/>
  <c r="AB209" i="6"/>
  <c r="N210" i="6"/>
  <c r="AA210" i="6"/>
  <c r="AB210" i="6"/>
  <c r="N211" i="6"/>
  <c r="AA211" i="6"/>
  <c r="AB211" i="6"/>
  <c r="N212" i="6"/>
  <c r="AA212" i="6"/>
  <c r="AB212" i="6"/>
  <c r="N213" i="6"/>
  <c r="AA213" i="6"/>
  <c r="AB213" i="6"/>
  <c r="N214" i="6"/>
  <c r="AA214" i="6"/>
  <c r="AB214" i="6"/>
  <c r="N215" i="6"/>
  <c r="AA215" i="6"/>
  <c r="AB215" i="6"/>
  <c r="N216" i="6"/>
  <c r="AA216" i="6"/>
  <c r="AB216" i="6"/>
  <c r="N217" i="6"/>
  <c r="AA217" i="6"/>
  <c r="AB217" i="6"/>
  <c r="N218" i="6"/>
  <c r="AA218" i="6"/>
  <c r="AB218" i="6"/>
  <c r="N219" i="6"/>
  <c r="AA219" i="6"/>
  <c r="AB219" i="6"/>
  <c r="N220" i="6"/>
  <c r="AA220" i="6"/>
  <c r="AB220" i="6"/>
  <c r="N221" i="6"/>
  <c r="AA221" i="6"/>
  <c r="AB221" i="6"/>
  <c r="N222" i="6"/>
  <c r="AA222" i="6"/>
  <c r="AB222" i="6"/>
  <c r="N223" i="6"/>
  <c r="AA223" i="6"/>
  <c r="AB223" i="6"/>
  <c r="N224" i="6"/>
  <c r="AA224" i="6"/>
  <c r="AB224" i="6"/>
  <c r="N225" i="6"/>
  <c r="AA225" i="6"/>
  <c r="AB225" i="6"/>
  <c r="N226" i="6"/>
  <c r="AA226" i="6"/>
  <c r="AB226" i="6"/>
  <c r="N227" i="6"/>
  <c r="AA227" i="6"/>
  <c r="AB227" i="6"/>
  <c r="N228" i="6"/>
  <c r="AA228" i="6"/>
  <c r="AB228" i="6"/>
  <c r="N229" i="6"/>
  <c r="AA229" i="6"/>
  <c r="AB229" i="6"/>
  <c r="N230" i="6"/>
  <c r="AA230" i="6"/>
  <c r="AB230" i="6"/>
  <c r="N231" i="6"/>
  <c r="AA231" i="6"/>
  <c r="AB231" i="6"/>
  <c r="N232" i="6"/>
  <c r="AA232" i="6"/>
  <c r="AB232" i="6"/>
  <c r="N233" i="6"/>
  <c r="AA233" i="6"/>
  <c r="AB233" i="6"/>
  <c r="N234" i="6"/>
  <c r="AA234" i="6"/>
  <c r="AB234" i="6"/>
  <c r="N235" i="6"/>
  <c r="AA235" i="6"/>
  <c r="AB235" i="6"/>
  <c r="N236" i="6"/>
  <c r="AA236" i="6"/>
  <c r="AB236" i="6"/>
  <c r="N237" i="6"/>
  <c r="AA237" i="6"/>
  <c r="AB237" i="6"/>
  <c r="N238" i="6"/>
  <c r="AA238" i="6"/>
  <c r="AB238" i="6"/>
  <c r="N239" i="6"/>
  <c r="AA239" i="6"/>
  <c r="AB239" i="6"/>
  <c r="N240" i="6"/>
  <c r="AA240" i="6"/>
  <c r="AB240" i="6"/>
  <c r="N241" i="6"/>
  <c r="AA241" i="6"/>
  <c r="AB241" i="6"/>
  <c r="N242" i="6"/>
  <c r="AA242" i="6"/>
  <c r="AB242" i="6"/>
  <c r="N243" i="6"/>
  <c r="AA243" i="6"/>
  <c r="AB243" i="6"/>
  <c r="N244" i="6"/>
  <c r="AA244" i="6"/>
  <c r="AB244" i="6"/>
  <c r="N245" i="6"/>
  <c r="AA245" i="6"/>
  <c r="AB245" i="6"/>
  <c r="N246" i="6"/>
  <c r="AA246" i="6"/>
  <c r="AB246" i="6"/>
  <c r="N247" i="6"/>
  <c r="AA247" i="6"/>
  <c r="AB247" i="6"/>
  <c r="N248" i="6"/>
  <c r="AA248" i="6"/>
  <c r="AB248" i="6"/>
  <c r="N249" i="6"/>
  <c r="AA249" i="6"/>
  <c r="AB249" i="6"/>
  <c r="N250" i="6"/>
  <c r="AA250" i="6"/>
  <c r="AB250" i="6"/>
  <c r="N251" i="6"/>
  <c r="AA251" i="6"/>
  <c r="AB251" i="6"/>
  <c r="N252" i="6"/>
  <c r="AA252" i="6"/>
  <c r="AB252" i="6"/>
  <c r="N253" i="6"/>
  <c r="AA253" i="6"/>
  <c r="AB253" i="6"/>
  <c r="N254" i="6"/>
  <c r="AA254" i="6"/>
  <c r="AB254" i="6"/>
  <c r="N255" i="6"/>
  <c r="AA255" i="6"/>
  <c r="AB255" i="6"/>
  <c r="N256" i="6"/>
  <c r="AA256" i="6"/>
  <c r="AB256" i="6"/>
  <c r="N257" i="6"/>
  <c r="AA257" i="6"/>
  <c r="AB257" i="6"/>
  <c r="N258" i="6"/>
  <c r="AA258" i="6"/>
  <c r="AB258" i="6"/>
  <c r="N259" i="6"/>
  <c r="AA259" i="6"/>
  <c r="AB259" i="6"/>
  <c r="N260" i="6"/>
  <c r="AA260" i="6"/>
  <c r="AB260" i="6"/>
  <c r="N261" i="6"/>
  <c r="AA261" i="6"/>
  <c r="AB261" i="6"/>
  <c r="N262" i="6"/>
  <c r="AA262" i="6"/>
  <c r="AB262" i="6"/>
  <c r="N263" i="6"/>
  <c r="AA263" i="6"/>
  <c r="AB263" i="6"/>
  <c r="N264" i="6"/>
  <c r="AA264" i="6"/>
  <c r="AB264" i="6"/>
  <c r="N265" i="6"/>
  <c r="AA265" i="6"/>
  <c r="AB265" i="6"/>
  <c r="N266" i="6"/>
  <c r="AA266" i="6"/>
  <c r="AB266" i="6"/>
  <c r="N267" i="6"/>
  <c r="AA267" i="6"/>
  <c r="AB267" i="6"/>
  <c r="N268" i="6"/>
  <c r="AA268" i="6"/>
  <c r="AB268" i="6"/>
  <c r="N269" i="6"/>
  <c r="AA269" i="6"/>
  <c r="AB269" i="6"/>
  <c r="N270" i="6"/>
  <c r="AA270" i="6"/>
  <c r="AB270" i="6"/>
  <c r="N271" i="6"/>
  <c r="AA271" i="6"/>
  <c r="AB271" i="6"/>
  <c r="N272" i="6"/>
  <c r="AA272" i="6"/>
  <c r="AB272" i="6"/>
  <c r="N273" i="6"/>
  <c r="AA273" i="6"/>
  <c r="AB273" i="6"/>
  <c r="N274" i="6"/>
  <c r="AA274" i="6"/>
  <c r="AB274" i="6"/>
  <c r="N275" i="6"/>
  <c r="AA275" i="6"/>
  <c r="AB275" i="6"/>
  <c r="N276" i="6"/>
  <c r="AA276" i="6"/>
  <c r="AB276" i="6"/>
  <c r="N277" i="6"/>
  <c r="AA277" i="6"/>
  <c r="AB277" i="6"/>
  <c r="N278" i="6"/>
  <c r="AA278" i="6"/>
  <c r="AB278" i="6"/>
  <c r="N279" i="6"/>
  <c r="AA279" i="6"/>
  <c r="AB279" i="6"/>
  <c r="N280" i="6"/>
  <c r="AA280" i="6"/>
  <c r="AB280" i="6"/>
  <c r="N281" i="6"/>
  <c r="AA281" i="6"/>
  <c r="AB281" i="6"/>
  <c r="N282" i="6"/>
  <c r="AA282" i="6"/>
  <c r="AB282" i="6"/>
  <c r="N283" i="6"/>
  <c r="AA283" i="6"/>
  <c r="AB283" i="6"/>
  <c r="N284" i="6"/>
  <c r="AA284" i="6"/>
  <c r="AB284" i="6"/>
  <c r="N285" i="6"/>
  <c r="AA285" i="6"/>
  <c r="AB285" i="6"/>
  <c r="N286" i="6"/>
  <c r="AA286" i="6"/>
  <c r="AB286" i="6"/>
  <c r="N287" i="6"/>
  <c r="AA287" i="6"/>
  <c r="AB287" i="6"/>
  <c r="N288" i="6"/>
  <c r="AA288" i="6"/>
  <c r="AB288" i="6"/>
  <c r="N289" i="6"/>
  <c r="AA289" i="6"/>
  <c r="AB289" i="6"/>
  <c r="N290" i="6"/>
  <c r="AA290" i="6"/>
  <c r="AB290" i="6"/>
  <c r="N291" i="6"/>
  <c r="AA291" i="6"/>
  <c r="AB291" i="6"/>
  <c r="N292" i="6"/>
  <c r="AA292" i="6"/>
  <c r="AB292" i="6"/>
  <c r="N293" i="6"/>
  <c r="AA293" i="6"/>
  <c r="AB293" i="6"/>
  <c r="N294" i="6"/>
  <c r="AA294" i="6"/>
  <c r="AB294" i="6"/>
  <c r="N295" i="6"/>
  <c r="AA295" i="6"/>
  <c r="AB295" i="6"/>
  <c r="N296" i="6"/>
  <c r="AA296" i="6"/>
  <c r="AB296" i="6"/>
  <c r="N297" i="6"/>
  <c r="AA297" i="6"/>
  <c r="AB297" i="6"/>
  <c r="N298" i="6"/>
  <c r="AA298" i="6"/>
  <c r="AB298" i="6"/>
  <c r="N299" i="6"/>
  <c r="AA299" i="6"/>
  <c r="AB299" i="6"/>
  <c r="N300" i="6"/>
  <c r="AA300" i="6"/>
  <c r="AB300" i="6"/>
  <c r="N301" i="6"/>
  <c r="AA301" i="6"/>
  <c r="AB301" i="6"/>
  <c r="N302" i="6"/>
  <c r="AA302" i="6"/>
  <c r="AB302" i="6"/>
  <c r="N303" i="6"/>
  <c r="AA303" i="6"/>
  <c r="AB303" i="6"/>
  <c r="N304" i="6"/>
  <c r="AA304" i="6"/>
  <c r="AB304" i="6"/>
  <c r="N305" i="6"/>
  <c r="AA305" i="6"/>
  <c r="AB305" i="6"/>
  <c r="N306" i="6"/>
  <c r="AA306" i="6"/>
  <c r="AB306" i="6"/>
  <c r="N307" i="6"/>
  <c r="AA307" i="6"/>
  <c r="AB307" i="6"/>
  <c r="N308" i="6"/>
  <c r="AA308" i="6"/>
  <c r="AB308" i="6"/>
  <c r="N309" i="6"/>
  <c r="AA309" i="6"/>
  <c r="AB309" i="6"/>
  <c r="N310" i="6"/>
  <c r="AA310" i="6"/>
  <c r="AB310" i="6"/>
  <c r="N311" i="6"/>
  <c r="AA311" i="6"/>
  <c r="AB311" i="6"/>
  <c r="N312" i="6"/>
  <c r="AA312" i="6"/>
  <c r="AB312" i="6"/>
  <c r="N313" i="6"/>
  <c r="AA313" i="6"/>
  <c r="AB313" i="6"/>
  <c r="N314" i="6"/>
  <c r="AA314" i="6"/>
  <c r="AB314" i="6"/>
  <c r="N315" i="6"/>
  <c r="AA315" i="6"/>
  <c r="AB315" i="6"/>
  <c r="N316" i="6"/>
  <c r="AA316" i="6"/>
  <c r="AB316" i="6"/>
  <c r="N317" i="6"/>
  <c r="AA317" i="6"/>
  <c r="AB317" i="6"/>
  <c r="N318" i="6"/>
  <c r="AA318" i="6"/>
  <c r="AB318" i="6"/>
  <c r="N319" i="6"/>
  <c r="AA319" i="6"/>
  <c r="AB319" i="6"/>
  <c r="N320" i="6"/>
  <c r="AA320" i="6"/>
  <c r="AB320" i="6"/>
  <c r="N321" i="6"/>
  <c r="AA321" i="6"/>
  <c r="AB321" i="6"/>
  <c r="N322" i="6"/>
  <c r="AA322" i="6"/>
  <c r="AB322" i="6"/>
  <c r="N323" i="6"/>
  <c r="AA323" i="6"/>
  <c r="AB323" i="6"/>
  <c r="N324" i="6"/>
  <c r="AA324" i="6"/>
  <c r="AB324" i="6"/>
  <c r="N325" i="6"/>
  <c r="AA325" i="6"/>
  <c r="AB325" i="6"/>
  <c r="N326" i="6"/>
  <c r="AA326" i="6"/>
  <c r="AB326" i="6"/>
  <c r="N327" i="6"/>
  <c r="AA327" i="6"/>
  <c r="AB327" i="6"/>
  <c r="N328" i="6"/>
  <c r="AA328" i="6"/>
  <c r="AB328" i="6"/>
  <c r="N329" i="6"/>
  <c r="AA329" i="6"/>
  <c r="AB329" i="6"/>
  <c r="N330" i="6"/>
  <c r="AA330" i="6"/>
  <c r="AB330" i="6"/>
  <c r="N331" i="6"/>
  <c r="AA331" i="6"/>
  <c r="AB331" i="6"/>
  <c r="N332" i="6"/>
  <c r="AA332" i="6"/>
  <c r="AB332" i="6"/>
  <c r="N333" i="6"/>
  <c r="AA333" i="6"/>
  <c r="AB333" i="6"/>
  <c r="N334" i="6"/>
  <c r="AA334" i="6"/>
  <c r="AB334" i="6"/>
  <c r="N335" i="6"/>
  <c r="AA335" i="6"/>
  <c r="AB335" i="6"/>
  <c r="N336" i="6"/>
  <c r="AA336" i="6"/>
  <c r="AB336" i="6"/>
  <c r="N337" i="6"/>
  <c r="AA337" i="6"/>
  <c r="AB337" i="6"/>
  <c r="N338" i="6"/>
  <c r="AA338" i="6"/>
  <c r="AB338" i="6"/>
  <c r="N339" i="6"/>
  <c r="AA339" i="6"/>
  <c r="AB339" i="6"/>
  <c r="N340" i="6"/>
  <c r="AA340" i="6"/>
  <c r="AB340" i="6"/>
  <c r="N341" i="6"/>
  <c r="AA341" i="6"/>
  <c r="AB341" i="6"/>
  <c r="N342" i="6"/>
  <c r="AA342" i="6"/>
  <c r="AB342" i="6"/>
  <c r="N343" i="6"/>
  <c r="AA343" i="6"/>
  <c r="AB343" i="6"/>
  <c r="N344" i="6"/>
  <c r="AA344" i="6"/>
  <c r="AB344" i="6"/>
  <c r="N345" i="6"/>
  <c r="AA345" i="6"/>
  <c r="AB345" i="6"/>
  <c r="N346" i="6"/>
  <c r="AA346" i="6"/>
  <c r="AB346" i="6"/>
  <c r="N347" i="6"/>
  <c r="AA347" i="6"/>
  <c r="AB347" i="6"/>
  <c r="N348" i="6"/>
  <c r="AA348" i="6"/>
  <c r="AB348" i="6"/>
  <c r="N349" i="6"/>
  <c r="AA349" i="6"/>
  <c r="AB349" i="6"/>
  <c r="N350" i="6"/>
  <c r="AA350" i="6"/>
  <c r="AB350" i="6"/>
  <c r="N351" i="6"/>
  <c r="AA351" i="6"/>
  <c r="AB351" i="6"/>
  <c r="N352" i="6"/>
  <c r="AA352" i="6"/>
  <c r="AB352" i="6"/>
  <c r="N353" i="6"/>
  <c r="AA353" i="6"/>
  <c r="AB353" i="6"/>
  <c r="N354" i="6"/>
  <c r="AA354" i="6"/>
  <c r="AB354" i="6"/>
  <c r="N355" i="6"/>
  <c r="AA355" i="6"/>
  <c r="AB355" i="6"/>
  <c r="N356" i="6"/>
  <c r="AA356" i="6"/>
  <c r="AB356" i="6"/>
  <c r="N357" i="6"/>
  <c r="AA357" i="6"/>
  <c r="AB357" i="6"/>
  <c r="N358" i="6"/>
  <c r="AA358" i="6"/>
  <c r="AB358" i="6"/>
  <c r="N359" i="6"/>
  <c r="AA359" i="6"/>
  <c r="AB359" i="6"/>
  <c r="N360" i="6"/>
  <c r="AA360" i="6"/>
  <c r="AB360" i="6"/>
  <c r="N361" i="6"/>
  <c r="AA361" i="6"/>
  <c r="AB361" i="6"/>
  <c r="N362" i="6"/>
  <c r="AA362" i="6"/>
  <c r="AB362" i="6"/>
  <c r="N363" i="6"/>
  <c r="AA363" i="6"/>
  <c r="AB363" i="6"/>
  <c r="N364" i="6"/>
  <c r="AA364" i="6"/>
  <c r="AB364" i="6"/>
  <c r="N365" i="6"/>
  <c r="AA365" i="6"/>
  <c r="AB365" i="6"/>
  <c r="N366" i="6"/>
  <c r="AA366" i="6"/>
  <c r="AB366" i="6"/>
  <c r="N367" i="6"/>
  <c r="AA367" i="6"/>
  <c r="AB367" i="6"/>
  <c r="N368" i="6"/>
  <c r="AA368" i="6"/>
  <c r="AB368" i="6"/>
  <c r="N369" i="6"/>
  <c r="AA369" i="6"/>
  <c r="AB369" i="6"/>
  <c r="N370" i="6"/>
  <c r="AA370" i="6"/>
  <c r="AB370" i="6"/>
  <c r="N371" i="6"/>
  <c r="AA371" i="6"/>
  <c r="AB371" i="6"/>
  <c r="N372" i="6"/>
  <c r="AA372" i="6"/>
  <c r="AB372" i="6"/>
  <c r="N373" i="6"/>
  <c r="AA373" i="6"/>
  <c r="AB373" i="6"/>
  <c r="N374" i="6"/>
  <c r="AA374" i="6"/>
  <c r="AB374" i="6"/>
  <c r="N375" i="6"/>
  <c r="AA375" i="6"/>
  <c r="AB375" i="6"/>
  <c r="N376" i="6"/>
  <c r="AA376" i="6"/>
  <c r="AB376" i="6"/>
  <c r="N377" i="6"/>
  <c r="AA377" i="6"/>
  <c r="AB377" i="6"/>
  <c r="N378" i="6"/>
  <c r="AA378" i="6"/>
  <c r="AB378" i="6"/>
  <c r="N379" i="6"/>
  <c r="AA379" i="6"/>
  <c r="AB379" i="6"/>
  <c r="N380" i="6"/>
  <c r="AA380" i="6"/>
  <c r="AB380" i="6"/>
  <c r="N381" i="6"/>
  <c r="AA381" i="6"/>
  <c r="AB381" i="6"/>
  <c r="N382" i="6"/>
  <c r="AA382" i="6"/>
  <c r="AB382" i="6"/>
  <c r="N383" i="6"/>
  <c r="AA383" i="6"/>
  <c r="AB383" i="6"/>
  <c r="N384" i="6"/>
  <c r="AA384" i="6"/>
  <c r="AB384" i="6"/>
  <c r="N385" i="6"/>
  <c r="AA385" i="6"/>
  <c r="AB385" i="6"/>
  <c r="N386" i="6"/>
  <c r="AA386" i="6"/>
  <c r="AB386" i="6"/>
  <c r="N387" i="6"/>
  <c r="AA387" i="6"/>
  <c r="AB387" i="6"/>
  <c r="N388" i="6"/>
  <c r="AA388" i="6"/>
  <c r="AB388" i="6"/>
  <c r="N389" i="6"/>
  <c r="AA389" i="6"/>
  <c r="AB389" i="6"/>
  <c r="N390" i="6"/>
  <c r="AA390" i="6"/>
  <c r="AB390" i="6"/>
  <c r="N391" i="6"/>
  <c r="AA391" i="6"/>
  <c r="AB391" i="6"/>
  <c r="N392" i="6"/>
  <c r="AA392" i="6"/>
  <c r="AB392" i="6"/>
  <c r="N393" i="6"/>
  <c r="AA393" i="6"/>
  <c r="AB393" i="6"/>
  <c r="N394" i="6"/>
  <c r="AA394" i="6"/>
  <c r="AB394" i="6"/>
  <c r="N395" i="6"/>
  <c r="AA395" i="6"/>
  <c r="AB395" i="6"/>
  <c r="N396" i="6"/>
  <c r="AA396" i="6"/>
  <c r="AB396" i="6"/>
  <c r="N397" i="6"/>
  <c r="AA397" i="6"/>
  <c r="AB397" i="6"/>
  <c r="N398" i="6"/>
  <c r="AA398" i="6"/>
  <c r="AB398" i="6"/>
  <c r="N399" i="6"/>
  <c r="AA399" i="6"/>
  <c r="AB399" i="6"/>
  <c r="N400" i="6"/>
  <c r="AA400" i="6"/>
  <c r="AB400" i="6"/>
  <c r="N401" i="6"/>
  <c r="AA401" i="6"/>
  <c r="AB401" i="6"/>
  <c r="N402" i="6"/>
  <c r="AA402" i="6"/>
  <c r="AB402" i="6"/>
  <c r="N403" i="6"/>
  <c r="AA403" i="6"/>
  <c r="AB403" i="6"/>
  <c r="N404" i="6"/>
  <c r="AA404" i="6"/>
  <c r="AB404" i="6"/>
  <c r="N405" i="6"/>
  <c r="AA405" i="6"/>
  <c r="AB405" i="6"/>
  <c r="N406" i="6"/>
  <c r="AA406" i="6"/>
  <c r="AB406" i="6"/>
  <c r="N407" i="6"/>
  <c r="AA407" i="6"/>
  <c r="AB407" i="6"/>
  <c r="N408" i="6"/>
  <c r="AA408" i="6"/>
  <c r="AB408" i="6"/>
  <c r="N409" i="6"/>
  <c r="AA409" i="6"/>
  <c r="AB409" i="6"/>
  <c r="N410" i="6"/>
  <c r="AA410" i="6"/>
  <c r="AB410" i="6"/>
  <c r="N411" i="6"/>
  <c r="AA411" i="6"/>
  <c r="AB411" i="6"/>
  <c r="N412" i="6"/>
  <c r="AA412" i="6"/>
  <c r="AB412" i="6"/>
  <c r="N413" i="6"/>
  <c r="AA413" i="6"/>
  <c r="AB413" i="6"/>
  <c r="N414" i="6"/>
  <c r="AA414" i="6"/>
  <c r="AB414" i="6"/>
  <c r="N415" i="6"/>
  <c r="AA415" i="6"/>
  <c r="AB415" i="6"/>
  <c r="N416" i="6"/>
  <c r="AA416" i="6"/>
  <c r="AB416" i="6"/>
  <c r="N417" i="6"/>
  <c r="AA417" i="6"/>
  <c r="AB417" i="6"/>
  <c r="N418" i="6"/>
  <c r="AA418" i="6"/>
  <c r="AB418" i="6"/>
  <c r="N419" i="6"/>
  <c r="AA419" i="6"/>
  <c r="AB419" i="6"/>
  <c r="N420" i="6"/>
  <c r="AA420" i="6"/>
  <c r="AB420" i="6"/>
  <c r="N421" i="6"/>
  <c r="AA421" i="6"/>
  <c r="AB421" i="6"/>
  <c r="N422" i="6"/>
  <c r="AA422" i="6"/>
  <c r="AB422" i="6"/>
  <c r="N423" i="6"/>
  <c r="AA423" i="6"/>
  <c r="AB423" i="6"/>
  <c r="N424" i="6"/>
  <c r="AA424" i="6"/>
  <c r="AB424" i="6"/>
  <c r="N425" i="6"/>
  <c r="AA425" i="6"/>
  <c r="AB425" i="6"/>
  <c r="N426" i="6"/>
  <c r="AA426" i="6"/>
  <c r="AB426" i="6"/>
  <c r="N427" i="6"/>
  <c r="AA427" i="6"/>
  <c r="AB427" i="6"/>
  <c r="N428" i="6"/>
  <c r="AA428" i="6"/>
  <c r="AB428" i="6"/>
  <c r="N429" i="6"/>
  <c r="AA429" i="6"/>
  <c r="AB429" i="6"/>
  <c r="N430" i="6"/>
  <c r="AA430" i="6"/>
  <c r="AB430" i="6"/>
  <c r="N431" i="6"/>
  <c r="AA431" i="6"/>
  <c r="AB431" i="6"/>
  <c r="N432" i="6"/>
  <c r="AA432" i="6"/>
  <c r="AB432" i="6"/>
  <c r="N433" i="6"/>
  <c r="AA433" i="6"/>
  <c r="AB433" i="6"/>
  <c r="N434" i="6"/>
  <c r="AA434" i="6"/>
  <c r="AB434" i="6"/>
  <c r="N435" i="6"/>
  <c r="AA435" i="6"/>
  <c r="AB435" i="6"/>
  <c r="N436" i="6"/>
  <c r="AA436" i="6"/>
  <c r="AB436" i="6"/>
  <c r="N437" i="6"/>
  <c r="AA437" i="6"/>
  <c r="AB437" i="6"/>
  <c r="N438" i="6"/>
  <c r="AA438" i="6"/>
  <c r="AB438" i="6"/>
  <c r="N439" i="6"/>
  <c r="AA439" i="6"/>
  <c r="AB439" i="6"/>
  <c r="N440" i="6"/>
  <c r="AA440" i="6"/>
  <c r="AB440" i="6"/>
  <c r="N441" i="6"/>
  <c r="AA441" i="6"/>
  <c r="AB441" i="6"/>
  <c r="N442" i="6"/>
  <c r="AA442" i="6"/>
  <c r="AB442" i="6"/>
  <c r="N443" i="6"/>
  <c r="AA443" i="6"/>
  <c r="AB443" i="6"/>
  <c r="N444" i="6"/>
  <c r="AA444" i="6"/>
  <c r="AB444" i="6"/>
  <c r="N445" i="6"/>
  <c r="AA445" i="6"/>
  <c r="AB445" i="6"/>
  <c r="N446" i="6"/>
  <c r="AA446" i="6"/>
  <c r="AB446" i="6"/>
  <c r="N447" i="6"/>
  <c r="AA447" i="6"/>
  <c r="AB447" i="6"/>
  <c r="N448" i="6"/>
  <c r="AA448" i="6"/>
  <c r="AB448" i="6"/>
  <c r="N449" i="6"/>
  <c r="AA449" i="6"/>
  <c r="AB449" i="6"/>
  <c r="N450" i="6"/>
  <c r="AA450" i="6"/>
  <c r="AB450" i="6"/>
  <c r="N451" i="6"/>
  <c r="AA451" i="6"/>
  <c r="AB451" i="6"/>
  <c r="N452" i="6"/>
  <c r="AA452" i="6"/>
  <c r="AB452" i="6"/>
  <c r="N453" i="6"/>
  <c r="AA453" i="6"/>
  <c r="AB453" i="6"/>
  <c r="N454" i="6"/>
  <c r="AA454" i="6"/>
  <c r="AB454" i="6"/>
  <c r="N455" i="6"/>
  <c r="AA455" i="6"/>
  <c r="AB455" i="6"/>
  <c r="N456" i="6"/>
  <c r="AA456" i="6"/>
  <c r="AB456" i="6"/>
  <c r="N457" i="6"/>
  <c r="AA457" i="6"/>
  <c r="AB457" i="6"/>
  <c r="N458" i="6"/>
  <c r="AA458" i="6"/>
  <c r="AB458" i="6"/>
  <c r="N459" i="6"/>
  <c r="AA459" i="6"/>
  <c r="AB459" i="6"/>
  <c r="N460" i="6"/>
  <c r="AA460" i="6"/>
  <c r="AB460" i="6"/>
  <c r="N461" i="6"/>
  <c r="AA461" i="6"/>
  <c r="AB461" i="6"/>
  <c r="N462" i="6"/>
  <c r="AA462" i="6"/>
  <c r="AB462" i="6"/>
  <c r="N463" i="6"/>
  <c r="AA463" i="6"/>
  <c r="AB463" i="6"/>
  <c r="N464" i="6"/>
  <c r="AA464" i="6"/>
  <c r="AB464" i="6"/>
  <c r="N465" i="6"/>
  <c r="AA465" i="6"/>
  <c r="AB465" i="6"/>
  <c r="N466" i="6"/>
  <c r="AA466" i="6"/>
  <c r="AB466" i="6"/>
  <c r="N467" i="6"/>
  <c r="AA467" i="6"/>
  <c r="AB467" i="6"/>
  <c r="N468" i="6"/>
  <c r="AA468" i="6"/>
  <c r="AB468" i="6"/>
  <c r="N469" i="6"/>
  <c r="AA469" i="6"/>
  <c r="AB469" i="6"/>
  <c r="N470" i="6"/>
  <c r="AA470" i="6"/>
  <c r="AB470" i="6"/>
  <c r="N471" i="6"/>
  <c r="AA471" i="6"/>
  <c r="AB471" i="6"/>
  <c r="N472" i="6"/>
  <c r="AA472" i="6"/>
  <c r="AB472" i="6"/>
  <c r="N473" i="6"/>
  <c r="AA473" i="6"/>
  <c r="AB473" i="6"/>
  <c r="N474" i="6"/>
  <c r="AA474" i="6"/>
  <c r="AB474" i="6"/>
  <c r="N475" i="6"/>
  <c r="AA475" i="6"/>
  <c r="AB475" i="6"/>
  <c r="N476" i="6"/>
  <c r="AA476" i="6"/>
  <c r="AB476" i="6"/>
  <c r="N477" i="6"/>
  <c r="AA477" i="6"/>
  <c r="AB477" i="6"/>
  <c r="N478" i="6"/>
  <c r="AA478" i="6"/>
  <c r="AB478" i="6"/>
  <c r="N479" i="6"/>
  <c r="AA479" i="6"/>
  <c r="AB479" i="6"/>
  <c r="N480" i="6"/>
  <c r="AA480" i="6"/>
  <c r="AB480" i="6"/>
  <c r="N481" i="6"/>
  <c r="AA481" i="6"/>
  <c r="AB481" i="6"/>
  <c r="N482" i="6"/>
  <c r="AA482" i="6"/>
  <c r="AB482" i="6"/>
  <c r="N483" i="6"/>
  <c r="AA483" i="6"/>
  <c r="AB483" i="6"/>
  <c r="N484" i="6"/>
  <c r="AA484" i="6"/>
  <c r="AB484" i="6"/>
  <c r="N485" i="6"/>
  <c r="AA485" i="6"/>
  <c r="AB485" i="6"/>
  <c r="N486" i="6"/>
  <c r="AA486" i="6"/>
  <c r="AB486" i="6"/>
  <c r="N487" i="6"/>
  <c r="AA487" i="6"/>
  <c r="AB487" i="6"/>
  <c r="N488" i="6"/>
  <c r="AA488" i="6"/>
  <c r="AB488" i="6"/>
  <c r="N489" i="6"/>
  <c r="AA489" i="6"/>
  <c r="AB489" i="6"/>
  <c r="N490" i="6"/>
  <c r="AA490" i="6"/>
  <c r="AB490" i="6"/>
  <c r="N491" i="6"/>
  <c r="AA491" i="6"/>
  <c r="AB491" i="6"/>
  <c r="N492" i="6"/>
  <c r="AA492" i="6"/>
  <c r="AB492" i="6"/>
  <c r="N493" i="6"/>
  <c r="AA493" i="6"/>
  <c r="AB493" i="6"/>
  <c r="N494" i="6"/>
  <c r="AA494" i="6"/>
  <c r="AB494" i="6"/>
  <c r="N495" i="6"/>
  <c r="AA495" i="6"/>
  <c r="AB495" i="6"/>
  <c r="N496" i="6"/>
  <c r="AA496" i="6"/>
  <c r="AB496" i="6"/>
  <c r="N497" i="6"/>
  <c r="AA497" i="6"/>
  <c r="AB497" i="6"/>
  <c r="N498" i="6"/>
  <c r="AA498" i="6"/>
  <c r="AB498" i="6"/>
  <c r="N499" i="6"/>
  <c r="AA499" i="6"/>
  <c r="AB499" i="6"/>
  <c r="N500" i="6"/>
  <c r="AA500" i="6"/>
  <c r="AB500" i="6"/>
  <c r="N501" i="6"/>
  <c r="AA501" i="6"/>
  <c r="AB501" i="6"/>
  <c r="N502" i="6"/>
  <c r="AA502" i="6"/>
  <c r="AB502" i="6"/>
  <c r="N503" i="6"/>
  <c r="AA503" i="6"/>
  <c r="AB503" i="6"/>
  <c r="N504" i="6"/>
  <c r="AA504" i="6"/>
  <c r="AB504" i="6"/>
  <c r="N505" i="6"/>
  <c r="AA505" i="6"/>
  <c r="AB505" i="6"/>
  <c r="N506" i="6"/>
  <c r="AA506" i="6"/>
  <c r="AB506" i="6"/>
  <c r="N507" i="6"/>
  <c r="AA507" i="6"/>
  <c r="AB507" i="6"/>
  <c r="N508" i="6"/>
  <c r="AA508" i="6"/>
  <c r="AB508" i="6"/>
  <c r="N509" i="6"/>
  <c r="AA509" i="6"/>
  <c r="AB509" i="6"/>
  <c r="N510" i="6"/>
  <c r="AA510" i="6"/>
  <c r="AB510" i="6"/>
  <c r="N511" i="6"/>
  <c r="AA511" i="6"/>
  <c r="AB511" i="6"/>
  <c r="N512" i="6"/>
  <c r="AA512" i="6"/>
  <c r="AB512" i="6"/>
  <c r="N513" i="6"/>
  <c r="AA513" i="6"/>
  <c r="AB513" i="6"/>
  <c r="N514" i="6"/>
  <c r="AA514" i="6"/>
  <c r="AB514" i="6"/>
  <c r="N515" i="6"/>
  <c r="AA515" i="6"/>
  <c r="AB515" i="6"/>
  <c r="N516" i="6"/>
  <c r="AA516" i="6"/>
  <c r="AB516" i="6"/>
  <c r="N517" i="6"/>
  <c r="AA517" i="6"/>
  <c r="AB517" i="6"/>
  <c r="N518" i="6"/>
  <c r="AA518" i="6"/>
  <c r="AB518" i="6"/>
  <c r="N519" i="6"/>
  <c r="AA519" i="6"/>
  <c r="AB519" i="6"/>
  <c r="N520" i="6"/>
  <c r="AA520" i="6"/>
  <c r="AB520" i="6"/>
  <c r="N521" i="6"/>
  <c r="AA521" i="6"/>
  <c r="AB521" i="6"/>
  <c r="N522" i="6"/>
  <c r="AA522" i="6"/>
  <c r="AB522" i="6"/>
  <c r="N523" i="6"/>
  <c r="AA523" i="6"/>
  <c r="AB523" i="6"/>
  <c r="N524" i="6"/>
  <c r="AA524" i="6"/>
  <c r="AB524" i="6"/>
  <c r="N525" i="6"/>
  <c r="AA525" i="6"/>
  <c r="AB525" i="6"/>
  <c r="N526" i="6"/>
  <c r="AA526" i="6"/>
  <c r="AB526" i="6"/>
  <c r="N527" i="6"/>
  <c r="AA527" i="6"/>
  <c r="AB527" i="6"/>
  <c r="N528" i="6"/>
  <c r="AA528" i="6"/>
  <c r="AB528" i="6"/>
  <c r="N529" i="6"/>
  <c r="AA529" i="6"/>
  <c r="AB529" i="6"/>
  <c r="N530" i="6"/>
  <c r="AA530" i="6"/>
  <c r="AB530" i="6"/>
  <c r="N531" i="6"/>
  <c r="AA531" i="6"/>
  <c r="AB531" i="6"/>
  <c r="N532" i="6"/>
  <c r="AA532" i="6"/>
  <c r="AB532" i="6"/>
  <c r="N533" i="6"/>
  <c r="AA533" i="6"/>
  <c r="AB533" i="6"/>
  <c r="N534" i="6"/>
  <c r="AA534" i="6"/>
  <c r="AB534" i="6"/>
  <c r="N535" i="6"/>
  <c r="AA535" i="6"/>
  <c r="AB535" i="6"/>
  <c r="N536" i="6"/>
  <c r="AA536" i="6"/>
  <c r="AB536" i="6"/>
  <c r="N537" i="6"/>
  <c r="AA537" i="6"/>
  <c r="AB537" i="6"/>
  <c r="N538" i="6"/>
  <c r="AA538" i="6"/>
  <c r="AB538" i="6"/>
  <c r="N539" i="6"/>
  <c r="AA539" i="6"/>
  <c r="AB539" i="6"/>
  <c r="N540" i="6"/>
  <c r="AA540" i="6"/>
  <c r="AB540" i="6"/>
  <c r="N541" i="6"/>
  <c r="AA541" i="6"/>
  <c r="AB541" i="6"/>
  <c r="N542" i="6"/>
  <c r="AA542" i="6"/>
  <c r="AB542" i="6"/>
  <c r="N543" i="6"/>
  <c r="AA543" i="6"/>
  <c r="AB543" i="6"/>
  <c r="N544" i="6"/>
  <c r="AA544" i="6"/>
  <c r="AB544" i="6"/>
  <c r="N545" i="6"/>
  <c r="AA545" i="6"/>
  <c r="AB545" i="6"/>
  <c r="N546" i="6"/>
  <c r="AA546" i="6"/>
  <c r="AB546" i="6"/>
  <c r="N547" i="6"/>
  <c r="AA547" i="6"/>
  <c r="AB547" i="6"/>
  <c r="N548" i="6"/>
  <c r="AA548" i="6"/>
  <c r="AB548" i="6"/>
  <c r="N549" i="6"/>
  <c r="AA549" i="6"/>
  <c r="AB549" i="6"/>
  <c r="N550" i="6"/>
  <c r="AA550" i="6"/>
  <c r="AB550" i="6"/>
  <c r="N551" i="6"/>
  <c r="AA551" i="6"/>
  <c r="AB551" i="6"/>
  <c r="N552" i="6"/>
  <c r="AA552" i="6"/>
  <c r="AB552" i="6"/>
  <c r="N553" i="6"/>
  <c r="AA553" i="6"/>
  <c r="AB553" i="6"/>
  <c r="N554" i="6"/>
  <c r="AA554" i="6"/>
  <c r="AB554" i="6"/>
  <c r="N555" i="6"/>
  <c r="AA555" i="6"/>
  <c r="AB555" i="6"/>
  <c r="N556" i="6"/>
  <c r="AA556" i="6"/>
  <c r="AB556" i="6"/>
  <c r="N557" i="6"/>
  <c r="AA557" i="6"/>
  <c r="AB557" i="6"/>
  <c r="N558" i="6"/>
  <c r="AA558" i="6"/>
  <c r="AB558" i="6"/>
  <c r="N559" i="6"/>
  <c r="AA559" i="6"/>
  <c r="AB559" i="6"/>
  <c r="N560" i="6"/>
  <c r="AA560" i="6"/>
  <c r="AB560" i="6"/>
  <c r="N561" i="6"/>
  <c r="AA561" i="6"/>
  <c r="AB561" i="6"/>
  <c r="N562" i="6"/>
  <c r="AA562" i="6"/>
  <c r="AB562" i="6"/>
  <c r="N563" i="6"/>
  <c r="AA563" i="6"/>
  <c r="AB563" i="6"/>
  <c r="N564" i="6"/>
  <c r="AA564" i="6"/>
  <c r="AB564" i="6"/>
  <c r="N565" i="6"/>
  <c r="AA565" i="6"/>
  <c r="AB565" i="6"/>
  <c r="N566" i="6"/>
  <c r="AA566" i="6"/>
  <c r="AB566" i="6"/>
  <c r="N567" i="6"/>
  <c r="AA567" i="6"/>
  <c r="AB567" i="6"/>
  <c r="N568" i="6"/>
  <c r="AA568" i="6"/>
  <c r="AB568" i="6"/>
  <c r="N569" i="6"/>
  <c r="AA569" i="6"/>
  <c r="AB569" i="6"/>
  <c r="N570" i="6"/>
  <c r="AA570" i="6"/>
  <c r="AB570" i="6"/>
  <c r="N571" i="6"/>
  <c r="AA571" i="6"/>
  <c r="AB571" i="6"/>
  <c r="N572" i="6"/>
  <c r="AA572" i="6"/>
  <c r="AB572" i="6"/>
  <c r="N573" i="6"/>
  <c r="AA573" i="6"/>
  <c r="AB573" i="6"/>
  <c r="N574" i="6"/>
  <c r="AA574" i="6"/>
  <c r="AB574" i="6"/>
  <c r="N575" i="6"/>
  <c r="AA575" i="6"/>
  <c r="AB575" i="6"/>
  <c r="N576" i="6"/>
  <c r="AA576" i="6"/>
  <c r="AB576" i="6"/>
  <c r="N577" i="6"/>
  <c r="AA577" i="6"/>
  <c r="AB577" i="6"/>
  <c r="N578" i="6"/>
  <c r="AA578" i="6"/>
  <c r="AB578" i="6"/>
  <c r="N579" i="6"/>
  <c r="AA579" i="6"/>
  <c r="AB579" i="6"/>
  <c r="N580" i="6"/>
  <c r="AA580" i="6"/>
  <c r="AB580" i="6"/>
  <c r="N581" i="6"/>
  <c r="AA581" i="6"/>
  <c r="AB581" i="6"/>
  <c r="N582" i="6"/>
  <c r="AA582" i="6"/>
  <c r="AB582" i="6"/>
  <c r="N583" i="6"/>
  <c r="AA583" i="6"/>
  <c r="AB583" i="6"/>
  <c r="N584" i="6"/>
  <c r="AA584" i="6"/>
  <c r="AB584" i="6"/>
  <c r="N585" i="6"/>
  <c r="AA585" i="6"/>
  <c r="AB585" i="6"/>
  <c r="N586" i="6"/>
  <c r="AA586" i="6"/>
  <c r="AB586" i="6"/>
  <c r="N587" i="6"/>
  <c r="AA587" i="6"/>
  <c r="AB587" i="6"/>
  <c r="N588" i="6"/>
  <c r="AA588" i="6"/>
  <c r="AB588" i="6"/>
  <c r="N589" i="6"/>
  <c r="AA589" i="6"/>
  <c r="AB589" i="6"/>
  <c r="N590" i="6"/>
  <c r="AA590" i="6"/>
  <c r="AB590" i="6"/>
  <c r="N591" i="6"/>
  <c r="AA591" i="6"/>
  <c r="AB591" i="6"/>
  <c r="N592" i="6"/>
  <c r="AA592" i="6"/>
  <c r="AB592" i="6"/>
  <c r="N593" i="6"/>
  <c r="AA593" i="6"/>
  <c r="AB593" i="6"/>
  <c r="N594" i="6"/>
  <c r="AA594" i="6"/>
  <c r="AB594" i="6"/>
  <c r="N595" i="6"/>
  <c r="AA595" i="6"/>
  <c r="AB595" i="6"/>
  <c r="N596" i="6"/>
  <c r="AA596" i="6"/>
  <c r="AB596" i="6"/>
  <c r="N597" i="6"/>
  <c r="AA597" i="6"/>
  <c r="AB597" i="6"/>
  <c r="N598" i="6"/>
  <c r="AA598" i="6"/>
  <c r="AB598" i="6"/>
  <c r="N599" i="6"/>
  <c r="AA599" i="6"/>
  <c r="AB599" i="6"/>
  <c r="N600" i="6"/>
  <c r="AA600" i="6"/>
  <c r="AB600" i="6"/>
  <c r="N601" i="6"/>
  <c r="AA601" i="6"/>
  <c r="AB601" i="6"/>
  <c r="N602" i="6"/>
  <c r="AA602" i="6"/>
  <c r="AB602" i="6"/>
  <c r="N603" i="6"/>
  <c r="AA603" i="6"/>
  <c r="AB603" i="6"/>
  <c r="N604" i="6"/>
  <c r="AA604" i="6"/>
  <c r="AB604" i="6"/>
  <c r="N605" i="6"/>
  <c r="AA605" i="6"/>
  <c r="AB605" i="6"/>
  <c r="N606" i="6"/>
  <c r="AA606" i="6"/>
  <c r="AB606" i="6"/>
  <c r="N607" i="6"/>
  <c r="AA607" i="6"/>
  <c r="AB607" i="6"/>
  <c r="N608" i="6"/>
  <c r="AA608" i="6"/>
  <c r="AB608" i="6"/>
  <c r="N609" i="6"/>
  <c r="AA609" i="6"/>
  <c r="AB609" i="6"/>
  <c r="N610" i="6"/>
  <c r="S610" i="6"/>
  <c r="T610" i="6"/>
  <c r="U610" i="6"/>
  <c r="V610" i="6"/>
  <c r="W610" i="6"/>
  <c r="X610" i="6"/>
  <c r="AA610" i="6"/>
  <c r="AB610" i="6"/>
  <c r="Y609" i="6"/>
  <c r="Z609" i="6"/>
  <c r="Y610" i="6"/>
  <c r="Z610" i="6"/>
  <c r="C610" i="6"/>
  <c r="B610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H5" i="6"/>
  <c r="J9" i="2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D9" i="2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G16" i="5"/>
  <c r="F16" i="5"/>
  <c r="N9" i="2"/>
  <c r="K9" i="2"/>
  <c r="L9" i="2"/>
  <c r="M9" i="2"/>
  <c r="O9" i="2"/>
  <c r="F9" i="2"/>
  <c r="P9" i="2"/>
  <c r="Q9" i="2"/>
  <c r="R9" i="2"/>
  <c r="J10" i="2"/>
  <c r="N10" i="2"/>
  <c r="S9" i="2"/>
  <c r="V9" i="2"/>
  <c r="T9" i="2"/>
  <c r="U9" i="2"/>
  <c r="W9" i="2"/>
  <c r="E10" i="2"/>
  <c r="D10" i="2"/>
  <c r="L10" i="2"/>
  <c r="K10" i="2"/>
  <c r="M10" i="2"/>
  <c r="O10" i="2"/>
  <c r="F10" i="2"/>
  <c r="P10" i="2"/>
  <c r="Q10" i="2"/>
  <c r="R10" i="2"/>
  <c r="J11" i="2"/>
  <c r="I9" i="2"/>
  <c r="X9" i="2"/>
  <c r="Y9" i="2"/>
  <c r="C10" i="2"/>
  <c r="F11" i="2"/>
  <c r="P11" i="2"/>
  <c r="N11" i="2"/>
  <c r="S10" i="2"/>
  <c r="V10" i="2"/>
  <c r="T10" i="2"/>
  <c r="U10" i="2"/>
  <c r="W10" i="2"/>
  <c r="E11" i="2"/>
  <c r="D11" i="2"/>
  <c r="L11" i="2"/>
  <c r="K11" i="2"/>
  <c r="M11" i="2"/>
  <c r="O11" i="2"/>
  <c r="Q11" i="2"/>
  <c r="R11" i="2"/>
  <c r="J12" i="2"/>
  <c r="I10" i="2"/>
  <c r="X10" i="2"/>
  <c r="Y10" i="2"/>
  <c r="C11" i="2"/>
  <c r="F12" i="2"/>
  <c r="P12" i="2"/>
  <c r="N12" i="2"/>
  <c r="S11" i="2"/>
  <c r="T11" i="2"/>
  <c r="U11" i="2"/>
  <c r="V11" i="2"/>
  <c r="W11" i="2"/>
  <c r="E12" i="2"/>
  <c r="D12" i="2"/>
  <c r="L12" i="2"/>
  <c r="K12" i="2"/>
  <c r="M12" i="2"/>
  <c r="O12" i="2"/>
  <c r="Q12" i="2"/>
  <c r="R12" i="2"/>
  <c r="J13" i="2"/>
  <c r="I11" i="2"/>
  <c r="X11" i="2"/>
  <c r="Y11" i="2"/>
  <c r="C12" i="2"/>
  <c r="F13" i="2"/>
  <c r="P13" i="2"/>
  <c r="N13" i="2"/>
  <c r="S12" i="2"/>
  <c r="T12" i="2"/>
  <c r="U12" i="2"/>
  <c r="V12" i="2"/>
  <c r="W12" i="2"/>
  <c r="E13" i="2"/>
  <c r="D13" i="2"/>
  <c r="L13" i="2"/>
  <c r="K13" i="2"/>
  <c r="M13" i="2"/>
  <c r="O13" i="2"/>
  <c r="Q13" i="2"/>
  <c r="R13" i="2"/>
  <c r="J14" i="2"/>
  <c r="I12" i="2"/>
  <c r="X12" i="2"/>
  <c r="Y12" i="2"/>
  <c r="C13" i="2"/>
  <c r="F14" i="2"/>
  <c r="P14" i="2"/>
  <c r="N14" i="2"/>
  <c r="S13" i="2"/>
  <c r="T13" i="2"/>
  <c r="U13" i="2"/>
  <c r="V13" i="2"/>
  <c r="W13" i="2"/>
  <c r="E14" i="2"/>
  <c r="D14" i="2"/>
  <c r="L14" i="2"/>
  <c r="K14" i="2"/>
  <c r="M14" i="2"/>
  <c r="O14" i="2"/>
  <c r="Q14" i="2"/>
  <c r="R14" i="2"/>
  <c r="J15" i="2"/>
  <c r="I13" i="2"/>
  <c r="X13" i="2"/>
  <c r="Y13" i="2"/>
  <c r="C14" i="2"/>
  <c r="F15" i="2"/>
  <c r="P15" i="2"/>
  <c r="N15" i="2"/>
  <c r="S14" i="2"/>
  <c r="T14" i="2"/>
  <c r="U14" i="2"/>
  <c r="V14" i="2"/>
  <c r="W14" i="2"/>
  <c r="E15" i="2"/>
  <c r="D15" i="2"/>
  <c r="L15" i="2"/>
  <c r="K15" i="2"/>
  <c r="M15" i="2"/>
  <c r="O15" i="2"/>
  <c r="Q15" i="2"/>
  <c r="R15" i="2"/>
  <c r="J16" i="2"/>
  <c r="I14" i="2"/>
  <c r="X14" i="2"/>
  <c r="Y14" i="2"/>
  <c r="C15" i="2"/>
  <c r="F16" i="2"/>
  <c r="P16" i="2"/>
  <c r="N16" i="2"/>
  <c r="S15" i="2"/>
  <c r="T15" i="2"/>
  <c r="U15" i="2"/>
  <c r="V15" i="2"/>
  <c r="W15" i="2"/>
  <c r="E16" i="2"/>
  <c r="D16" i="2"/>
  <c r="L16" i="2"/>
  <c r="K16" i="2"/>
  <c r="M16" i="2"/>
  <c r="O16" i="2"/>
  <c r="Q16" i="2"/>
  <c r="R16" i="2"/>
  <c r="J17" i="2"/>
  <c r="I15" i="2"/>
  <c r="X15" i="2"/>
  <c r="Y15" i="2"/>
  <c r="C16" i="2"/>
  <c r="F17" i="2"/>
  <c r="P17" i="2"/>
  <c r="N17" i="2"/>
  <c r="S16" i="2"/>
  <c r="T16" i="2"/>
  <c r="U16" i="2"/>
  <c r="V16" i="2"/>
  <c r="W16" i="2"/>
  <c r="E17" i="2"/>
  <c r="D17" i="2"/>
  <c r="L17" i="2"/>
  <c r="K17" i="2"/>
  <c r="M17" i="2"/>
  <c r="O17" i="2"/>
  <c r="Q17" i="2"/>
  <c r="R17" i="2"/>
  <c r="J18" i="2"/>
  <c r="I16" i="2"/>
  <c r="X16" i="2"/>
  <c r="Y16" i="2"/>
  <c r="C17" i="2"/>
  <c r="F18" i="2"/>
  <c r="P18" i="2"/>
  <c r="N18" i="2"/>
  <c r="S17" i="2"/>
  <c r="T17" i="2"/>
  <c r="U17" i="2"/>
  <c r="V17" i="2"/>
  <c r="W17" i="2"/>
  <c r="E18" i="2"/>
  <c r="D18" i="2"/>
  <c r="L18" i="2"/>
  <c r="K18" i="2"/>
  <c r="M18" i="2"/>
  <c r="O18" i="2"/>
  <c r="Q18" i="2"/>
  <c r="R18" i="2"/>
  <c r="J19" i="2"/>
  <c r="I17" i="2"/>
  <c r="X17" i="2"/>
  <c r="Y17" i="2"/>
  <c r="C18" i="2"/>
  <c r="F19" i="2"/>
  <c r="P19" i="2"/>
  <c r="N19" i="2"/>
  <c r="S18" i="2"/>
  <c r="T18" i="2"/>
  <c r="U18" i="2"/>
  <c r="V18" i="2"/>
  <c r="W18" i="2"/>
  <c r="E19" i="2"/>
  <c r="D19" i="2"/>
  <c r="L19" i="2"/>
  <c r="K19" i="2"/>
  <c r="M19" i="2"/>
  <c r="O19" i="2"/>
  <c r="Q19" i="2"/>
  <c r="R19" i="2"/>
  <c r="J20" i="2"/>
  <c r="I18" i="2"/>
  <c r="X18" i="2"/>
  <c r="Y18" i="2"/>
  <c r="C19" i="2"/>
  <c r="F20" i="2"/>
  <c r="P20" i="2"/>
  <c r="N20" i="2"/>
  <c r="S19" i="2"/>
  <c r="T19" i="2"/>
  <c r="U19" i="2"/>
  <c r="V19" i="2"/>
  <c r="W19" i="2"/>
  <c r="E20" i="2"/>
  <c r="D20" i="2"/>
  <c r="L20" i="2"/>
  <c r="K20" i="2"/>
  <c r="M20" i="2"/>
  <c r="O20" i="2"/>
  <c r="Q20" i="2"/>
  <c r="R20" i="2"/>
  <c r="J21" i="2"/>
  <c r="I19" i="2"/>
  <c r="X19" i="2"/>
  <c r="Y19" i="2"/>
  <c r="C20" i="2"/>
  <c r="F21" i="2"/>
  <c r="P21" i="2"/>
  <c r="N21" i="2"/>
  <c r="S20" i="2"/>
  <c r="T20" i="2"/>
  <c r="U20" i="2"/>
  <c r="V20" i="2"/>
  <c r="W20" i="2"/>
  <c r="E21" i="2"/>
  <c r="D21" i="2"/>
  <c r="L21" i="2"/>
  <c r="K21" i="2"/>
  <c r="M21" i="2"/>
  <c r="O21" i="2"/>
  <c r="Q21" i="2"/>
  <c r="R21" i="2"/>
  <c r="J22" i="2"/>
  <c r="I20" i="2"/>
  <c r="X20" i="2"/>
  <c r="Y20" i="2"/>
  <c r="C21" i="2"/>
  <c r="F22" i="2"/>
  <c r="P22" i="2"/>
  <c r="N22" i="2"/>
  <c r="S21" i="2"/>
  <c r="T21" i="2"/>
  <c r="U21" i="2"/>
  <c r="V21" i="2"/>
  <c r="W21" i="2"/>
  <c r="E22" i="2"/>
  <c r="D22" i="2"/>
  <c r="L22" i="2"/>
  <c r="K22" i="2"/>
  <c r="M22" i="2"/>
  <c r="O22" i="2"/>
  <c r="Q22" i="2"/>
  <c r="R22" i="2"/>
  <c r="J23" i="2"/>
  <c r="I21" i="2"/>
  <c r="X21" i="2"/>
  <c r="Y21" i="2"/>
  <c r="C22" i="2"/>
  <c r="F23" i="2"/>
  <c r="P23" i="2"/>
  <c r="N23" i="2"/>
  <c r="S22" i="2"/>
  <c r="T22" i="2"/>
  <c r="U22" i="2"/>
  <c r="V22" i="2"/>
  <c r="W22" i="2"/>
  <c r="E23" i="2"/>
  <c r="D23" i="2"/>
  <c r="L23" i="2"/>
  <c r="K23" i="2"/>
  <c r="M23" i="2"/>
  <c r="O23" i="2"/>
  <c r="Q23" i="2"/>
  <c r="R23" i="2"/>
  <c r="J24" i="2"/>
  <c r="I22" i="2"/>
  <c r="X22" i="2"/>
  <c r="Y22" i="2"/>
  <c r="C23" i="2"/>
  <c r="F24" i="2"/>
  <c r="P24" i="2"/>
  <c r="N24" i="2"/>
  <c r="S23" i="2"/>
  <c r="T23" i="2"/>
  <c r="U23" i="2"/>
  <c r="V23" i="2"/>
  <c r="W23" i="2"/>
  <c r="E24" i="2"/>
  <c r="D24" i="2"/>
  <c r="L24" i="2"/>
  <c r="K24" i="2"/>
  <c r="M24" i="2"/>
  <c r="O24" i="2"/>
  <c r="Q24" i="2"/>
  <c r="R24" i="2"/>
  <c r="J25" i="2"/>
  <c r="I23" i="2"/>
  <c r="X23" i="2"/>
  <c r="Y23" i="2"/>
  <c r="C24" i="2"/>
  <c r="F25" i="2"/>
  <c r="P25" i="2"/>
  <c r="N25" i="2"/>
  <c r="S24" i="2"/>
  <c r="T24" i="2"/>
  <c r="U24" i="2"/>
  <c r="V24" i="2"/>
  <c r="W24" i="2"/>
  <c r="E25" i="2"/>
  <c r="D25" i="2"/>
  <c r="L25" i="2"/>
  <c r="K25" i="2"/>
  <c r="M25" i="2"/>
  <c r="O25" i="2"/>
  <c r="Q25" i="2"/>
  <c r="R25" i="2"/>
  <c r="J26" i="2"/>
  <c r="I24" i="2"/>
  <c r="X24" i="2"/>
  <c r="Y24" i="2"/>
  <c r="C25" i="2"/>
  <c r="F26" i="2"/>
  <c r="P26" i="2"/>
  <c r="N26" i="2"/>
  <c r="S25" i="2"/>
  <c r="T25" i="2"/>
  <c r="U25" i="2"/>
  <c r="V25" i="2"/>
  <c r="W25" i="2"/>
  <c r="E26" i="2"/>
  <c r="D26" i="2"/>
  <c r="L26" i="2"/>
  <c r="K26" i="2"/>
  <c r="M26" i="2"/>
  <c r="O26" i="2"/>
  <c r="Q26" i="2"/>
  <c r="R26" i="2"/>
  <c r="J27" i="2"/>
  <c r="I25" i="2"/>
  <c r="X25" i="2"/>
  <c r="Y25" i="2"/>
  <c r="C26" i="2"/>
  <c r="F27" i="2"/>
  <c r="P27" i="2"/>
  <c r="N27" i="2"/>
  <c r="S26" i="2"/>
  <c r="T26" i="2"/>
  <c r="U26" i="2"/>
  <c r="V26" i="2"/>
  <c r="W26" i="2"/>
  <c r="E27" i="2"/>
  <c r="D27" i="2"/>
  <c r="L27" i="2"/>
  <c r="K27" i="2"/>
  <c r="M27" i="2"/>
  <c r="O27" i="2"/>
  <c r="Q27" i="2"/>
  <c r="R27" i="2"/>
  <c r="J28" i="2"/>
  <c r="I26" i="2"/>
  <c r="X26" i="2"/>
  <c r="Y26" i="2"/>
  <c r="C27" i="2"/>
  <c r="F28" i="2"/>
  <c r="P28" i="2"/>
  <c r="N28" i="2"/>
  <c r="S27" i="2"/>
  <c r="T27" i="2"/>
  <c r="U27" i="2"/>
  <c r="V27" i="2"/>
  <c r="W27" i="2"/>
  <c r="E28" i="2"/>
  <c r="D28" i="2"/>
  <c r="L28" i="2"/>
  <c r="K28" i="2"/>
  <c r="M28" i="2"/>
  <c r="O28" i="2"/>
  <c r="Q28" i="2"/>
  <c r="R28" i="2"/>
  <c r="J29" i="2"/>
  <c r="I27" i="2"/>
  <c r="X27" i="2"/>
  <c r="Y27" i="2"/>
  <c r="C28" i="2"/>
  <c r="F29" i="2"/>
  <c r="P29" i="2"/>
  <c r="N29" i="2"/>
  <c r="S28" i="2"/>
  <c r="T28" i="2"/>
  <c r="U28" i="2"/>
  <c r="V28" i="2"/>
  <c r="W28" i="2"/>
  <c r="E29" i="2"/>
  <c r="D29" i="2"/>
  <c r="L29" i="2"/>
  <c r="K29" i="2"/>
  <c r="M29" i="2"/>
  <c r="O29" i="2"/>
  <c r="Q29" i="2"/>
  <c r="R29" i="2"/>
  <c r="J30" i="2"/>
  <c r="I28" i="2"/>
  <c r="X28" i="2"/>
  <c r="Y28" i="2"/>
  <c r="C29" i="2"/>
  <c r="F30" i="2"/>
  <c r="P30" i="2"/>
  <c r="N30" i="2"/>
  <c r="S29" i="2"/>
  <c r="T29" i="2"/>
  <c r="U29" i="2"/>
  <c r="V29" i="2"/>
  <c r="W29" i="2"/>
  <c r="E30" i="2"/>
  <c r="D30" i="2"/>
  <c r="L30" i="2"/>
  <c r="K30" i="2"/>
  <c r="M30" i="2"/>
  <c r="O30" i="2"/>
  <c r="Q30" i="2"/>
  <c r="R30" i="2"/>
  <c r="J31" i="2"/>
  <c r="I29" i="2"/>
  <c r="X29" i="2"/>
  <c r="Y29" i="2"/>
  <c r="C30" i="2"/>
  <c r="F31" i="2"/>
  <c r="P31" i="2"/>
  <c r="N31" i="2"/>
  <c r="S30" i="2"/>
  <c r="T30" i="2"/>
  <c r="U30" i="2"/>
  <c r="V30" i="2"/>
  <c r="W30" i="2"/>
  <c r="E31" i="2"/>
  <c r="D31" i="2"/>
  <c r="L31" i="2"/>
  <c r="K31" i="2"/>
  <c r="M31" i="2"/>
  <c r="O31" i="2"/>
  <c r="Q31" i="2"/>
  <c r="R31" i="2"/>
  <c r="J32" i="2"/>
  <c r="I30" i="2"/>
  <c r="X30" i="2"/>
  <c r="Y30" i="2"/>
  <c r="C31" i="2"/>
  <c r="F32" i="2"/>
  <c r="P32" i="2"/>
  <c r="N32" i="2"/>
  <c r="S31" i="2"/>
  <c r="T31" i="2"/>
  <c r="U31" i="2"/>
  <c r="V31" i="2"/>
  <c r="W31" i="2"/>
  <c r="E32" i="2"/>
  <c r="D32" i="2"/>
  <c r="L32" i="2"/>
  <c r="K32" i="2"/>
  <c r="M32" i="2"/>
  <c r="O32" i="2"/>
  <c r="Q32" i="2"/>
  <c r="R32" i="2"/>
  <c r="J33" i="2"/>
  <c r="I31" i="2"/>
  <c r="X31" i="2"/>
  <c r="Y31" i="2"/>
  <c r="C32" i="2"/>
  <c r="F33" i="2"/>
  <c r="P33" i="2"/>
  <c r="N33" i="2"/>
  <c r="S32" i="2"/>
  <c r="T32" i="2"/>
  <c r="U32" i="2"/>
  <c r="V32" i="2"/>
  <c r="W32" i="2"/>
  <c r="E33" i="2"/>
  <c r="D33" i="2"/>
  <c r="L33" i="2"/>
  <c r="K33" i="2"/>
  <c r="M33" i="2"/>
  <c r="O33" i="2"/>
  <c r="Q33" i="2"/>
  <c r="R33" i="2"/>
  <c r="J34" i="2"/>
  <c r="I32" i="2"/>
  <c r="X32" i="2"/>
  <c r="Y32" i="2"/>
  <c r="C33" i="2"/>
  <c r="F34" i="2"/>
  <c r="P34" i="2"/>
  <c r="N34" i="2"/>
  <c r="S33" i="2"/>
  <c r="T33" i="2"/>
  <c r="U33" i="2"/>
  <c r="V33" i="2"/>
  <c r="W33" i="2"/>
  <c r="E34" i="2"/>
  <c r="D34" i="2"/>
  <c r="L34" i="2"/>
  <c r="K34" i="2"/>
  <c r="M34" i="2"/>
  <c r="O34" i="2"/>
  <c r="Q34" i="2"/>
  <c r="R34" i="2"/>
  <c r="J35" i="2"/>
  <c r="I33" i="2"/>
  <c r="X33" i="2"/>
  <c r="Y33" i="2"/>
  <c r="C34" i="2"/>
  <c r="F35" i="2"/>
  <c r="P35" i="2"/>
  <c r="N35" i="2"/>
  <c r="S34" i="2"/>
  <c r="T34" i="2"/>
  <c r="U34" i="2"/>
  <c r="V34" i="2"/>
  <c r="W34" i="2"/>
  <c r="E35" i="2"/>
  <c r="D35" i="2"/>
  <c r="L35" i="2"/>
  <c r="K35" i="2"/>
  <c r="M35" i="2"/>
  <c r="O35" i="2"/>
  <c r="Q35" i="2"/>
  <c r="R35" i="2"/>
  <c r="J36" i="2"/>
  <c r="I34" i="2"/>
  <c r="X34" i="2"/>
  <c r="Y34" i="2"/>
  <c r="C35" i="2"/>
  <c r="F36" i="2"/>
  <c r="P36" i="2"/>
  <c r="N36" i="2"/>
  <c r="S35" i="2"/>
  <c r="T35" i="2"/>
  <c r="U35" i="2"/>
  <c r="V35" i="2"/>
  <c r="W35" i="2"/>
  <c r="E36" i="2"/>
  <c r="D36" i="2"/>
  <c r="L36" i="2"/>
  <c r="K36" i="2"/>
  <c r="M36" i="2"/>
  <c r="O36" i="2"/>
  <c r="Q36" i="2"/>
  <c r="R36" i="2"/>
  <c r="J37" i="2"/>
  <c r="I35" i="2"/>
  <c r="X35" i="2"/>
  <c r="Y35" i="2"/>
  <c r="C36" i="2"/>
  <c r="F37" i="2"/>
  <c r="P37" i="2"/>
  <c r="N37" i="2"/>
  <c r="S36" i="2"/>
  <c r="T36" i="2"/>
  <c r="U36" i="2"/>
  <c r="V36" i="2"/>
  <c r="W36" i="2"/>
  <c r="E37" i="2"/>
  <c r="D37" i="2"/>
  <c r="L37" i="2"/>
  <c r="K37" i="2"/>
  <c r="M37" i="2"/>
  <c r="O37" i="2"/>
  <c r="Q37" i="2"/>
  <c r="R37" i="2"/>
  <c r="J38" i="2"/>
  <c r="I36" i="2"/>
  <c r="X36" i="2"/>
  <c r="Y36" i="2"/>
  <c r="C37" i="2"/>
  <c r="F38" i="2"/>
  <c r="P38" i="2"/>
  <c r="N38" i="2"/>
  <c r="S37" i="2"/>
  <c r="T37" i="2"/>
  <c r="U37" i="2"/>
  <c r="V37" i="2"/>
  <c r="W37" i="2"/>
  <c r="E38" i="2"/>
  <c r="D38" i="2"/>
  <c r="L38" i="2"/>
  <c r="K38" i="2"/>
  <c r="M38" i="2"/>
  <c r="O38" i="2"/>
  <c r="Q38" i="2"/>
  <c r="R38" i="2"/>
  <c r="J39" i="2"/>
  <c r="I37" i="2"/>
  <c r="X37" i="2"/>
  <c r="Y37" i="2"/>
  <c r="C38" i="2"/>
  <c r="F39" i="2"/>
  <c r="P39" i="2"/>
  <c r="N39" i="2"/>
  <c r="S38" i="2"/>
  <c r="T38" i="2"/>
  <c r="U38" i="2"/>
  <c r="V38" i="2"/>
  <c r="W38" i="2"/>
  <c r="E39" i="2"/>
  <c r="D39" i="2"/>
  <c r="L39" i="2"/>
  <c r="K39" i="2"/>
  <c r="M39" i="2"/>
  <c r="O39" i="2"/>
  <c r="Q39" i="2"/>
  <c r="R39" i="2"/>
  <c r="J40" i="2"/>
  <c r="I38" i="2"/>
  <c r="X38" i="2"/>
  <c r="Y38" i="2"/>
  <c r="C39" i="2"/>
  <c r="F40" i="2"/>
  <c r="P40" i="2"/>
  <c r="N40" i="2"/>
  <c r="S39" i="2"/>
  <c r="T39" i="2"/>
  <c r="U39" i="2"/>
  <c r="V39" i="2"/>
  <c r="W39" i="2"/>
  <c r="E40" i="2"/>
  <c r="D40" i="2"/>
  <c r="L40" i="2"/>
  <c r="K40" i="2"/>
  <c r="M40" i="2"/>
  <c r="O40" i="2"/>
  <c r="Q40" i="2"/>
  <c r="R40" i="2"/>
  <c r="J41" i="2"/>
  <c r="I39" i="2"/>
  <c r="X39" i="2"/>
  <c r="Y39" i="2"/>
  <c r="C40" i="2"/>
  <c r="F41" i="2"/>
  <c r="P41" i="2"/>
  <c r="N41" i="2"/>
  <c r="S40" i="2"/>
  <c r="T40" i="2"/>
  <c r="U40" i="2"/>
  <c r="V40" i="2"/>
  <c r="W40" i="2"/>
  <c r="E41" i="2"/>
  <c r="D41" i="2"/>
  <c r="L41" i="2"/>
  <c r="K41" i="2"/>
  <c r="M41" i="2"/>
  <c r="O41" i="2"/>
  <c r="Q41" i="2"/>
  <c r="R41" i="2"/>
  <c r="J42" i="2"/>
  <c r="I40" i="2"/>
  <c r="X40" i="2"/>
  <c r="Y40" i="2"/>
  <c r="C41" i="2"/>
  <c r="F42" i="2"/>
  <c r="P42" i="2"/>
  <c r="N42" i="2"/>
  <c r="S41" i="2"/>
  <c r="T41" i="2"/>
  <c r="U41" i="2"/>
  <c r="V41" i="2"/>
  <c r="W41" i="2"/>
  <c r="E42" i="2"/>
  <c r="D42" i="2"/>
  <c r="L42" i="2"/>
  <c r="K42" i="2"/>
  <c r="M42" i="2"/>
  <c r="O42" i="2"/>
  <c r="Q42" i="2"/>
  <c r="R42" i="2"/>
  <c r="J43" i="2"/>
  <c r="I41" i="2"/>
  <c r="X41" i="2"/>
  <c r="Y41" i="2"/>
  <c r="C42" i="2"/>
  <c r="F43" i="2"/>
  <c r="P43" i="2"/>
  <c r="N43" i="2"/>
  <c r="S42" i="2"/>
  <c r="T42" i="2"/>
  <c r="U42" i="2"/>
  <c r="V42" i="2"/>
  <c r="W42" i="2"/>
  <c r="E43" i="2"/>
  <c r="D43" i="2"/>
  <c r="L43" i="2"/>
  <c r="K43" i="2"/>
  <c r="M43" i="2"/>
  <c r="O43" i="2"/>
  <c r="Q43" i="2"/>
  <c r="R43" i="2"/>
  <c r="J44" i="2"/>
  <c r="I42" i="2"/>
  <c r="X42" i="2"/>
  <c r="Y42" i="2"/>
  <c r="C43" i="2"/>
  <c r="F44" i="2"/>
  <c r="P44" i="2"/>
  <c r="N44" i="2"/>
  <c r="S43" i="2"/>
  <c r="T43" i="2"/>
  <c r="U43" i="2"/>
  <c r="V43" i="2"/>
  <c r="W43" i="2"/>
  <c r="E44" i="2"/>
  <c r="D44" i="2"/>
  <c r="L44" i="2"/>
  <c r="K44" i="2"/>
  <c r="M44" i="2"/>
  <c r="O44" i="2"/>
  <c r="Q44" i="2"/>
  <c r="R44" i="2"/>
  <c r="J45" i="2"/>
  <c r="I43" i="2"/>
  <c r="X43" i="2"/>
  <c r="Y43" i="2"/>
  <c r="C44" i="2"/>
  <c r="F45" i="2"/>
  <c r="P45" i="2"/>
  <c r="N45" i="2"/>
  <c r="S44" i="2"/>
  <c r="T44" i="2"/>
  <c r="U44" i="2"/>
  <c r="V44" i="2"/>
  <c r="W44" i="2"/>
  <c r="E45" i="2"/>
  <c r="D45" i="2"/>
  <c r="L45" i="2"/>
  <c r="K45" i="2"/>
  <c r="M45" i="2"/>
  <c r="O45" i="2"/>
  <c r="Q45" i="2"/>
  <c r="R45" i="2"/>
  <c r="J46" i="2"/>
  <c r="I44" i="2"/>
  <c r="X44" i="2"/>
  <c r="Y44" i="2"/>
  <c r="C45" i="2"/>
  <c r="F46" i="2"/>
  <c r="P46" i="2"/>
  <c r="N46" i="2"/>
  <c r="S45" i="2"/>
  <c r="T45" i="2"/>
  <c r="U45" i="2"/>
  <c r="V45" i="2"/>
  <c r="W45" i="2"/>
  <c r="E46" i="2"/>
  <c r="D46" i="2"/>
  <c r="L46" i="2"/>
  <c r="K46" i="2"/>
  <c r="M46" i="2"/>
  <c r="O46" i="2"/>
  <c r="Q46" i="2"/>
  <c r="R46" i="2"/>
  <c r="J47" i="2"/>
  <c r="I45" i="2"/>
  <c r="X45" i="2"/>
  <c r="Y45" i="2"/>
  <c r="C46" i="2"/>
  <c r="F47" i="2"/>
  <c r="P47" i="2"/>
  <c r="N47" i="2"/>
  <c r="S46" i="2"/>
  <c r="T46" i="2"/>
  <c r="U46" i="2"/>
  <c r="V46" i="2"/>
  <c r="W46" i="2"/>
  <c r="E47" i="2"/>
  <c r="D47" i="2"/>
  <c r="L47" i="2"/>
  <c r="K47" i="2"/>
  <c r="M47" i="2"/>
  <c r="O47" i="2"/>
  <c r="Q47" i="2"/>
  <c r="R47" i="2"/>
  <c r="J48" i="2"/>
  <c r="I46" i="2"/>
  <c r="X46" i="2"/>
  <c r="Y46" i="2"/>
  <c r="C47" i="2"/>
  <c r="F48" i="2"/>
  <c r="P48" i="2"/>
  <c r="N48" i="2"/>
  <c r="S47" i="2"/>
  <c r="T47" i="2"/>
  <c r="U47" i="2"/>
  <c r="V47" i="2"/>
  <c r="W47" i="2"/>
  <c r="E48" i="2"/>
  <c r="D48" i="2"/>
  <c r="L48" i="2"/>
  <c r="K48" i="2"/>
  <c r="M48" i="2"/>
  <c r="O48" i="2"/>
  <c r="Q48" i="2"/>
  <c r="R48" i="2"/>
  <c r="J49" i="2"/>
  <c r="I47" i="2"/>
  <c r="X47" i="2"/>
  <c r="Y47" i="2"/>
  <c r="C48" i="2"/>
  <c r="F49" i="2"/>
  <c r="P49" i="2"/>
  <c r="N49" i="2"/>
  <c r="S48" i="2"/>
  <c r="T48" i="2"/>
  <c r="U48" i="2"/>
  <c r="V48" i="2"/>
  <c r="W48" i="2"/>
  <c r="E49" i="2"/>
  <c r="D49" i="2"/>
  <c r="L49" i="2"/>
  <c r="K49" i="2"/>
  <c r="M49" i="2"/>
  <c r="O49" i="2"/>
  <c r="Q49" i="2"/>
  <c r="R49" i="2"/>
  <c r="J50" i="2"/>
  <c r="I48" i="2"/>
  <c r="X48" i="2"/>
  <c r="Y48" i="2"/>
  <c r="C49" i="2"/>
  <c r="F50" i="2"/>
  <c r="P50" i="2"/>
  <c r="N50" i="2"/>
  <c r="S49" i="2"/>
  <c r="T49" i="2"/>
  <c r="U49" i="2"/>
  <c r="V49" i="2"/>
  <c r="W49" i="2"/>
  <c r="E50" i="2"/>
  <c r="D50" i="2"/>
  <c r="L50" i="2"/>
  <c r="K50" i="2"/>
  <c r="M50" i="2"/>
  <c r="O50" i="2"/>
  <c r="Q50" i="2"/>
  <c r="R50" i="2"/>
  <c r="J51" i="2"/>
  <c r="I49" i="2"/>
  <c r="X49" i="2"/>
  <c r="Y49" i="2"/>
  <c r="C50" i="2"/>
  <c r="F51" i="2"/>
  <c r="P51" i="2"/>
  <c r="N51" i="2"/>
  <c r="S50" i="2"/>
  <c r="T50" i="2"/>
  <c r="U50" i="2"/>
  <c r="V50" i="2"/>
  <c r="W50" i="2"/>
  <c r="E51" i="2"/>
  <c r="D51" i="2"/>
  <c r="L51" i="2"/>
  <c r="K51" i="2"/>
  <c r="M51" i="2"/>
  <c r="O51" i="2"/>
  <c r="Q51" i="2"/>
  <c r="R51" i="2"/>
  <c r="J52" i="2"/>
  <c r="I50" i="2"/>
  <c r="X50" i="2"/>
  <c r="Y50" i="2"/>
  <c r="C51" i="2"/>
  <c r="F52" i="2"/>
  <c r="P52" i="2"/>
  <c r="N52" i="2"/>
  <c r="S51" i="2"/>
  <c r="T51" i="2"/>
  <c r="U51" i="2"/>
  <c r="V51" i="2"/>
  <c r="W51" i="2"/>
  <c r="E52" i="2"/>
  <c r="D52" i="2"/>
  <c r="L52" i="2"/>
  <c r="K52" i="2"/>
  <c r="M52" i="2"/>
  <c r="O52" i="2"/>
  <c r="Q52" i="2"/>
  <c r="R52" i="2"/>
  <c r="J53" i="2"/>
  <c r="I51" i="2"/>
  <c r="X51" i="2"/>
  <c r="Y51" i="2"/>
  <c r="C52" i="2"/>
  <c r="F53" i="2"/>
  <c r="P53" i="2"/>
  <c r="N53" i="2"/>
  <c r="S52" i="2"/>
  <c r="T52" i="2"/>
  <c r="U52" i="2"/>
  <c r="V52" i="2"/>
  <c r="W52" i="2"/>
  <c r="E53" i="2"/>
  <c r="D53" i="2"/>
  <c r="L53" i="2"/>
  <c r="K53" i="2"/>
  <c r="M53" i="2"/>
  <c r="O53" i="2"/>
  <c r="Q53" i="2"/>
  <c r="R53" i="2"/>
  <c r="J54" i="2"/>
  <c r="I52" i="2"/>
  <c r="X52" i="2"/>
  <c r="Y52" i="2"/>
  <c r="C53" i="2"/>
  <c r="F54" i="2"/>
  <c r="P54" i="2"/>
  <c r="N54" i="2"/>
  <c r="S53" i="2"/>
  <c r="T53" i="2"/>
  <c r="U53" i="2"/>
  <c r="V53" i="2"/>
  <c r="W53" i="2"/>
  <c r="E54" i="2"/>
  <c r="D54" i="2"/>
  <c r="L54" i="2"/>
  <c r="K54" i="2"/>
  <c r="M54" i="2"/>
  <c r="O54" i="2"/>
  <c r="Q54" i="2"/>
  <c r="R54" i="2"/>
  <c r="J55" i="2"/>
  <c r="I53" i="2"/>
  <c r="X53" i="2"/>
  <c r="Y53" i="2"/>
  <c r="C54" i="2"/>
  <c r="F55" i="2"/>
  <c r="P55" i="2"/>
  <c r="N55" i="2"/>
  <c r="S54" i="2"/>
  <c r="T54" i="2"/>
  <c r="U54" i="2"/>
  <c r="V54" i="2"/>
  <c r="W54" i="2"/>
  <c r="E55" i="2"/>
  <c r="D55" i="2"/>
  <c r="L55" i="2"/>
  <c r="K55" i="2"/>
  <c r="M55" i="2"/>
  <c r="O55" i="2"/>
  <c r="Q55" i="2"/>
  <c r="R55" i="2"/>
  <c r="J56" i="2"/>
  <c r="I54" i="2"/>
  <c r="X54" i="2"/>
  <c r="Y54" i="2"/>
  <c r="C55" i="2"/>
  <c r="F56" i="2"/>
  <c r="P56" i="2"/>
  <c r="N56" i="2"/>
  <c r="S55" i="2"/>
  <c r="T55" i="2"/>
  <c r="U55" i="2"/>
  <c r="V55" i="2"/>
  <c r="W55" i="2"/>
  <c r="E56" i="2"/>
  <c r="D56" i="2"/>
  <c r="L56" i="2"/>
  <c r="K56" i="2"/>
  <c r="M56" i="2"/>
  <c r="O56" i="2"/>
  <c r="Q56" i="2"/>
  <c r="R56" i="2"/>
  <c r="J57" i="2"/>
  <c r="I55" i="2"/>
  <c r="X55" i="2"/>
  <c r="Y55" i="2"/>
  <c r="C56" i="2"/>
  <c r="F57" i="2"/>
  <c r="P57" i="2"/>
  <c r="N57" i="2"/>
  <c r="S56" i="2"/>
  <c r="T56" i="2"/>
  <c r="U56" i="2"/>
  <c r="V56" i="2"/>
  <c r="W56" i="2"/>
  <c r="E57" i="2"/>
  <c r="D57" i="2"/>
  <c r="L57" i="2"/>
  <c r="K57" i="2"/>
  <c r="M57" i="2"/>
  <c r="O57" i="2"/>
  <c r="Q57" i="2"/>
  <c r="R57" i="2"/>
  <c r="J58" i="2"/>
  <c r="I56" i="2"/>
  <c r="X56" i="2"/>
  <c r="Y56" i="2"/>
  <c r="C57" i="2"/>
  <c r="F58" i="2"/>
  <c r="P58" i="2"/>
  <c r="N58" i="2"/>
  <c r="S57" i="2"/>
  <c r="T57" i="2"/>
  <c r="U57" i="2"/>
  <c r="V57" i="2"/>
  <c r="W57" i="2"/>
  <c r="E58" i="2"/>
  <c r="D58" i="2"/>
  <c r="L58" i="2"/>
  <c r="K58" i="2"/>
  <c r="M58" i="2"/>
  <c r="O58" i="2"/>
  <c r="Q58" i="2"/>
  <c r="R58" i="2"/>
  <c r="J59" i="2"/>
  <c r="I57" i="2"/>
  <c r="X57" i="2"/>
  <c r="Y57" i="2"/>
  <c r="C58" i="2"/>
  <c r="F59" i="2"/>
  <c r="P59" i="2"/>
  <c r="N59" i="2"/>
  <c r="S58" i="2"/>
  <c r="T58" i="2"/>
  <c r="U58" i="2"/>
  <c r="V58" i="2"/>
  <c r="W58" i="2"/>
  <c r="E59" i="2"/>
  <c r="D59" i="2"/>
  <c r="L59" i="2"/>
  <c r="K59" i="2"/>
  <c r="M59" i="2"/>
  <c r="O59" i="2"/>
  <c r="Q59" i="2"/>
  <c r="R59" i="2"/>
  <c r="J60" i="2"/>
  <c r="I58" i="2"/>
  <c r="X58" i="2"/>
  <c r="Y58" i="2"/>
  <c r="C59" i="2"/>
  <c r="F60" i="2"/>
  <c r="P60" i="2"/>
  <c r="N60" i="2"/>
  <c r="S59" i="2"/>
  <c r="T59" i="2"/>
  <c r="U59" i="2"/>
  <c r="V59" i="2"/>
  <c r="W59" i="2"/>
  <c r="E60" i="2"/>
  <c r="D60" i="2"/>
  <c r="L60" i="2"/>
  <c r="K60" i="2"/>
  <c r="M60" i="2"/>
  <c r="O60" i="2"/>
  <c r="Q60" i="2"/>
  <c r="R60" i="2"/>
  <c r="J61" i="2"/>
  <c r="I59" i="2"/>
  <c r="X59" i="2"/>
  <c r="Y59" i="2"/>
  <c r="C60" i="2"/>
  <c r="F61" i="2"/>
  <c r="P61" i="2"/>
  <c r="N61" i="2"/>
  <c r="S60" i="2"/>
  <c r="T60" i="2"/>
  <c r="U60" i="2"/>
  <c r="V60" i="2"/>
  <c r="W60" i="2"/>
  <c r="E61" i="2"/>
  <c r="D61" i="2"/>
  <c r="L61" i="2"/>
  <c r="K61" i="2"/>
  <c r="M61" i="2"/>
  <c r="O61" i="2"/>
  <c r="Q61" i="2"/>
  <c r="R61" i="2"/>
  <c r="J62" i="2"/>
  <c r="I60" i="2"/>
  <c r="X60" i="2"/>
  <c r="Y60" i="2"/>
  <c r="C61" i="2"/>
  <c r="F62" i="2"/>
  <c r="P62" i="2"/>
  <c r="N62" i="2"/>
  <c r="S61" i="2"/>
  <c r="T61" i="2"/>
  <c r="U61" i="2"/>
  <c r="V61" i="2"/>
  <c r="W61" i="2"/>
  <c r="E62" i="2"/>
  <c r="D62" i="2"/>
  <c r="L62" i="2"/>
  <c r="K62" i="2"/>
  <c r="M62" i="2"/>
  <c r="O62" i="2"/>
  <c r="Q62" i="2"/>
  <c r="R62" i="2"/>
  <c r="J63" i="2"/>
  <c r="I61" i="2"/>
  <c r="X61" i="2"/>
  <c r="Y61" i="2"/>
  <c r="C62" i="2"/>
  <c r="F63" i="2"/>
  <c r="P63" i="2"/>
  <c r="N63" i="2"/>
  <c r="S62" i="2"/>
  <c r="T62" i="2"/>
  <c r="U62" i="2"/>
  <c r="V62" i="2"/>
  <c r="W62" i="2"/>
  <c r="E63" i="2"/>
  <c r="D63" i="2"/>
  <c r="L63" i="2"/>
  <c r="K63" i="2"/>
  <c r="M63" i="2"/>
  <c r="O63" i="2"/>
  <c r="Q63" i="2"/>
  <c r="R63" i="2"/>
  <c r="J64" i="2"/>
  <c r="I62" i="2"/>
  <c r="X62" i="2"/>
  <c r="Y62" i="2"/>
  <c r="C63" i="2"/>
  <c r="F64" i="2"/>
  <c r="P64" i="2"/>
  <c r="N64" i="2"/>
  <c r="S63" i="2"/>
  <c r="T63" i="2"/>
  <c r="U63" i="2"/>
  <c r="V63" i="2"/>
  <c r="W63" i="2"/>
  <c r="E64" i="2"/>
  <c r="D64" i="2"/>
  <c r="L64" i="2"/>
  <c r="K64" i="2"/>
  <c r="M64" i="2"/>
  <c r="O64" i="2"/>
  <c r="Q64" i="2"/>
  <c r="R64" i="2"/>
  <c r="J65" i="2"/>
  <c r="I63" i="2"/>
  <c r="X63" i="2"/>
  <c r="Y63" i="2"/>
  <c r="C64" i="2"/>
  <c r="F65" i="2"/>
  <c r="P65" i="2"/>
  <c r="N65" i="2"/>
  <c r="S64" i="2"/>
  <c r="T64" i="2"/>
  <c r="U64" i="2"/>
  <c r="V64" i="2"/>
  <c r="W64" i="2"/>
  <c r="E65" i="2"/>
  <c r="D65" i="2"/>
  <c r="L65" i="2"/>
  <c r="K65" i="2"/>
  <c r="M65" i="2"/>
  <c r="O65" i="2"/>
  <c r="Q65" i="2"/>
  <c r="R65" i="2"/>
  <c r="J66" i="2"/>
  <c r="I64" i="2"/>
  <c r="X64" i="2"/>
  <c r="Y64" i="2"/>
  <c r="C65" i="2"/>
  <c r="F66" i="2"/>
  <c r="P66" i="2"/>
  <c r="N66" i="2"/>
  <c r="S65" i="2"/>
  <c r="T65" i="2"/>
  <c r="U65" i="2"/>
  <c r="V65" i="2"/>
  <c r="W65" i="2"/>
  <c r="E66" i="2"/>
  <c r="D66" i="2"/>
  <c r="L66" i="2"/>
  <c r="K66" i="2"/>
  <c r="M66" i="2"/>
  <c r="O66" i="2"/>
  <c r="Q66" i="2"/>
  <c r="R66" i="2"/>
  <c r="J67" i="2"/>
  <c r="I65" i="2"/>
  <c r="X65" i="2"/>
  <c r="Y65" i="2"/>
  <c r="C66" i="2"/>
  <c r="F67" i="2"/>
  <c r="P67" i="2"/>
  <c r="N67" i="2"/>
  <c r="S66" i="2"/>
  <c r="T66" i="2"/>
  <c r="U66" i="2"/>
  <c r="V66" i="2"/>
  <c r="W66" i="2"/>
  <c r="E67" i="2"/>
  <c r="D67" i="2"/>
  <c r="L67" i="2"/>
  <c r="K67" i="2"/>
  <c r="M67" i="2"/>
  <c r="O67" i="2"/>
  <c r="Q67" i="2"/>
  <c r="R67" i="2"/>
  <c r="J68" i="2"/>
  <c r="I66" i="2"/>
  <c r="X66" i="2"/>
  <c r="Y66" i="2"/>
  <c r="C67" i="2"/>
  <c r="F68" i="2"/>
  <c r="P68" i="2"/>
  <c r="N68" i="2"/>
  <c r="S67" i="2"/>
  <c r="T67" i="2"/>
  <c r="U67" i="2"/>
  <c r="V67" i="2"/>
  <c r="W67" i="2"/>
  <c r="E68" i="2"/>
  <c r="D68" i="2"/>
  <c r="L68" i="2"/>
  <c r="K68" i="2"/>
  <c r="M68" i="2"/>
  <c r="O68" i="2"/>
  <c r="Q68" i="2"/>
  <c r="R68" i="2"/>
  <c r="J69" i="2"/>
  <c r="I67" i="2"/>
  <c r="X67" i="2"/>
  <c r="Y67" i="2"/>
  <c r="C68" i="2"/>
  <c r="F69" i="2"/>
  <c r="P69" i="2"/>
  <c r="N69" i="2"/>
  <c r="S68" i="2"/>
  <c r="T68" i="2"/>
  <c r="U68" i="2"/>
  <c r="V68" i="2"/>
  <c r="W68" i="2"/>
  <c r="E69" i="2"/>
  <c r="D69" i="2"/>
  <c r="L69" i="2"/>
  <c r="K69" i="2"/>
  <c r="M69" i="2"/>
  <c r="O69" i="2"/>
  <c r="Q69" i="2"/>
  <c r="R69" i="2"/>
  <c r="J70" i="2"/>
  <c r="I68" i="2"/>
  <c r="X68" i="2"/>
  <c r="Y68" i="2"/>
  <c r="C69" i="2"/>
  <c r="F70" i="2"/>
  <c r="P70" i="2"/>
  <c r="N70" i="2"/>
  <c r="S69" i="2"/>
  <c r="T69" i="2"/>
  <c r="U69" i="2"/>
  <c r="V69" i="2"/>
  <c r="W69" i="2"/>
  <c r="E70" i="2"/>
  <c r="D70" i="2"/>
  <c r="L70" i="2"/>
  <c r="K70" i="2"/>
  <c r="M70" i="2"/>
  <c r="O70" i="2"/>
  <c r="Q70" i="2"/>
  <c r="R70" i="2"/>
  <c r="J71" i="2"/>
  <c r="I69" i="2"/>
  <c r="X69" i="2"/>
  <c r="Y69" i="2"/>
  <c r="C70" i="2"/>
  <c r="F71" i="2"/>
  <c r="P71" i="2"/>
  <c r="N71" i="2"/>
  <c r="S70" i="2"/>
  <c r="T70" i="2"/>
  <c r="U70" i="2"/>
  <c r="V70" i="2"/>
  <c r="W70" i="2"/>
  <c r="E71" i="2"/>
  <c r="D71" i="2"/>
  <c r="L71" i="2"/>
  <c r="K71" i="2"/>
  <c r="M71" i="2"/>
  <c r="O71" i="2"/>
  <c r="Q71" i="2"/>
  <c r="R71" i="2"/>
  <c r="J72" i="2"/>
  <c r="I70" i="2"/>
  <c r="X70" i="2"/>
  <c r="Y70" i="2"/>
  <c r="C71" i="2"/>
  <c r="F72" i="2"/>
  <c r="P72" i="2"/>
  <c r="N72" i="2"/>
  <c r="S71" i="2"/>
  <c r="T71" i="2"/>
  <c r="U71" i="2"/>
  <c r="V71" i="2"/>
  <c r="W71" i="2"/>
  <c r="E72" i="2"/>
  <c r="D72" i="2"/>
  <c r="L72" i="2"/>
  <c r="K72" i="2"/>
  <c r="M72" i="2"/>
  <c r="O72" i="2"/>
  <c r="Q72" i="2"/>
  <c r="R72" i="2"/>
  <c r="J73" i="2"/>
  <c r="I71" i="2"/>
  <c r="X71" i="2"/>
  <c r="Y71" i="2"/>
  <c r="C72" i="2"/>
  <c r="F73" i="2"/>
  <c r="P73" i="2"/>
  <c r="N73" i="2"/>
  <c r="S72" i="2"/>
  <c r="T72" i="2"/>
  <c r="U72" i="2"/>
  <c r="V72" i="2"/>
  <c r="W72" i="2"/>
  <c r="E73" i="2"/>
  <c r="D73" i="2"/>
  <c r="L73" i="2"/>
  <c r="K73" i="2"/>
  <c r="M73" i="2"/>
  <c r="O73" i="2"/>
  <c r="Q73" i="2"/>
  <c r="R73" i="2"/>
  <c r="J74" i="2"/>
  <c r="I72" i="2"/>
  <c r="X72" i="2"/>
  <c r="Y72" i="2"/>
  <c r="C73" i="2"/>
  <c r="F74" i="2"/>
  <c r="P74" i="2"/>
  <c r="N74" i="2"/>
  <c r="S73" i="2"/>
  <c r="T73" i="2"/>
  <c r="U73" i="2"/>
  <c r="V73" i="2"/>
  <c r="W73" i="2"/>
  <c r="E74" i="2"/>
  <c r="D74" i="2"/>
  <c r="L74" i="2"/>
  <c r="K74" i="2"/>
  <c r="M74" i="2"/>
  <c r="O74" i="2"/>
  <c r="Q74" i="2"/>
  <c r="R74" i="2"/>
  <c r="J75" i="2"/>
  <c r="I73" i="2"/>
  <c r="X73" i="2"/>
  <c r="Y73" i="2"/>
  <c r="C74" i="2"/>
  <c r="F75" i="2"/>
  <c r="P75" i="2"/>
  <c r="N75" i="2"/>
  <c r="S74" i="2"/>
  <c r="T74" i="2"/>
  <c r="U74" i="2"/>
  <c r="V74" i="2"/>
  <c r="W74" i="2"/>
  <c r="E75" i="2"/>
  <c r="D75" i="2"/>
  <c r="L75" i="2"/>
  <c r="K75" i="2"/>
  <c r="M75" i="2"/>
  <c r="O75" i="2"/>
  <c r="Q75" i="2"/>
  <c r="R75" i="2"/>
  <c r="J76" i="2"/>
  <c r="I74" i="2"/>
  <c r="X74" i="2"/>
  <c r="Y74" i="2"/>
  <c r="C75" i="2"/>
  <c r="F76" i="2"/>
  <c r="P76" i="2"/>
  <c r="N76" i="2"/>
  <c r="S75" i="2"/>
  <c r="T75" i="2"/>
  <c r="U75" i="2"/>
  <c r="V75" i="2"/>
  <c r="W75" i="2"/>
  <c r="E76" i="2"/>
  <c r="D76" i="2"/>
  <c r="L76" i="2"/>
  <c r="K76" i="2"/>
  <c r="M76" i="2"/>
  <c r="O76" i="2"/>
  <c r="Q76" i="2"/>
  <c r="R76" i="2"/>
  <c r="J77" i="2"/>
  <c r="I75" i="2"/>
  <c r="X75" i="2"/>
  <c r="Y75" i="2"/>
  <c r="C76" i="2"/>
  <c r="F77" i="2"/>
  <c r="P77" i="2"/>
  <c r="N77" i="2"/>
  <c r="S76" i="2"/>
  <c r="T76" i="2"/>
  <c r="U76" i="2"/>
  <c r="V76" i="2"/>
  <c r="W76" i="2"/>
  <c r="E77" i="2"/>
  <c r="D77" i="2"/>
  <c r="L77" i="2"/>
  <c r="K77" i="2"/>
  <c r="M77" i="2"/>
  <c r="O77" i="2"/>
  <c r="Q77" i="2"/>
  <c r="R77" i="2"/>
  <c r="J78" i="2"/>
  <c r="I76" i="2"/>
  <c r="X76" i="2"/>
  <c r="Y76" i="2"/>
  <c r="C77" i="2"/>
  <c r="F78" i="2"/>
  <c r="P78" i="2"/>
  <c r="N78" i="2"/>
  <c r="S77" i="2"/>
  <c r="T77" i="2"/>
  <c r="U77" i="2"/>
  <c r="V77" i="2"/>
  <c r="W77" i="2"/>
  <c r="E78" i="2"/>
  <c r="D78" i="2"/>
  <c r="L78" i="2"/>
  <c r="K78" i="2"/>
  <c r="M78" i="2"/>
  <c r="O78" i="2"/>
  <c r="Q78" i="2"/>
  <c r="R78" i="2"/>
  <c r="J79" i="2"/>
  <c r="I77" i="2"/>
  <c r="X77" i="2"/>
  <c r="Y77" i="2"/>
  <c r="C78" i="2"/>
  <c r="F79" i="2"/>
  <c r="P79" i="2"/>
  <c r="N79" i="2"/>
  <c r="S78" i="2"/>
  <c r="T78" i="2"/>
  <c r="U78" i="2"/>
  <c r="V78" i="2"/>
  <c r="W78" i="2"/>
  <c r="E79" i="2"/>
  <c r="D79" i="2"/>
  <c r="L79" i="2"/>
  <c r="K79" i="2"/>
  <c r="M79" i="2"/>
  <c r="O79" i="2"/>
  <c r="Q79" i="2"/>
  <c r="R79" i="2"/>
  <c r="J80" i="2"/>
  <c r="I78" i="2"/>
  <c r="X78" i="2"/>
  <c r="Y78" i="2"/>
  <c r="C79" i="2"/>
  <c r="F80" i="2"/>
  <c r="P80" i="2"/>
  <c r="N80" i="2"/>
  <c r="S79" i="2"/>
  <c r="T79" i="2"/>
  <c r="U79" i="2"/>
  <c r="V79" i="2"/>
  <c r="W79" i="2"/>
  <c r="E80" i="2"/>
  <c r="D80" i="2"/>
  <c r="L80" i="2"/>
  <c r="K80" i="2"/>
  <c r="M80" i="2"/>
  <c r="O80" i="2"/>
  <c r="Q80" i="2"/>
  <c r="R80" i="2"/>
  <c r="J81" i="2"/>
  <c r="I79" i="2"/>
  <c r="X79" i="2"/>
  <c r="Y79" i="2"/>
  <c r="C80" i="2"/>
  <c r="F81" i="2"/>
  <c r="P81" i="2"/>
  <c r="N81" i="2"/>
  <c r="S80" i="2"/>
  <c r="T80" i="2"/>
  <c r="U80" i="2"/>
  <c r="V80" i="2"/>
  <c r="W80" i="2"/>
  <c r="E81" i="2"/>
  <c r="D81" i="2"/>
  <c r="L81" i="2"/>
  <c r="K81" i="2"/>
  <c r="M81" i="2"/>
  <c r="O81" i="2"/>
  <c r="Q81" i="2"/>
  <c r="R81" i="2"/>
  <c r="J82" i="2"/>
  <c r="I80" i="2"/>
  <c r="X80" i="2"/>
  <c r="Y80" i="2"/>
  <c r="C81" i="2"/>
  <c r="F82" i="2"/>
  <c r="P82" i="2"/>
  <c r="N82" i="2"/>
  <c r="S81" i="2"/>
  <c r="T81" i="2"/>
  <c r="U81" i="2"/>
  <c r="V81" i="2"/>
  <c r="W81" i="2"/>
  <c r="E82" i="2"/>
  <c r="D82" i="2"/>
  <c r="L82" i="2"/>
  <c r="K82" i="2"/>
  <c r="M82" i="2"/>
  <c r="O82" i="2"/>
  <c r="Q82" i="2"/>
  <c r="R82" i="2"/>
  <c r="J83" i="2"/>
  <c r="I81" i="2"/>
  <c r="X81" i="2"/>
  <c r="Y81" i="2"/>
  <c r="C82" i="2"/>
  <c r="F83" i="2"/>
  <c r="P83" i="2"/>
  <c r="N83" i="2"/>
  <c r="S82" i="2"/>
  <c r="T82" i="2"/>
  <c r="U82" i="2"/>
  <c r="V82" i="2"/>
  <c r="W82" i="2"/>
  <c r="E83" i="2"/>
  <c r="D83" i="2"/>
  <c r="L83" i="2"/>
  <c r="K83" i="2"/>
  <c r="M83" i="2"/>
  <c r="O83" i="2"/>
  <c r="Q83" i="2"/>
  <c r="R83" i="2"/>
  <c r="J84" i="2"/>
  <c r="I82" i="2"/>
  <c r="X82" i="2"/>
  <c r="Y82" i="2"/>
  <c r="C83" i="2"/>
  <c r="F84" i="2"/>
  <c r="P84" i="2"/>
  <c r="N84" i="2"/>
  <c r="S83" i="2"/>
  <c r="T83" i="2"/>
  <c r="U83" i="2"/>
  <c r="V83" i="2"/>
  <c r="W83" i="2"/>
  <c r="E84" i="2"/>
  <c r="D84" i="2"/>
  <c r="L84" i="2"/>
  <c r="K84" i="2"/>
  <c r="M84" i="2"/>
  <c r="O84" i="2"/>
  <c r="Q84" i="2"/>
  <c r="R84" i="2"/>
  <c r="J85" i="2"/>
  <c r="I83" i="2"/>
  <c r="X83" i="2"/>
  <c r="Y83" i="2"/>
  <c r="C84" i="2"/>
  <c r="F85" i="2"/>
  <c r="P85" i="2"/>
  <c r="N85" i="2"/>
  <c r="S84" i="2"/>
  <c r="T84" i="2"/>
  <c r="U84" i="2"/>
  <c r="V84" i="2"/>
  <c r="W84" i="2"/>
  <c r="E85" i="2"/>
  <c r="D85" i="2"/>
  <c r="L85" i="2"/>
  <c r="K85" i="2"/>
  <c r="M85" i="2"/>
  <c r="O85" i="2"/>
  <c r="Q85" i="2"/>
  <c r="R85" i="2"/>
  <c r="J86" i="2"/>
  <c r="I84" i="2"/>
  <c r="X84" i="2"/>
  <c r="Y84" i="2"/>
  <c r="C85" i="2"/>
  <c r="F86" i="2"/>
  <c r="P86" i="2"/>
  <c r="N86" i="2"/>
  <c r="S85" i="2"/>
  <c r="T85" i="2"/>
  <c r="U85" i="2"/>
  <c r="V85" i="2"/>
  <c r="W85" i="2"/>
  <c r="E86" i="2"/>
  <c r="D86" i="2"/>
  <c r="L86" i="2"/>
  <c r="K86" i="2"/>
  <c r="M86" i="2"/>
  <c r="O86" i="2"/>
  <c r="Q86" i="2"/>
  <c r="R86" i="2"/>
  <c r="J87" i="2"/>
  <c r="I85" i="2"/>
  <c r="X85" i="2"/>
  <c r="Y85" i="2"/>
  <c r="C86" i="2"/>
  <c r="F87" i="2"/>
  <c r="P87" i="2"/>
  <c r="N87" i="2"/>
  <c r="S86" i="2"/>
  <c r="T86" i="2"/>
  <c r="U86" i="2"/>
  <c r="V86" i="2"/>
  <c r="W86" i="2"/>
  <c r="E87" i="2"/>
  <c r="D87" i="2"/>
  <c r="L87" i="2"/>
  <c r="K87" i="2"/>
  <c r="M87" i="2"/>
  <c r="O87" i="2"/>
  <c r="Q87" i="2"/>
  <c r="R87" i="2"/>
  <c r="J88" i="2"/>
  <c r="I86" i="2"/>
  <c r="X86" i="2"/>
  <c r="Y86" i="2"/>
  <c r="C87" i="2"/>
  <c r="F88" i="2"/>
  <c r="P88" i="2"/>
  <c r="N88" i="2"/>
  <c r="S87" i="2"/>
  <c r="T87" i="2"/>
  <c r="U87" i="2"/>
  <c r="V87" i="2"/>
  <c r="W87" i="2"/>
  <c r="E88" i="2"/>
  <c r="D88" i="2"/>
  <c r="L88" i="2"/>
  <c r="K88" i="2"/>
  <c r="M88" i="2"/>
  <c r="O88" i="2"/>
  <c r="Q88" i="2"/>
  <c r="R88" i="2"/>
  <c r="J89" i="2"/>
  <c r="I87" i="2"/>
  <c r="X87" i="2"/>
  <c r="Y87" i="2"/>
  <c r="C88" i="2"/>
  <c r="F89" i="2"/>
  <c r="P89" i="2"/>
  <c r="N89" i="2"/>
  <c r="S88" i="2"/>
  <c r="T88" i="2"/>
  <c r="U88" i="2"/>
  <c r="V88" i="2"/>
  <c r="W88" i="2"/>
  <c r="E89" i="2"/>
  <c r="D89" i="2"/>
  <c r="L89" i="2"/>
  <c r="K89" i="2"/>
  <c r="M89" i="2"/>
  <c r="O89" i="2"/>
  <c r="Q89" i="2"/>
  <c r="R89" i="2"/>
  <c r="J90" i="2"/>
  <c r="I88" i="2"/>
  <c r="X88" i="2"/>
  <c r="Y88" i="2"/>
  <c r="C89" i="2"/>
  <c r="F90" i="2"/>
  <c r="P90" i="2"/>
  <c r="N90" i="2"/>
  <c r="S89" i="2"/>
  <c r="T89" i="2"/>
  <c r="U89" i="2"/>
  <c r="V89" i="2"/>
  <c r="W89" i="2"/>
  <c r="E90" i="2"/>
  <c r="D90" i="2"/>
  <c r="L90" i="2"/>
  <c r="K90" i="2"/>
  <c r="M90" i="2"/>
  <c r="O90" i="2"/>
  <c r="Q90" i="2"/>
  <c r="R90" i="2"/>
  <c r="J91" i="2"/>
  <c r="I89" i="2"/>
  <c r="X89" i="2"/>
  <c r="Y89" i="2"/>
  <c r="C90" i="2"/>
  <c r="F91" i="2"/>
  <c r="P91" i="2"/>
  <c r="N91" i="2"/>
  <c r="S90" i="2"/>
  <c r="T90" i="2"/>
  <c r="U90" i="2"/>
  <c r="V90" i="2"/>
  <c r="W90" i="2"/>
  <c r="E91" i="2"/>
  <c r="D91" i="2"/>
  <c r="L91" i="2"/>
  <c r="K91" i="2"/>
  <c r="M91" i="2"/>
  <c r="O91" i="2"/>
  <c r="Q91" i="2"/>
  <c r="R91" i="2"/>
  <c r="J92" i="2"/>
  <c r="I90" i="2"/>
  <c r="X90" i="2"/>
  <c r="Y90" i="2"/>
  <c r="C91" i="2"/>
  <c r="F92" i="2"/>
  <c r="P92" i="2"/>
  <c r="N92" i="2"/>
  <c r="S91" i="2"/>
  <c r="T91" i="2"/>
  <c r="U91" i="2"/>
  <c r="V91" i="2"/>
  <c r="W91" i="2"/>
  <c r="E92" i="2"/>
  <c r="D92" i="2"/>
  <c r="L92" i="2"/>
  <c r="K92" i="2"/>
  <c r="M92" i="2"/>
  <c r="O92" i="2"/>
  <c r="Q92" i="2"/>
  <c r="R92" i="2"/>
  <c r="J93" i="2"/>
  <c r="I91" i="2"/>
  <c r="X91" i="2"/>
  <c r="Y91" i="2"/>
  <c r="C92" i="2"/>
  <c r="F93" i="2"/>
  <c r="P93" i="2"/>
  <c r="N93" i="2"/>
  <c r="S92" i="2"/>
  <c r="T92" i="2"/>
  <c r="U92" i="2"/>
  <c r="V92" i="2"/>
  <c r="W92" i="2"/>
  <c r="E93" i="2"/>
  <c r="D93" i="2"/>
  <c r="L93" i="2"/>
  <c r="K93" i="2"/>
  <c r="M93" i="2"/>
  <c r="O93" i="2"/>
  <c r="Q93" i="2"/>
  <c r="R93" i="2"/>
  <c r="J94" i="2"/>
  <c r="I92" i="2"/>
  <c r="X92" i="2"/>
  <c r="Y92" i="2"/>
  <c r="C93" i="2"/>
  <c r="F94" i="2"/>
  <c r="P94" i="2"/>
  <c r="N94" i="2"/>
  <c r="S93" i="2"/>
  <c r="T93" i="2"/>
  <c r="U93" i="2"/>
  <c r="V93" i="2"/>
  <c r="W93" i="2"/>
  <c r="E94" i="2"/>
  <c r="D94" i="2"/>
  <c r="L94" i="2"/>
  <c r="K94" i="2"/>
  <c r="M94" i="2"/>
  <c r="O94" i="2"/>
  <c r="Q94" i="2"/>
  <c r="R94" i="2"/>
  <c r="J95" i="2"/>
  <c r="I93" i="2"/>
  <c r="X93" i="2"/>
  <c r="Y93" i="2"/>
  <c r="C94" i="2"/>
  <c r="F95" i="2"/>
  <c r="P95" i="2"/>
  <c r="N95" i="2"/>
  <c r="S94" i="2"/>
  <c r="T94" i="2"/>
  <c r="U94" i="2"/>
  <c r="V94" i="2"/>
  <c r="W94" i="2"/>
  <c r="E95" i="2"/>
  <c r="D95" i="2"/>
  <c r="L95" i="2"/>
  <c r="K95" i="2"/>
  <c r="M95" i="2"/>
  <c r="O95" i="2"/>
  <c r="Q95" i="2"/>
  <c r="R95" i="2"/>
  <c r="J96" i="2"/>
  <c r="I94" i="2"/>
  <c r="X94" i="2"/>
  <c r="Y94" i="2"/>
  <c r="C95" i="2"/>
  <c r="F96" i="2"/>
  <c r="P96" i="2"/>
  <c r="N96" i="2"/>
  <c r="S95" i="2"/>
  <c r="T95" i="2"/>
  <c r="U95" i="2"/>
  <c r="V95" i="2"/>
  <c r="W95" i="2"/>
  <c r="E96" i="2"/>
  <c r="D96" i="2"/>
  <c r="L96" i="2"/>
  <c r="K96" i="2"/>
  <c r="M96" i="2"/>
  <c r="O96" i="2"/>
  <c r="Q96" i="2"/>
  <c r="R96" i="2"/>
  <c r="J97" i="2"/>
  <c r="I95" i="2"/>
  <c r="X95" i="2"/>
  <c r="Y95" i="2"/>
  <c r="C96" i="2"/>
  <c r="F97" i="2"/>
  <c r="P97" i="2"/>
  <c r="N97" i="2"/>
  <c r="S96" i="2"/>
  <c r="T96" i="2"/>
  <c r="U96" i="2"/>
  <c r="V96" i="2"/>
  <c r="W96" i="2"/>
  <c r="E97" i="2"/>
  <c r="D97" i="2"/>
  <c r="L97" i="2"/>
  <c r="K97" i="2"/>
  <c r="M97" i="2"/>
  <c r="O97" i="2"/>
  <c r="Q97" i="2"/>
  <c r="R97" i="2"/>
  <c r="J98" i="2"/>
  <c r="I96" i="2"/>
  <c r="X96" i="2"/>
  <c r="Y96" i="2"/>
  <c r="C97" i="2"/>
  <c r="F98" i="2"/>
  <c r="P98" i="2"/>
  <c r="N98" i="2"/>
  <c r="S97" i="2"/>
  <c r="T97" i="2"/>
  <c r="U97" i="2"/>
  <c r="V97" i="2"/>
  <c r="W97" i="2"/>
  <c r="E98" i="2"/>
  <c r="D98" i="2"/>
  <c r="L98" i="2"/>
  <c r="K98" i="2"/>
  <c r="M98" i="2"/>
  <c r="O98" i="2"/>
  <c r="Q98" i="2"/>
  <c r="R98" i="2"/>
  <c r="J99" i="2"/>
  <c r="I97" i="2"/>
  <c r="X97" i="2"/>
  <c r="Y97" i="2"/>
  <c r="C98" i="2"/>
  <c r="F99" i="2"/>
  <c r="P99" i="2"/>
  <c r="N99" i="2"/>
  <c r="S98" i="2"/>
  <c r="T98" i="2"/>
  <c r="U98" i="2"/>
  <c r="V98" i="2"/>
  <c r="W98" i="2"/>
  <c r="E99" i="2"/>
  <c r="D99" i="2"/>
  <c r="L99" i="2"/>
  <c r="K99" i="2"/>
  <c r="M99" i="2"/>
  <c r="O99" i="2"/>
  <c r="Q99" i="2"/>
  <c r="R99" i="2"/>
  <c r="J100" i="2"/>
  <c r="I98" i="2"/>
  <c r="X98" i="2"/>
  <c r="Y98" i="2"/>
  <c r="C99" i="2"/>
  <c r="F100" i="2"/>
  <c r="P100" i="2"/>
  <c r="N100" i="2"/>
  <c r="S99" i="2"/>
  <c r="T99" i="2"/>
  <c r="U99" i="2"/>
  <c r="V99" i="2"/>
  <c r="W99" i="2"/>
  <c r="E100" i="2"/>
  <c r="D100" i="2"/>
  <c r="L100" i="2"/>
  <c r="K100" i="2"/>
  <c r="M100" i="2"/>
  <c r="O100" i="2"/>
  <c r="Q100" i="2"/>
  <c r="R100" i="2"/>
  <c r="J101" i="2"/>
  <c r="I99" i="2"/>
  <c r="X99" i="2"/>
  <c r="Y99" i="2"/>
  <c r="C100" i="2"/>
  <c r="F101" i="2"/>
  <c r="P101" i="2"/>
  <c r="N101" i="2"/>
  <c r="S100" i="2"/>
  <c r="T100" i="2"/>
  <c r="U100" i="2"/>
  <c r="V100" i="2"/>
  <c r="W100" i="2"/>
  <c r="E101" i="2"/>
  <c r="D101" i="2"/>
  <c r="L101" i="2"/>
  <c r="K101" i="2"/>
  <c r="M101" i="2"/>
  <c r="O101" i="2"/>
  <c r="Q101" i="2"/>
  <c r="R101" i="2"/>
  <c r="J102" i="2"/>
  <c r="I100" i="2"/>
  <c r="X100" i="2"/>
  <c r="Y100" i="2"/>
  <c r="C101" i="2"/>
  <c r="F102" i="2"/>
  <c r="P102" i="2"/>
  <c r="N102" i="2"/>
  <c r="S101" i="2"/>
  <c r="T101" i="2"/>
  <c r="U101" i="2"/>
  <c r="V101" i="2"/>
  <c r="W101" i="2"/>
  <c r="E102" i="2"/>
  <c r="D102" i="2"/>
  <c r="L102" i="2"/>
  <c r="K102" i="2"/>
  <c r="M102" i="2"/>
  <c r="O102" i="2"/>
  <c r="Q102" i="2"/>
  <c r="R102" i="2"/>
  <c r="J103" i="2"/>
  <c r="I101" i="2"/>
  <c r="X101" i="2"/>
  <c r="Y101" i="2"/>
  <c r="C102" i="2"/>
  <c r="F103" i="2"/>
  <c r="P103" i="2"/>
  <c r="N103" i="2"/>
  <c r="S102" i="2"/>
  <c r="T102" i="2"/>
  <c r="U102" i="2"/>
  <c r="V102" i="2"/>
  <c r="W102" i="2"/>
  <c r="E103" i="2"/>
  <c r="D103" i="2"/>
  <c r="L103" i="2"/>
  <c r="K103" i="2"/>
  <c r="M103" i="2"/>
  <c r="O103" i="2"/>
  <c r="Q103" i="2"/>
  <c r="R103" i="2"/>
  <c r="J104" i="2"/>
  <c r="I102" i="2"/>
  <c r="X102" i="2"/>
  <c r="Y102" i="2"/>
  <c r="C103" i="2"/>
  <c r="F104" i="2"/>
  <c r="P104" i="2"/>
  <c r="N104" i="2"/>
  <c r="S103" i="2"/>
  <c r="T103" i="2"/>
  <c r="U103" i="2"/>
  <c r="V103" i="2"/>
  <c r="W103" i="2"/>
  <c r="E104" i="2"/>
  <c r="D104" i="2"/>
  <c r="L104" i="2"/>
  <c r="K104" i="2"/>
  <c r="M104" i="2"/>
  <c r="O104" i="2"/>
  <c r="Q104" i="2"/>
  <c r="R104" i="2"/>
  <c r="J105" i="2"/>
  <c r="I103" i="2"/>
  <c r="X103" i="2"/>
  <c r="Y103" i="2"/>
  <c r="C104" i="2"/>
  <c r="F105" i="2"/>
  <c r="P105" i="2"/>
  <c r="N105" i="2"/>
  <c r="S104" i="2"/>
  <c r="T104" i="2"/>
  <c r="U104" i="2"/>
  <c r="V104" i="2"/>
  <c r="W104" i="2"/>
  <c r="E105" i="2"/>
  <c r="D105" i="2"/>
  <c r="L105" i="2"/>
  <c r="K105" i="2"/>
  <c r="M105" i="2"/>
  <c r="O105" i="2"/>
  <c r="Q105" i="2"/>
  <c r="R105" i="2"/>
  <c r="J106" i="2"/>
  <c r="I104" i="2"/>
  <c r="X104" i="2"/>
  <c r="Y104" i="2"/>
  <c r="C105" i="2"/>
  <c r="F106" i="2"/>
  <c r="P106" i="2"/>
  <c r="N106" i="2"/>
  <c r="S105" i="2"/>
  <c r="T105" i="2"/>
  <c r="U105" i="2"/>
  <c r="V105" i="2"/>
  <c r="W105" i="2"/>
  <c r="E106" i="2"/>
  <c r="D106" i="2"/>
  <c r="L106" i="2"/>
  <c r="K106" i="2"/>
  <c r="M106" i="2"/>
  <c r="O106" i="2"/>
  <c r="Q106" i="2"/>
  <c r="R106" i="2"/>
  <c r="J107" i="2"/>
  <c r="I105" i="2"/>
  <c r="X105" i="2"/>
  <c r="Y105" i="2"/>
  <c r="C106" i="2"/>
  <c r="F107" i="2"/>
  <c r="P107" i="2"/>
  <c r="N107" i="2"/>
  <c r="S106" i="2"/>
  <c r="T106" i="2"/>
  <c r="U106" i="2"/>
  <c r="V106" i="2"/>
  <c r="W106" i="2"/>
  <c r="E107" i="2"/>
  <c r="D107" i="2"/>
  <c r="L107" i="2"/>
  <c r="K107" i="2"/>
  <c r="M107" i="2"/>
  <c r="O107" i="2"/>
  <c r="Q107" i="2"/>
  <c r="R107" i="2"/>
  <c r="J108" i="2"/>
  <c r="I106" i="2"/>
  <c r="X106" i="2"/>
  <c r="Y106" i="2"/>
  <c r="C107" i="2"/>
  <c r="F108" i="2"/>
  <c r="P108" i="2"/>
  <c r="N108" i="2"/>
  <c r="S107" i="2"/>
  <c r="T107" i="2"/>
  <c r="U107" i="2"/>
  <c r="V107" i="2"/>
  <c r="W107" i="2"/>
  <c r="E108" i="2"/>
  <c r="D108" i="2"/>
  <c r="L108" i="2"/>
  <c r="K108" i="2"/>
  <c r="M108" i="2"/>
  <c r="O108" i="2"/>
  <c r="Q108" i="2"/>
  <c r="R108" i="2"/>
  <c r="J109" i="2"/>
  <c r="I107" i="2"/>
  <c r="X107" i="2"/>
  <c r="Y107" i="2"/>
  <c r="C108" i="2"/>
  <c r="F109" i="2"/>
  <c r="P109" i="2"/>
  <c r="N109" i="2"/>
  <c r="S108" i="2"/>
  <c r="T108" i="2"/>
  <c r="U108" i="2"/>
  <c r="V108" i="2"/>
  <c r="W108" i="2"/>
  <c r="E109" i="2"/>
  <c r="D109" i="2"/>
  <c r="L109" i="2"/>
  <c r="K109" i="2"/>
  <c r="M109" i="2"/>
  <c r="O109" i="2"/>
  <c r="Q109" i="2"/>
  <c r="R109" i="2"/>
  <c r="J110" i="2"/>
  <c r="I108" i="2"/>
  <c r="X108" i="2"/>
  <c r="Y108" i="2"/>
  <c r="C109" i="2"/>
  <c r="F110" i="2"/>
  <c r="P110" i="2"/>
  <c r="N110" i="2"/>
  <c r="S109" i="2"/>
  <c r="T109" i="2"/>
  <c r="U109" i="2"/>
  <c r="V109" i="2"/>
  <c r="W109" i="2"/>
  <c r="E110" i="2"/>
  <c r="D110" i="2"/>
  <c r="L110" i="2"/>
  <c r="K110" i="2"/>
  <c r="M110" i="2"/>
  <c r="O110" i="2"/>
  <c r="Q110" i="2"/>
  <c r="R110" i="2"/>
  <c r="J111" i="2"/>
  <c r="I109" i="2"/>
  <c r="X109" i="2"/>
  <c r="Y109" i="2"/>
  <c r="C110" i="2"/>
  <c r="F111" i="2"/>
  <c r="P111" i="2"/>
  <c r="N111" i="2"/>
  <c r="S110" i="2"/>
  <c r="T110" i="2"/>
  <c r="U110" i="2"/>
  <c r="V110" i="2"/>
  <c r="W110" i="2"/>
  <c r="E111" i="2"/>
  <c r="D111" i="2"/>
  <c r="L111" i="2"/>
  <c r="K111" i="2"/>
  <c r="M111" i="2"/>
  <c r="O111" i="2"/>
  <c r="Q111" i="2"/>
  <c r="R111" i="2"/>
  <c r="J112" i="2"/>
  <c r="I110" i="2"/>
  <c r="X110" i="2"/>
  <c r="Y110" i="2"/>
  <c r="C111" i="2"/>
  <c r="F112" i="2"/>
  <c r="P112" i="2"/>
  <c r="N112" i="2"/>
  <c r="S111" i="2"/>
  <c r="T111" i="2"/>
  <c r="U111" i="2"/>
  <c r="V111" i="2"/>
  <c r="W111" i="2"/>
  <c r="E112" i="2"/>
  <c r="D112" i="2"/>
  <c r="L112" i="2"/>
  <c r="K112" i="2"/>
  <c r="M112" i="2"/>
  <c r="O112" i="2"/>
  <c r="Q112" i="2"/>
  <c r="R112" i="2"/>
  <c r="J113" i="2"/>
  <c r="I111" i="2"/>
  <c r="X111" i="2"/>
  <c r="Y111" i="2"/>
  <c r="C112" i="2"/>
  <c r="F113" i="2"/>
  <c r="P113" i="2"/>
  <c r="N113" i="2"/>
  <c r="S112" i="2"/>
  <c r="T112" i="2"/>
  <c r="U112" i="2"/>
  <c r="V112" i="2"/>
  <c r="W112" i="2"/>
  <c r="E113" i="2"/>
  <c r="D113" i="2"/>
  <c r="L113" i="2"/>
  <c r="K113" i="2"/>
  <c r="M113" i="2"/>
  <c r="O113" i="2"/>
  <c r="Q113" i="2"/>
  <c r="R113" i="2"/>
  <c r="J114" i="2"/>
  <c r="I112" i="2"/>
  <c r="X112" i="2"/>
  <c r="Y112" i="2"/>
  <c r="C113" i="2"/>
  <c r="F114" i="2"/>
  <c r="P114" i="2"/>
  <c r="N114" i="2"/>
  <c r="S113" i="2"/>
  <c r="T113" i="2"/>
  <c r="U113" i="2"/>
  <c r="V113" i="2"/>
  <c r="W113" i="2"/>
  <c r="E114" i="2"/>
  <c r="D114" i="2"/>
  <c r="L114" i="2"/>
  <c r="K114" i="2"/>
  <c r="M114" i="2"/>
  <c r="O114" i="2"/>
  <c r="Q114" i="2"/>
  <c r="R114" i="2"/>
  <c r="J115" i="2"/>
  <c r="I113" i="2"/>
  <c r="X113" i="2"/>
  <c r="Y113" i="2"/>
  <c r="C114" i="2"/>
  <c r="F115" i="2"/>
  <c r="P115" i="2"/>
  <c r="N115" i="2"/>
  <c r="S114" i="2"/>
  <c r="T114" i="2"/>
  <c r="U114" i="2"/>
  <c r="V114" i="2"/>
  <c r="W114" i="2"/>
  <c r="E115" i="2"/>
  <c r="D115" i="2"/>
  <c r="L115" i="2"/>
  <c r="K115" i="2"/>
  <c r="M115" i="2"/>
  <c r="O115" i="2"/>
  <c r="Q115" i="2"/>
  <c r="R115" i="2"/>
  <c r="J116" i="2"/>
  <c r="I114" i="2"/>
  <c r="X114" i="2"/>
  <c r="Y114" i="2"/>
  <c r="C115" i="2"/>
  <c r="F116" i="2"/>
  <c r="P116" i="2"/>
  <c r="N116" i="2"/>
  <c r="S115" i="2"/>
  <c r="T115" i="2"/>
  <c r="U115" i="2"/>
  <c r="V115" i="2"/>
  <c r="W115" i="2"/>
  <c r="E116" i="2"/>
  <c r="D116" i="2"/>
  <c r="L116" i="2"/>
  <c r="K116" i="2"/>
  <c r="M116" i="2"/>
  <c r="O116" i="2"/>
  <c r="Q116" i="2"/>
  <c r="R116" i="2"/>
  <c r="J117" i="2"/>
  <c r="I115" i="2"/>
  <c r="X115" i="2"/>
  <c r="Y115" i="2"/>
  <c r="C116" i="2"/>
  <c r="F117" i="2"/>
  <c r="P117" i="2"/>
  <c r="N117" i="2"/>
  <c r="S116" i="2"/>
  <c r="T116" i="2"/>
  <c r="U116" i="2"/>
  <c r="V116" i="2"/>
  <c r="W116" i="2"/>
  <c r="E117" i="2"/>
  <c r="D117" i="2"/>
  <c r="L117" i="2"/>
  <c r="K117" i="2"/>
  <c r="M117" i="2"/>
  <c r="O117" i="2"/>
  <c r="Q117" i="2"/>
  <c r="R117" i="2"/>
  <c r="J118" i="2"/>
  <c r="I116" i="2"/>
  <c r="X116" i="2"/>
  <c r="Y116" i="2"/>
  <c r="C117" i="2"/>
  <c r="F118" i="2"/>
  <c r="P118" i="2"/>
  <c r="N118" i="2"/>
  <c r="S117" i="2"/>
  <c r="T117" i="2"/>
  <c r="U117" i="2"/>
  <c r="V117" i="2"/>
  <c r="W117" i="2"/>
  <c r="E118" i="2"/>
  <c r="D118" i="2"/>
  <c r="L118" i="2"/>
  <c r="K118" i="2"/>
  <c r="M118" i="2"/>
  <c r="O118" i="2"/>
  <c r="Q118" i="2"/>
  <c r="R118" i="2"/>
  <c r="J119" i="2"/>
  <c r="I117" i="2"/>
  <c r="X117" i="2"/>
  <c r="Y117" i="2"/>
  <c r="C118" i="2"/>
  <c r="F119" i="2"/>
  <c r="P119" i="2"/>
  <c r="N119" i="2"/>
  <c r="S118" i="2"/>
  <c r="T118" i="2"/>
  <c r="U118" i="2"/>
  <c r="V118" i="2"/>
  <c r="W118" i="2"/>
  <c r="E119" i="2"/>
  <c r="D119" i="2"/>
  <c r="L119" i="2"/>
  <c r="K119" i="2"/>
  <c r="M119" i="2"/>
  <c r="O119" i="2"/>
  <c r="Q119" i="2"/>
  <c r="R119" i="2"/>
  <c r="J120" i="2"/>
  <c r="I118" i="2"/>
  <c r="X118" i="2"/>
  <c r="Y118" i="2"/>
  <c r="C119" i="2"/>
  <c r="F120" i="2"/>
  <c r="P120" i="2"/>
  <c r="N120" i="2"/>
  <c r="S119" i="2"/>
  <c r="T119" i="2"/>
  <c r="U119" i="2"/>
  <c r="V119" i="2"/>
  <c r="W119" i="2"/>
  <c r="E120" i="2"/>
  <c r="D120" i="2"/>
  <c r="L120" i="2"/>
  <c r="K120" i="2"/>
  <c r="M120" i="2"/>
  <c r="O120" i="2"/>
  <c r="Q120" i="2"/>
  <c r="R120" i="2"/>
  <c r="J121" i="2"/>
  <c r="I119" i="2"/>
  <c r="X119" i="2"/>
  <c r="Y119" i="2"/>
  <c r="C120" i="2"/>
  <c r="F121" i="2"/>
  <c r="P121" i="2"/>
  <c r="N121" i="2"/>
  <c r="S120" i="2"/>
  <c r="T120" i="2"/>
  <c r="U120" i="2"/>
  <c r="V120" i="2"/>
  <c r="W120" i="2"/>
  <c r="E121" i="2"/>
  <c r="D121" i="2"/>
  <c r="L121" i="2"/>
  <c r="K121" i="2"/>
  <c r="M121" i="2"/>
  <c r="O121" i="2"/>
  <c r="Q121" i="2"/>
  <c r="R121" i="2"/>
  <c r="J122" i="2"/>
  <c r="I120" i="2"/>
  <c r="X120" i="2"/>
  <c r="Y120" i="2"/>
  <c r="C121" i="2"/>
  <c r="F122" i="2"/>
  <c r="P122" i="2"/>
  <c r="N122" i="2"/>
  <c r="S121" i="2"/>
  <c r="T121" i="2"/>
  <c r="U121" i="2"/>
  <c r="V121" i="2"/>
  <c r="W121" i="2"/>
  <c r="E122" i="2"/>
  <c r="D122" i="2"/>
  <c r="L122" i="2"/>
  <c r="K122" i="2"/>
  <c r="M122" i="2"/>
  <c r="O122" i="2"/>
  <c r="Q122" i="2"/>
  <c r="R122" i="2"/>
  <c r="J123" i="2"/>
  <c r="I121" i="2"/>
  <c r="X121" i="2"/>
  <c r="Y121" i="2"/>
  <c r="C122" i="2"/>
  <c r="F123" i="2"/>
  <c r="P123" i="2"/>
  <c r="N123" i="2"/>
  <c r="S122" i="2"/>
  <c r="T122" i="2"/>
  <c r="U122" i="2"/>
  <c r="V122" i="2"/>
  <c r="W122" i="2"/>
  <c r="E123" i="2"/>
  <c r="D123" i="2"/>
  <c r="L123" i="2"/>
  <c r="K123" i="2"/>
  <c r="M123" i="2"/>
  <c r="O123" i="2"/>
  <c r="Q123" i="2"/>
  <c r="R123" i="2"/>
  <c r="J124" i="2"/>
  <c r="I122" i="2"/>
  <c r="X122" i="2"/>
  <c r="Y122" i="2"/>
  <c r="C123" i="2"/>
  <c r="F124" i="2"/>
  <c r="P124" i="2"/>
  <c r="N124" i="2"/>
  <c r="S123" i="2"/>
  <c r="T123" i="2"/>
  <c r="U123" i="2"/>
  <c r="V123" i="2"/>
  <c r="W123" i="2"/>
  <c r="E124" i="2"/>
  <c r="D124" i="2"/>
  <c r="L124" i="2"/>
  <c r="K124" i="2"/>
  <c r="M124" i="2"/>
  <c r="O124" i="2"/>
  <c r="Q124" i="2"/>
  <c r="R124" i="2"/>
  <c r="J125" i="2"/>
  <c r="I123" i="2"/>
  <c r="X123" i="2"/>
  <c r="Y123" i="2"/>
  <c r="C124" i="2"/>
  <c r="F125" i="2"/>
  <c r="P125" i="2"/>
  <c r="N125" i="2"/>
  <c r="S124" i="2"/>
  <c r="T124" i="2"/>
  <c r="U124" i="2"/>
  <c r="V124" i="2"/>
  <c r="W124" i="2"/>
  <c r="E125" i="2"/>
  <c r="D125" i="2"/>
  <c r="L125" i="2"/>
  <c r="K125" i="2"/>
  <c r="M125" i="2"/>
  <c r="O125" i="2"/>
  <c r="Q125" i="2"/>
  <c r="R125" i="2"/>
  <c r="J126" i="2"/>
  <c r="I124" i="2"/>
  <c r="X124" i="2"/>
  <c r="Y124" i="2"/>
  <c r="C125" i="2"/>
  <c r="F126" i="2"/>
  <c r="P126" i="2"/>
  <c r="N126" i="2"/>
  <c r="S125" i="2"/>
  <c r="T125" i="2"/>
  <c r="U125" i="2"/>
  <c r="V125" i="2"/>
  <c r="W125" i="2"/>
  <c r="E126" i="2"/>
  <c r="D126" i="2"/>
  <c r="L126" i="2"/>
  <c r="K126" i="2"/>
  <c r="M126" i="2"/>
  <c r="O126" i="2"/>
  <c r="Q126" i="2"/>
  <c r="R126" i="2"/>
  <c r="J127" i="2"/>
  <c r="I125" i="2"/>
  <c r="X125" i="2"/>
  <c r="Y125" i="2"/>
  <c r="C126" i="2"/>
  <c r="F127" i="2"/>
  <c r="P127" i="2"/>
  <c r="N127" i="2"/>
  <c r="S126" i="2"/>
  <c r="T126" i="2"/>
  <c r="U126" i="2"/>
  <c r="V126" i="2"/>
  <c r="W126" i="2"/>
  <c r="E127" i="2"/>
  <c r="D127" i="2"/>
  <c r="L127" i="2"/>
  <c r="K127" i="2"/>
  <c r="M127" i="2"/>
  <c r="O127" i="2"/>
  <c r="Q127" i="2"/>
  <c r="R127" i="2"/>
  <c r="J128" i="2"/>
  <c r="I126" i="2"/>
  <c r="X126" i="2"/>
  <c r="Y126" i="2"/>
  <c r="C127" i="2"/>
  <c r="F128" i="2"/>
  <c r="P128" i="2"/>
  <c r="N128" i="2"/>
  <c r="S127" i="2"/>
  <c r="T127" i="2"/>
  <c r="U127" i="2"/>
  <c r="V127" i="2"/>
  <c r="W127" i="2"/>
  <c r="E128" i="2"/>
  <c r="D128" i="2"/>
  <c r="L128" i="2"/>
  <c r="K128" i="2"/>
  <c r="M128" i="2"/>
  <c r="O128" i="2"/>
  <c r="Q128" i="2"/>
  <c r="R128" i="2"/>
  <c r="J129" i="2"/>
  <c r="I127" i="2"/>
  <c r="X127" i="2"/>
  <c r="Y127" i="2"/>
  <c r="C128" i="2"/>
  <c r="F129" i="2"/>
  <c r="P129" i="2"/>
  <c r="N129" i="2"/>
  <c r="S128" i="2"/>
  <c r="T128" i="2"/>
  <c r="U128" i="2"/>
  <c r="V128" i="2"/>
  <c r="W128" i="2"/>
  <c r="E129" i="2"/>
  <c r="D129" i="2"/>
  <c r="L129" i="2"/>
  <c r="K129" i="2"/>
  <c r="M129" i="2"/>
  <c r="O129" i="2"/>
  <c r="Q129" i="2"/>
  <c r="R129" i="2"/>
  <c r="J130" i="2"/>
  <c r="I128" i="2"/>
  <c r="X128" i="2"/>
  <c r="Y128" i="2"/>
  <c r="C129" i="2"/>
  <c r="F130" i="2"/>
  <c r="P130" i="2"/>
  <c r="N130" i="2"/>
  <c r="S129" i="2"/>
  <c r="T129" i="2"/>
  <c r="U129" i="2"/>
  <c r="V129" i="2"/>
  <c r="W129" i="2"/>
  <c r="E130" i="2"/>
  <c r="D130" i="2"/>
  <c r="L130" i="2"/>
  <c r="K130" i="2"/>
  <c r="M130" i="2"/>
  <c r="O130" i="2"/>
  <c r="Q130" i="2"/>
  <c r="R130" i="2"/>
  <c r="J131" i="2"/>
  <c r="I129" i="2"/>
  <c r="X129" i="2"/>
  <c r="Y129" i="2"/>
  <c r="C130" i="2"/>
  <c r="F131" i="2"/>
  <c r="P131" i="2"/>
  <c r="N131" i="2"/>
  <c r="S130" i="2"/>
  <c r="T130" i="2"/>
  <c r="U130" i="2"/>
  <c r="V130" i="2"/>
  <c r="W130" i="2"/>
  <c r="E131" i="2"/>
  <c r="D131" i="2"/>
  <c r="L131" i="2"/>
  <c r="K131" i="2"/>
  <c r="M131" i="2"/>
  <c r="O131" i="2"/>
  <c r="Q131" i="2"/>
  <c r="R131" i="2"/>
  <c r="J132" i="2"/>
  <c r="I130" i="2"/>
  <c r="X130" i="2"/>
  <c r="Y130" i="2"/>
  <c r="C131" i="2"/>
  <c r="F132" i="2"/>
  <c r="P132" i="2"/>
  <c r="N132" i="2"/>
  <c r="S131" i="2"/>
  <c r="T131" i="2"/>
  <c r="U131" i="2"/>
  <c r="V131" i="2"/>
  <c r="W131" i="2"/>
  <c r="E132" i="2"/>
  <c r="D132" i="2"/>
  <c r="L132" i="2"/>
  <c r="K132" i="2"/>
  <c r="M132" i="2"/>
  <c r="O132" i="2"/>
  <c r="Q132" i="2"/>
  <c r="R132" i="2"/>
  <c r="J133" i="2"/>
  <c r="I131" i="2"/>
  <c r="X131" i="2"/>
  <c r="Y131" i="2"/>
  <c r="C132" i="2"/>
  <c r="F133" i="2"/>
  <c r="P133" i="2"/>
  <c r="N133" i="2"/>
  <c r="S132" i="2"/>
  <c r="T132" i="2"/>
  <c r="U132" i="2"/>
  <c r="V132" i="2"/>
  <c r="W132" i="2"/>
  <c r="E133" i="2"/>
  <c r="D133" i="2"/>
  <c r="L133" i="2"/>
  <c r="K133" i="2"/>
  <c r="M133" i="2"/>
  <c r="O133" i="2"/>
  <c r="Q133" i="2"/>
  <c r="R133" i="2"/>
  <c r="J134" i="2"/>
  <c r="I132" i="2"/>
  <c r="X132" i="2"/>
  <c r="Y132" i="2"/>
  <c r="C133" i="2"/>
  <c r="F134" i="2"/>
  <c r="P134" i="2"/>
  <c r="N134" i="2"/>
  <c r="S133" i="2"/>
  <c r="T133" i="2"/>
  <c r="U133" i="2"/>
  <c r="V133" i="2"/>
  <c r="W133" i="2"/>
  <c r="E134" i="2"/>
  <c r="D134" i="2"/>
  <c r="L134" i="2"/>
  <c r="K134" i="2"/>
  <c r="M134" i="2"/>
  <c r="O134" i="2"/>
  <c r="Q134" i="2"/>
  <c r="R134" i="2"/>
  <c r="J135" i="2"/>
  <c r="I133" i="2"/>
  <c r="X133" i="2"/>
  <c r="Y133" i="2"/>
  <c r="C134" i="2"/>
  <c r="F135" i="2"/>
  <c r="P135" i="2"/>
  <c r="N135" i="2"/>
  <c r="S134" i="2"/>
  <c r="T134" i="2"/>
  <c r="U134" i="2"/>
  <c r="V134" i="2"/>
  <c r="W134" i="2"/>
  <c r="E135" i="2"/>
  <c r="D135" i="2"/>
  <c r="L135" i="2"/>
  <c r="K135" i="2"/>
  <c r="M135" i="2"/>
  <c r="O135" i="2"/>
  <c r="Q135" i="2"/>
  <c r="R135" i="2"/>
  <c r="J136" i="2"/>
  <c r="I134" i="2"/>
  <c r="X134" i="2"/>
  <c r="Y134" i="2"/>
  <c r="C135" i="2"/>
  <c r="F136" i="2"/>
  <c r="P136" i="2"/>
  <c r="N136" i="2"/>
  <c r="S135" i="2"/>
  <c r="T135" i="2"/>
  <c r="U135" i="2"/>
  <c r="V135" i="2"/>
  <c r="W135" i="2"/>
  <c r="E136" i="2"/>
  <c r="D136" i="2"/>
  <c r="L136" i="2"/>
  <c r="K136" i="2"/>
  <c r="M136" i="2"/>
  <c r="O136" i="2"/>
  <c r="Q136" i="2"/>
  <c r="R136" i="2"/>
  <c r="J137" i="2"/>
  <c r="I135" i="2"/>
  <c r="X135" i="2"/>
  <c r="Y135" i="2"/>
  <c r="C136" i="2"/>
  <c r="F137" i="2"/>
  <c r="P137" i="2"/>
  <c r="N137" i="2"/>
  <c r="S136" i="2"/>
  <c r="T136" i="2"/>
  <c r="U136" i="2"/>
  <c r="V136" i="2"/>
  <c r="W136" i="2"/>
  <c r="E137" i="2"/>
  <c r="D137" i="2"/>
  <c r="L137" i="2"/>
  <c r="K137" i="2"/>
  <c r="M137" i="2"/>
  <c r="O137" i="2"/>
  <c r="Q137" i="2"/>
  <c r="R137" i="2"/>
  <c r="J138" i="2"/>
  <c r="I136" i="2"/>
  <c r="X136" i="2"/>
  <c r="Y136" i="2"/>
  <c r="C137" i="2"/>
  <c r="F138" i="2"/>
  <c r="P138" i="2"/>
  <c r="N138" i="2"/>
  <c r="S137" i="2"/>
  <c r="T137" i="2"/>
  <c r="U137" i="2"/>
  <c r="V137" i="2"/>
  <c r="W137" i="2"/>
  <c r="E138" i="2"/>
  <c r="D138" i="2"/>
  <c r="L138" i="2"/>
  <c r="K138" i="2"/>
  <c r="M138" i="2"/>
  <c r="O138" i="2"/>
  <c r="Q138" i="2"/>
  <c r="R138" i="2"/>
  <c r="J139" i="2"/>
  <c r="I137" i="2"/>
  <c r="X137" i="2"/>
  <c r="Y137" i="2"/>
  <c r="C138" i="2"/>
  <c r="F139" i="2"/>
  <c r="P139" i="2"/>
  <c r="N139" i="2"/>
  <c r="S138" i="2"/>
  <c r="T138" i="2"/>
  <c r="U138" i="2"/>
  <c r="V138" i="2"/>
  <c r="W138" i="2"/>
  <c r="E139" i="2"/>
  <c r="D139" i="2"/>
  <c r="L139" i="2"/>
  <c r="K139" i="2"/>
  <c r="M139" i="2"/>
  <c r="O139" i="2"/>
  <c r="Q139" i="2"/>
  <c r="R139" i="2"/>
  <c r="J140" i="2"/>
  <c r="I138" i="2"/>
  <c r="X138" i="2"/>
  <c r="Y138" i="2"/>
  <c r="C139" i="2"/>
  <c r="F140" i="2"/>
  <c r="P140" i="2"/>
  <c r="N140" i="2"/>
  <c r="S139" i="2"/>
  <c r="T139" i="2"/>
  <c r="U139" i="2"/>
  <c r="V139" i="2"/>
  <c r="W139" i="2"/>
  <c r="E140" i="2"/>
  <c r="D140" i="2"/>
  <c r="L140" i="2"/>
  <c r="K140" i="2"/>
  <c r="M140" i="2"/>
  <c r="O140" i="2"/>
  <c r="Q140" i="2"/>
  <c r="R140" i="2"/>
  <c r="J141" i="2"/>
  <c r="I139" i="2"/>
  <c r="X139" i="2"/>
  <c r="Y139" i="2"/>
  <c r="C140" i="2"/>
  <c r="F141" i="2"/>
  <c r="P141" i="2"/>
  <c r="N141" i="2"/>
  <c r="S140" i="2"/>
  <c r="T140" i="2"/>
  <c r="U140" i="2"/>
  <c r="V140" i="2"/>
  <c r="W140" i="2"/>
  <c r="E141" i="2"/>
  <c r="D141" i="2"/>
  <c r="L141" i="2"/>
  <c r="K141" i="2"/>
  <c r="M141" i="2"/>
  <c r="O141" i="2"/>
  <c r="Q141" i="2"/>
  <c r="R141" i="2"/>
  <c r="J142" i="2"/>
  <c r="I140" i="2"/>
  <c r="X140" i="2"/>
  <c r="Y140" i="2"/>
  <c r="C141" i="2"/>
  <c r="F142" i="2"/>
  <c r="P142" i="2"/>
  <c r="N142" i="2"/>
  <c r="S141" i="2"/>
  <c r="T141" i="2"/>
  <c r="U141" i="2"/>
  <c r="V141" i="2"/>
  <c r="W141" i="2"/>
  <c r="E142" i="2"/>
  <c r="D142" i="2"/>
  <c r="L142" i="2"/>
  <c r="K142" i="2"/>
  <c r="M142" i="2"/>
  <c r="O142" i="2"/>
  <c r="Q142" i="2"/>
  <c r="R142" i="2"/>
  <c r="J143" i="2"/>
  <c r="I141" i="2"/>
  <c r="X141" i="2"/>
  <c r="Y141" i="2"/>
  <c r="C142" i="2"/>
  <c r="F143" i="2"/>
  <c r="P143" i="2"/>
  <c r="N143" i="2"/>
  <c r="S142" i="2"/>
  <c r="T142" i="2"/>
  <c r="U142" i="2"/>
  <c r="V142" i="2"/>
  <c r="W142" i="2"/>
  <c r="E143" i="2"/>
  <c r="D143" i="2"/>
  <c r="L143" i="2"/>
  <c r="K143" i="2"/>
  <c r="M143" i="2"/>
  <c r="O143" i="2"/>
  <c r="Q143" i="2"/>
  <c r="R143" i="2"/>
  <c r="J144" i="2"/>
  <c r="I142" i="2"/>
  <c r="X142" i="2"/>
  <c r="Y142" i="2"/>
  <c r="C143" i="2"/>
  <c r="F144" i="2"/>
  <c r="P144" i="2"/>
  <c r="N144" i="2"/>
  <c r="S143" i="2"/>
  <c r="T143" i="2"/>
  <c r="U143" i="2"/>
  <c r="V143" i="2"/>
  <c r="W143" i="2"/>
  <c r="E144" i="2"/>
  <c r="D144" i="2"/>
  <c r="L144" i="2"/>
  <c r="K144" i="2"/>
  <c r="M144" i="2"/>
  <c r="O144" i="2"/>
  <c r="Q144" i="2"/>
  <c r="R144" i="2"/>
  <c r="J145" i="2"/>
  <c r="I143" i="2"/>
  <c r="X143" i="2"/>
  <c r="Y143" i="2"/>
  <c r="C144" i="2"/>
  <c r="F145" i="2"/>
  <c r="P145" i="2"/>
  <c r="N145" i="2"/>
  <c r="S144" i="2"/>
  <c r="T144" i="2"/>
  <c r="U144" i="2"/>
  <c r="V144" i="2"/>
  <c r="W144" i="2"/>
  <c r="E145" i="2"/>
  <c r="D145" i="2"/>
  <c r="L145" i="2"/>
  <c r="K145" i="2"/>
  <c r="M145" i="2"/>
  <c r="O145" i="2"/>
  <c r="Q145" i="2"/>
  <c r="R145" i="2"/>
  <c r="J146" i="2"/>
  <c r="I144" i="2"/>
  <c r="X144" i="2"/>
  <c r="Y144" i="2"/>
  <c r="C145" i="2"/>
  <c r="F146" i="2"/>
  <c r="P146" i="2"/>
  <c r="N146" i="2"/>
  <c r="S145" i="2"/>
  <c r="T145" i="2"/>
  <c r="U145" i="2"/>
  <c r="V145" i="2"/>
  <c r="W145" i="2"/>
  <c r="E146" i="2"/>
  <c r="D146" i="2"/>
  <c r="L146" i="2"/>
  <c r="K146" i="2"/>
  <c r="M146" i="2"/>
  <c r="O146" i="2"/>
  <c r="Q146" i="2"/>
  <c r="R146" i="2"/>
  <c r="J147" i="2"/>
  <c r="I145" i="2"/>
  <c r="X145" i="2"/>
  <c r="Y145" i="2"/>
  <c r="C146" i="2"/>
  <c r="F147" i="2"/>
  <c r="P147" i="2"/>
  <c r="N147" i="2"/>
  <c r="S146" i="2"/>
  <c r="T146" i="2"/>
  <c r="U146" i="2"/>
  <c r="V146" i="2"/>
  <c r="W146" i="2"/>
  <c r="E147" i="2"/>
  <c r="D147" i="2"/>
  <c r="L147" i="2"/>
  <c r="K147" i="2"/>
  <c r="M147" i="2"/>
  <c r="O147" i="2"/>
  <c r="Q147" i="2"/>
  <c r="R147" i="2"/>
  <c r="J148" i="2"/>
  <c r="I146" i="2"/>
  <c r="X146" i="2"/>
  <c r="Y146" i="2"/>
  <c r="C147" i="2"/>
  <c r="F148" i="2"/>
  <c r="P148" i="2"/>
  <c r="N148" i="2"/>
  <c r="S147" i="2"/>
  <c r="T147" i="2"/>
  <c r="U147" i="2"/>
  <c r="V147" i="2"/>
  <c r="W147" i="2"/>
  <c r="E148" i="2"/>
  <c r="D148" i="2"/>
  <c r="L148" i="2"/>
  <c r="K148" i="2"/>
  <c r="M148" i="2"/>
  <c r="O148" i="2"/>
  <c r="Q148" i="2"/>
  <c r="R148" i="2"/>
  <c r="J149" i="2"/>
  <c r="I147" i="2"/>
  <c r="X147" i="2"/>
  <c r="Y147" i="2"/>
  <c r="C148" i="2"/>
  <c r="F149" i="2"/>
  <c r="P149" i="2"/>
  <c r="N149" i="2"/>
  <c r="S148" i="2"/>
  <c r="T148" i="2"/>
  <c r="U148" i="2"/>
  <c r="V148" i="2"/>
  <c r="W148" i="2"/>
  <c r="E149" i="2"/>
  <c r="D149" i="2"/>
  <c r="L149" i="2"/>
  <c r="K149" i="2"/>
  <c r="M149" i="2"/>
  <c r="O149" i="2"/>
  <c r="Q149" i="2"/>
  <c r="R149" i="2"/>
  <c r="J150" i="2"/>
  <c r="I148" i="2"/>
  <c r="X148" i="2"/>
  <c r="Y148" i="2"/>
  <c r="C149" i="2"/>
  <c r="F150" i="2"/>
  <c r="P150" i="2"/>
  <c r="N150" i="2"/>
  <c r="S149" i="2"/>
  <c r="T149" i="2"/>
  <c r="U149" i="2"/>
  <c r="V149" i="2"/>
  <c r="W149" i="2"/>
  <c r="E150" i="2"/>
  <c r="D150" i="2"/>
  <c r="L150" i="2"/>
  <c r="K150" i="2"/>
  <c r="M150" i="2"/>
  <c r="O150" i="2"/>
  <c r="Q150" i="2"/>
  <c r="R150" i="2"/>
  <c r="J151" i="2"/>
  <c r="I149" i="2"/>
  <c r="X149" i="2"/>
  <c r="Y149" i="2"/>
  <c r="C150" i="2"/>
  <c r="F151" i="2"/>
  <c r="P151" i="2"/>
  <c r="N151" i="2"/>
  <c r="S150" i="2"/>
  <c r="T150" i="2"/>
  <c r="U150" i="2"/>
  <c r="V150" i="2"/>
  <c r="W150" i="2"/>
  <c r="E151" i="2"/>
  <c r="D151" i="2"/>
  <c r="L151" i="2"/>
  <c r="K151" i="2"/>
  <c r="M151" i="2"/>
  <c r="O151" i="2"/>
  <c r="Q151" i="2"/>
  <c r="R151" i="2"/>
  <c r="J152" i="2"/>
  <c r="I150" i="2"/>
  <c r="X150" i="2"/>
  <c r="Y150" i="2"/>
  <c r="C151" i="2"/>
  <c r="F152" i="2"/>
  <c r="P152" i="2"/>
  <c r="N152" i="2"/>
  <c r="S151" i="2"/>
  <c r="T151" i="2"/>
  <c r="U151" i="2"/>
  <c r="V151" i="2"/>
  <c r="W151" i="2"/>
  <c r="E152" i="2"/>
  <c r="D152" i="2"/>
  <c r="L152" i="2"/>
  <c r="K152" i="2"/>
  <c r="M152" i="2"/>
  <c r="O152" i="2"/>
  <c r="Q152" i="2"/>
  <c r="R152" i="2"/>
  <c r="J153" i="2"/>
  <c r="I151" i="2"/>
  <c r="X151" i="2"/>
  <c r="Y151" i="2"/>
  <c r="C152" i="2"/>
  <c r="F153" i="2"/>
  <c r="P153" i="2"/>
  <c r="N153" i="2"/>
  <c r="S152" i="2"/>
  <c r="T152" i="2"/>
  <c r="U152" i="2"/>
  <c r="V152" i="2"/>
  <c r="W152" i="2"/>
  <c r="E153" i="2"/>
  <c r="D153" i="2"/>
  <c r="L153" i="2"/>
  <c r="K153" i="2"/>
  <c r="M153" i="2"/>
  <c r="O153" i="2"/>
  <c r="Q153" i="2"/>
  <c r="R153" i="2"/>
  <c r="J154" i="2"/>
  <c r="I152" i="2"/>
  <c r="X152" i="2"/>
  <c r="Y152" i="2"/>
  <c r="C153" i="2"/>
  <c r="F154" i="2"/>
  <c r="P154" i="2"/>
  <c r="N154" i="2"/>
  <c r="S153" i="2"/>
  <c r="T153" i="2"/>
  <c r="U153" i="2"/>
  <c r="V153" i="2"/>
  <c r="W153" i="2"/>
  <c r="E154" i="2"/>
  <c r="D154" i="2"/>
  <c r="L154" i="2"/>
  <c r="K154" i="2"/>
  <c r="M154" i="2"/>
  <c r="O154" i="2"/>
  <c r="Q154" i="2"/>
  <c r="R154" i="2"/>
  <c r="J155" i="2"/>
  <c r="I153" i="2"/>
  <c r="X153" i="2"/>
  <c r="Y153" i="2"/>
  <c r="C154" i="2"/>
  <c r="F155" i="2"/>
  <c r="P155" i="2"/>
  <c r="N155" i="2"/>
  <c r="S154" i="2"/>
  <c r="T154" i="2"/>
  <c r="U154" i="2"/>
  <c r="V154" i="2"/>
  <c r="W154" i="2"/>
  <c r="E155" i="2"/>
  <c r="D155" i="2"/>
  <c r="L155" i="2"/>
  <c r="K155" i="2"/>
  <c r="M155" i="2"/>
  <c r="O155" i="2"/>
  <c r="Q155" i="2"/>
  <c r="R155" i="2"/>
  <c r="J156" i="2"/>
  <c r="I154" i="2"/>
  <c r="X154" i="2"/>
  <c r="Y154" i="2"/>
  <c r="C155" i="2"/>
  <c r="F156" i="2"/>
  <c r="P156" i="2"/>
  <c r="N156" i="2"/>
  <c r="S155" i="2"/>
  <c r="T155" i="2"/>
  <c r="U155" i="2"/>
  <c r="V155" i="2"/>
  <c r="W155" i="2"/>
  <c r="E156" i="2"/>
  <c r="D156" i="2"/>
  <c r="L156" i="2"/>
  <c r="K156" i="2"/>
  <c r="M156" i="2"/>
  <c r="O156" i="2"/>
  <c r="Q156" i="2"/>
  <c r="R156" i="2"/>
  <c r="J157" i="2"/>
  <c r="I155" i="2"/>
  <c r="X155" i="2"/>
  <c r="Y155" i="2"/>
  <c r="C156" i="2"/>
  <c r="F157" i="2"/>
  <c r="P157" i="2"/>
  <c r="N157" i="2"/>
  <c r="S156" i="2"/>
  <c r="T156" i="2"/>
  <c r="U156" i="2"/>
  <c r="V156" i="2"/>
  <c r="W156" i="2"/>
  <c r="E157" i="2"/>
  <c r="D157" i="2"/>
  <c r="L157" i="2"/>
  <c r="K157" i="2"/>
  <c r="M157" i="2"/>
  <c r="O157" i="2"/>
  <c r="Q157" i="2"/>
  <c r="R157" i="2"/>
  <c r="J158" i="2"/>
  <c r="I156" i="2"/>
  <c r="X156" i="2"/>
  <c r="Y156" i="2"/>
  <c r="C157" i="2"/>
  <c r="F158" i="2"/>
  <c r="P158" i="2"/>
  <c r="N158" i="2"/>
  <c r="S157" i="2"/>
  <c r="T157" i="2"/>
  <c r="U157" i="2"/>
  <c r="V157" i="2"/>
  <c r="W157" i="2"/>
  <c r="E158" i="2"/>
  <c r="D158" i="2"/>
  <c r="L158" i="2"/>
  <c r="K158" i="2"/>
  <c r="M158" i="2"/>
  <c r="O158" i="2"/>
  <c r="Q158" i="2"/>
  <c r="R158" i="2"/>
  <c r="J159" i="2"/>
  <c r="I157" i="2"/>
  <c r="X157" i="2"/>
  <c r="Y157" i="2"/>
  <c r="C158" i="2"/>
  <c r="F159" i="2"/>
  <c r="P159" i="2"/>
  <c r="N159" i="2"/>
  <c r="S158" i="2"/>
  <c r="T158" i="2"/>
  <c r="U158" i="2"/>
  <c r="V158" i="2"/>
  <c r="W158" i="2"/>
  <c r="E159" i="2"/>
  <c r="D159" i="2"/>
  <c r="L159" i="2"/>
  <c r="K159" i="2"/>
  <c r="M159" i="2"/>
  <c r="O159" i="2"/>
  <c r="Q159" i="2"/>
  <c r="R159" i="2"/>
  <c r="J160" i="2"/>
  <c r="I158" i="2"/>
  <c r="X158" i="2"/>
  <c r="Y158" i="2"/>
  <c r="C159" i="2"/>
  <c r="F160" i="2"/>
  <c r="P160" i="2"/>
  <c r="N160" i="2"/>
  <c r="S159" i="2"/>
  <c r="T159" i="2"/>
  <c r="U159" i="2"/>
  <c r="V159" i="2"/>
  <c r="W159" i="2"/>
  <c r="E160" i="2"/>
  <c r="D160" i="2"/>
  <c r="L160" i="2"/>
  <c r="K160" i="2"/>
  <c r="M160" i="2"/>
  <c r="O160" i="2"/>
  <c r="Q160" i="2"/>
  <c r="R160" i="2"/>
  <c r="J161" i="2"/>
  <c r="I159" i="2"/>
  <c r="X159" i="2"/>
  <c r="Y159" i="2"/>
  <c r="C160" i="2"/>
  <c r="F161" i="2"/>
  <c r="P161" i="2"/>
  <c r="N161" i="2"/>
  <c r="S160" i="2"/>
  <c r="T160" i="2"/>
  <c r="U160" i="2"/>
  <c r="V160" i="2"/>
  <c r="W160" i="2"/>
  <c r="E161" i="2"/>
  <c r="D161" i="2"/>
  <c r="L161" i="2"/>
  <c r="K161" i="2"/>
  <c r="M161" i="2"/>
  <c r="O161" i="2"/>
  <c r="Q161" i="2"/>
  <c r="R161" i="2"/>
  <c r="J162" i="2"/>
  <c r="I160" i="2"/>
  <c r="X160" i="2"/>
  <c r="Y160" i="2"/>
  <c r="C161" i="2"/>
  <c r="F162" i="2"/>
  <c r="P162" i="2"/>
  <c r="N162" i="2"/>
  <c r="S161" i="2"/>
  <c r="T161" i="2"/>
  <c r="U161" i="2"/>
  <c r="V161" i="2"/>
  <c r="W161" i="2"/>
  <c r="E162" i="2"/>
  <c r="D162" i="2"/>
  <c r="L162" i="2"/>
  <c r="K162" i="2"/>
  <c r="M162" i="2"/>
  <c r="O162" i="2"/>
  <c r="Q162" i="2"/>
  <c r="R162" i="2"/>
  <c r="J163" i="2"/>
  <c r="I161" i="2"/>
  <c r="X161" i="2"/>
  <c r="Y161" i="2"/>
  <c r="C162" i="2"/>
  <c r="F163" i="2"/>
  <c r="P163" i="2"/>
  <c r="N163" i="2"/>
  <c r="S162" i="2"/>
  <c r="T162" i="2"/>
  <c r="U162" i="2"/>
  <c r="V162" i="2"/>
  <c r="W162" i="2"/>
  <c r="E163" i="2"/>
  <c r="D163" i="2"/>
  <c r="L163" i="2"/>
  <c r="K163" i="2"/>
  <c r="M163" i="2"/>
  <c r="O163" i="2"/>
  <c r="Q163" i="2"/>
  <c r="R163" i="2"/>
  <c r="J164" i="2"/>
  <c r="I162" i="2"/>
  <c r="X162" i="2"/>
  <c r="Y162" i="2"/>
  <c r="C163" i="2"/>
  <c r="F164" i="2"/>
  <c r="P164" i="2"/>
  <c r="N164" i="2"/>
  <c r="S163" i="2"/>
  <c r="T163" i="2"/>
  <c r="U163" i="2"/>
  <c r="V163" i="2"/>
  <c r="W163" i="2"/>
  <c r="E164" i="2"/>
  <c r="D164" i="2"/>
  <c r="L164" i="2"/>
  <c r="K164" i="2"/>
  <c r="M164" i="2"/>
  <c r="O164" i="2"/>
  <c r="Q164" i="2"/>
  <c r="R164" i="2"/>
  <c r="J165" i="2"/>
  <c r="I163" i="2"/>
  <c r="X163" i="2"/>
  <c r="Y163" i="2"/>
  <c r="C164" i="2"/>
  <c r="F165" i="2"/>
  <c r="P165" i="2"/>
  <c r="N165" i="2"/>
  <c r="S164" i="2"/>
  <c r="T164" i="2"/>
  <c r="U164" i="2"/>
  <c r="V164" i="2"/>
  <c r="W164" i="2"/>
  <c r="E165" i="2"/>
  <c r="D165" i="2"/>
  <c r="L165" i="2"/>
  <c r="K165" i="2"/>
  <c r="M165" i="2"/>
  <c r="O165" i="2"/>
  <c r="Q165" i="2"/>
  <c r="R165" i="2"/>
  <c r="J166" i="2"/>
  <c r="I164" i="2"/>
  <c r="X164" i="2"/>
  <c r="Y164" i="2"/>
  <c r="C165" i="2"/>
  <c r="F166" i="2"/>
  <c r="P166" i="2"/>
  <c r="N166" i="2"/>
  <c r="S165" i="2"/>
  <c r="T165" i="2"/>
  <c r="U165" i="2"/>
  <c r="V165" i="2"/>
  <c r="W165" i="2"/>
  <c r="E166" i="2"/>
  <c r="D166" i="2"/>
  <c r="L166" i="2"/>
  <c r="K166" i="2"/>
  <c r="M166" i="2"/>
  <c r="O166" i="2"/>
  <c r="Q166" i="2"/>
  <c r="R166" i="2"/>
  <c r="J167" i="2"/>
  <c r="I165" i="2"/>
  <c r="X165" i="2"/>
  <c r="Y165" i="2"/>
  <c r="C166" i="2"/>
  <c r="F167" i="2"/>
  <c r="P167" i="2"/>
  <c r="N167" i="2"/>
  <c r="S166" i="2"/>
  <c r="T166" i="2"/>
  <c r="U166" i="2"/>
  <c r="V166" i="2"/>
  <c r="W166" i="2"/>
  <c r="E167" i="2"/>
  <c r="D167" i="2"/>
  <c r="L167" i="2"/>
  <c r="K167" i="2"/>
  <c r="M167" i="2"/>
  <c r="O167" i="2"/>
  <c r="Q167" i="2"/>
  <c r="R167" i="2"/>
  <c r="J168" i="2"/>
  <c r="I166" i="2"/>
  <c r="X166" i="2"/>
  <c r="Y166" i="2"/>
  <c r="C167" i="2"/>
  <c r="F168" i="2"/>
  <c r="P168" i="2"/>
  <c r="N168" i="2"/>
  <c r="S167" i="2"/>
  <c r="T167" i="2"/>
  <c r="U167" i="2"/>
  <c r="V167" i="2"/>
  <c r="W167" i="2"/>
  <c r="E168" i="2"/>
  <c r="D168" i="2"/>
  <c r="L168" i="2"/>
  <c r="K168" i="2"/>
  <c r="M168" i="2"/>
  <c r="O168" i="2"/>
  <c r="Q168" i="2"/>
  <c r="R168" i="2"/>
  <c r="J169" i="2"/>
  <c r="I167" i="2"/>
  <c r="X167" i="2"/>
  <c r="Y167" i="2"/>
  <c r="C168" i="2"/>
  <c r="F169" i="2"/>
  <c r="P169" i="2"/>
  <c r="N169" i="2"/>
  <c r="S168" i="2"/>
  <c r="T168" i="2"/>
  <c r="U168" i="2"/>
  <c r="V168" i="2"/>
  <c r="W168" i="2"/>
  <c r="E169" i="2"/>
  <c r="D169" i="2"/>
  <c r="L169" i="2"/>
  <c r="K169" i="2"/>
  <c r="M169" i="2"/>
  <c r="O169" i="2"/>
  <c r="Q169" i="2"/>
  <c r="R169" i="2"/>
  <c r="J170" i="2"/>
  <c r="I168" i="2"/>
  <c r="X168" i="2"/>
  <c r="Y168" i="2"/>
  <c r="C169" i="2"/>
  <c r="F170" i="2"/>
  <c r="P170" i="2"/>
  <c r="N170" i="2"/>
  <c r="S169" i="2"/>
  <c r="T169" i="2"/>
  <c r="U169" i="2"/>
  <c r="V169" i="2"/>
  <c r="W169" i="2"/>
  <c r="E170" i="2"/>
  <c r="D170" i="2"/>
  <c r="L170" i="2"/>
  <c r="K170" i="2"/>
  <c r="M170" i="2"/>
  <c r="O170" i="2"/>
  <c r="Q170" i="2"/>
  <c r="R170" i="2"/>
  <c r="J171" i="2"/>
  <c r="I169" i="2"/>
  <c r="X169" i="2"/>
  <c r="Y169" i="2"/>
  <c r="C170" i="2"/>
  <c r="F171" i="2"/>
  <c r="P171" i="2"/>
  <c r="N171" i="2"/>
  <c r="S170" i="2"/>
  <c r="T170" i="2"/>
  <c r="U170" i="2"/>
  <c r="V170" i="2"/>
  <c r="W170" i="2"/>
  <c r="E171" i="2"/>
  <c r="D171" i="2"/>
  <c r="L171" i="2"/>
  <c r="K171" i="2"/>
  <c r="M171" i="2"/>
  <c r="O171" i="2"/>
  <c r="Q171" i="2"/>
  <c r="R171" i="2"/>
  <c r="J172" i="2"/>
  <c r="I170" i="2"/>
  <c r="X170" i="2"/>
  <c r="Y170" i="2"/>
  <c r="C171" i="2"/>
  <c r="F172" i="2"/>
  <c r="P172" i="2"/>
  <c r="N172" i="2"/>
  <c r="S171" i="2"/>
  <c r="T171" i="2"/>
  <c r="U171" i="2"/>
  <c r="V171" i="2"/>
  <c r="W171" i="2"/>
  <c r="E172" i="2"/>
  <c r="D172" i="2"/>
  <c r="L172" i="2"/>
  <c r="K172" i="2"/>
  <c r="M172" i="2"/>
  <c r="O172" i="2"/>
  <c r="Q172" i="2"/>
  <c r="R172" i="2"/>
  <c r="J173" i="2"/>
  <c r="I171" i="2"/>
  <c r="X171" i="2"/>
  <c r="Y171" i="2"/>
  <c r="C172" i="2"/>
  <c r="F173" i="2"/>
  <c r="P173" i="2"/>
  <c r="N173" i="2"/>
  <c r="S172" i="2"/>
  <c r="T172" i="2"/>
  <c r="U172" i="2"/>
  <c r="V172" i="2"/>
  <c r="W172" i="2"/>
  <c r="E173" i="2"/>
  <c r="D173" i="2"/>
  <c r="L173" i="2"/>
  <c r="K173" i="2"/>
  <c r="M173" i="2"/>
  <c r="O173" i="2"/>
  <c r="Q173" i="2"/>
  <c r="R173" i="2"/>
  <c r="J174" i="2"/>
  <c r="I172" i="2"/>
  <c r="X172" i="2"/>
  <c r="Y172" i="2"/>
  <c r="C173" i="2"/>
  <c r="F174" i="2"/>
  <c r="P174" i="2"/>
  <c r="N174" i="2"/>
  <c r="S173" i="2"/>
  <c r="T173" i="2"/>
  <c r="U173" i="2"/>
  <c r="V173" i="2"/>
  <c r="W173" i="2"/>
  <c r="E174" i="2"/>
  <c r="D174" i="2"/>
  <c r="L174" i="2"/>
  <c r="K174" i="2"/>
  <c r="M174" i="2"/>
  <c r="O174" i="2"/>
  <c r="Q174" i="2"/>
  <c r="R174" i="2"/>
  <c r="J175" i="2"/>
  <c r="I173" i="2"/>
  <c r="X173" i="2"/>
  <c r="Y173" i="2"/>
  <c r="C174" i="2"/>
  <c r="F175" i="2"/>
  <c r="P175" i="2"/>
  <c r="N175" i="2"/>
  <c r="S174" i="2"/>
  <c r="T174" i="2"/>
  <c r="U174" i="2"/>
  <c r="V174" i="2"/>
  <c r="W174" i="2"/>
  <c r="E175" i="2"/>
  <c r="D175" i="2"/>
  <c r="L175" i="2"/>
  <c r="K175" i="2"/>
  <c r="M175" i="2"/>
  <c r="O175" i="2"/>
  <c r="Q175" i="2"/>
  <c r="R175" i="2"/>
  <c r="J176" i="2"/>
  <c r="I174" i="2"/>
  <c r="X174" i="2"/>
  <c r="Y174" i="2"/>
  <c r="C175" i="2"/>
  <c r="F176" i="2"/>
  <c r="P176" i="2"/>
  <c r="N176" i="2"/>
  <c r="S175" i="2"/>
  <c r="T175" i="2"/>
  <c r="U175" i="2"/>
  <c r="V175" i="2"/>
  <c r="W175" i="2"/>
  <c r="E176" i="2"/>
  <c r="D176" i="2"/>
  <c r="L176" i="2"/>
  <c r="K176" i="2"/>
  <c r="M176" i="2"/>
  <c r="O176" i="2"/>
  <c r="Q176" i="2"/>
  <c r="R176" i="2"/>
  <c r="J177" i="2"/>
  <c r="I175" i="2"/>
  <c r="X175" i="2"/>
  <c r="Y175" i="2"/>
  <c r="C176" i="2"/>
  <c r="F177" i="2"/>
  <c r="P177" i="2"/>
  <c r="N177" i="2"/>
  <c r="S176" i="2"/>
  <c r="T176" i="2"/>
  <c r="U176" i="2"/>
  <c r="V176" i="2"/>
  <c r="W176" i="2"/>
  <c r="E177" i="2"/>
  <c r="D177" i="2"/>
  <c r="L177" i="2"/>
  <c r="K177" i="2"/>
  <c r="M177" i="2"/>
  <c r="O177" i="2"/>
  <c r="Q177" i="2"/>
  <c r="R177" i="2"/>
  <c r="J178" i="2"/>
  <c r="I176" i="2"/>
  <c r="X176" i="2"/>
  <c r="Y176" i="2"/>
  <c r="C177" i="2"/>
  <c r="F178" i="2"/>
  <c r="P178" i="2"/>
  <c r="N178" i="2"/>
  <c r="S177" i="2"/>
  <c r="T177" i="2"/>
  <c r="U177" i="2"/>
  <c r="V177" i="2"/>
  <c r="W177" i="2"/>
  <c r="E178" i="2"/>
  <c r="D178" i="2"/>
  <c r="L178" i="2"/>
  <c r="K178" i="2"/>
  <c r="M178" i="2"/>
  <c r="O178" i="2"/>
  <c r="Q178" i="2"/>
  <c r="R178" i="2"/>
  <c r="J179" i="2"/>
  <c r="I177" i="2"/>
  <c r="X177" i="2"/>
  <c r="Y177" i="2"/>
  <c r="C178" i="2"/>
  <c r="F179" i="2"/>
  <c r="P179" i="2"/>
  <c r="N179" i="2"/>
  <c r="S178" i="2"/>
  <c r="T178" i="2"/>
  <c r="U178" i="2"/>
  <c r="V178" i="2"/>
  <c r="W178" i="2"/>
  <c r="E179" i="2"/>
  <c r="D179" i="2"/>
  <c r="L179" i="2"/>
  <c r="K179" i="2"/>
  <c r="M179" i="2"/>
  <c r="O179" i="2"/>
  <c r="Q179" i="2"/>
  <c r="R179" i="2"/>
  <c r="J180" i="2"/>
  <c r="I178" i="2"/>
  <c r="X178" i="2"/>
  <c r="Y178" i="2"/>
  <c r="C179" i="2"/>
  <c r="F180" i="2"/>
  <c r="P180" i="2"/>
  <c r="N180" i="2"/>
  <c r="S179" i="2"/>
  <c r="T179" i="2"/>
  <c r="U179" i="2"/>
  <c r="V179" i="2"/>
  <c r="W179" i="2"/>
  <c r="E180" i="2"/>
  <c r="D180" i="2"/>
  <c r="L180" i="2"/>
  <c r="K180" i="2"/>
  <c r="M180" i="2"/>
  <c r="O180" i="2"/>
  <c r="Q180" i="2"/>
  <c r="R180" i="2"/>
  <c r="J181" i="2"/>
  <c r="I179" i="2"/>
  <c r="X179" i="2"/>
  <c r="Y179" i="2"/>
  <c r="C180" i="2"/>
  <c r="F181" i="2"/>
  <c r="P181" i="2"/>
  <c r="N181" i="2"/>
  <c r="S180" i="2"/>
  <c r="T180" i="2"/>
  <c r="U180" i="2"/>
  <c r="V180" i="2"/>
  <c r="W180" i="2"/>
  <c r="E181" i="2"/>
  <c r="D181" i="2"/>
  <c r="L181" i="2"/>
  <c r="K181" i="2"/>
  <c r="M181" i="2"/>
  <c r="O181" i="2"/>
  <c r="Q181" i="2"/>
  <c r="R181" i="2"/>
  <c r="J182" i="2"/>
  <c r="I180" i="2"/>
  <c r="X180" i="2"/>
  <c r="Y180" i="2"/>
  <c r="C181" i="2"/>
  <c r="F182" i="2"/>
  <c r="P182" i="2"/>
  <c r="N182" i="2"/>
  <c r="S181" i="2"/>
  <c r="T181" i="2"/>
  <c r="U181" i="2"/>
  <c r="V181" i="2"/>
  <c r="W181" i="2"/>
  <c r="E182" i="2"/>
  <c r="D182" i="2"/>
  <c r="L182" i="2"/>
  <c r="K182" i="2"/>
  <c r="M182" i="2"/>
  <c r="O182" i="2"/>
  <c r="Q182" i="2"/>
  <c r="R182" i="2"/>
  <c r="J183" i="2"/>
  <c r="I181" i="2"/>
  <c r="X181" i="2"/>
  <c r="Y181" i="2"/>
  <c r="C182" i="2"/>
  <c r="F183" i="2"/>
  <c r="P183" i="2"/>
  <c r="N183" i="2"/>
  <c r="S182" i="2"/>
  <c r="T182" i="2"/>
  <c r="U182" i="2"/>
  <c r="V182" i="2"/>
  <c r="W182" i="2"/>
  <c r="E183" i="2"/>
  <c r="D183" i="2"/>
  <c r="L183" i="2"/>
  <c r="K183" i="2"/>
  <c r="M183" i="2"/>
  <c r="O183" i="2"/>
  <c r="Q183" i="2"/>
  <c r="R183" i="2"/>
  <c r="J184" i="2"/>
  <c r="I182" i="2"/>
  <c r="X182" i="2"/>
  <c r="Y182" i="2"/>
  <c r="C183" i="2"/>
  <c r="F184" i="2"/>
  <c r="P184" i="2"/>
  <c r="N184" i="2"/>
  <c r="S183" i="2"/>
  <c r="T183" i="2"/>
  <c r="U183" i="2"/>
  <c r="V183" i="2"/>
  <c r="W183" i="2"/>
  <c r="E184" i="2"/>
  <c r="D184" i="2"/>
  <c r="L184" i="2"/>
  <c r="K184" i="2"/>
  <c r="M184" i="2"/>
  <c r="O184" i="2"/>
  <c r="Q184" i="2"/>
  <c r="R184" i="2"/>
  <c r="J185" i="2"/>
  <c r="I183" i="2"/>
  <c r="X183" i="2"/>
  <c r="Y183" i="2"/>
  <c r="C184" i="2"/>
  <c r="F185" i="2"/>
  <c r="P185" i="2"/>
  <c r="N185" i="2"/>
  <c r="S184" i="2"/>
  <c r="T184" i="2"/>
  <c r="U184" i="2"/>
  <c r="V184" i="2"/>
  <c r="W184" i="2"/>
  <c r="E185" i="2"/>
  <c r="D185" i="2"/>
  <c r="L185" i="2"/>
  <c r="K185" i="2"/>
  <c r="M185" i="2"/>
  <c r="O185" i="2"/>
  <c r="Q185" i="2"/>
  <c r="R185" i="2"/>
  <c r="J186" i="2"/>
  <c r="I184" i="2"/>
  <c r="X184" i="2"/>
  <c r="Y184" i="2"/>
  <c r="C185" i="2"/>
  <c r="F186" i="2"/>
  <c r="P186" i="2"/>
  <c r="N186" i="2"/>
  <c r="S185" i="2"/>
  <c r="T185" i="2"/>
  <c r="U185" i="2"/>
  <c r="V185" i="2"/>
  <c r="W185" i="2"/>
  <c r="E186" i="2"/>
  <c r="D186" i="2"/>
  <c r="L186" i="2"/>
  <c r="K186" i="2"/>
  <c r="M186" i="2"/>
  <c r="O186" i="2"/>
  <c r="Q186" i="2"/>
  <c r="R186" i="2"/>
  <c r="J187" i="2"/>
  <c r="I185" i="2"/>
  <c r="X185" i="2"/>
  <c r="Y185" i="2"/>
  <c r="C186" i="2"/>
  <c r="F187" i="2"/>
  <c r="P187" i="2"/>
  <c r="N187" i="2"/>
  <c r="S186" i="2"/>
  <c r="T186" i="2"/>
  <c r="U186" i="2"/>
  <c r="V186" i="2"/>
  <c r="W186" i="2"/>
  <c r="E187" i="2"/>
  <c r="D187" i="2"/>
  <c r="L187" i="2"/>
  <c r="K187" i="2"/>
  <c r="M187" i="2"/>
  <c r="O187" i="2"/>
  <c r="Q187" i="2"/>
  <c r="R187" i="2"/>
  <c r="J188" i="2"/>
  <c r="I186" i="2"/>
  <c r="X186" i="2"/>
  <c r="Y186" i="2"/>
  <c r="C187" i="2"/>
  <c r="F188" i="2"/>
  <c r="P188" i="2"/>
  <c r="N188" i="2"/>
  <c r="S187" i="2"/>
  <c r="T187" i="2"/>
  <c r="U187" i="2"/>
  <c r="V187" i="2"/>
  <c r="W187" i="2"/>
  <c r="E188" i="2"/>
  <c r="D188" i="2"/>
  <c r="L188" i="2"/>
  <c r="K188" i="2"/>
  <c r="M188" i="2"/>
  <c r="O188" i="2"/>
  <c r="Q188" i="2"/>
  <c r="R188" i="2"/>
  <c r="J189" i="2"/>
  <c r="I187" i="2"/>
  <c r="X187" i="2"/>
  <c r="Y187" i="2"/>
  <c r="C188" i="2"/>
  <c r="F189" i="2"/>
  <c r="P189" i="2"/>
  <c r="N189" i="2"/>
  <c r="S188" i="2"/>
  <c r="T188" i="2"/>
  <c r="U188" i="2"/>
  <c r="V188" i="2"/>
  <c r="W188" i="2"/>
  <c r="E189" i="2"/>
  <c r="D189" i="2"/>
  <c r="L189" i="2"/>
  <c r="K189" i="2"/>
  <c r="M189" i="2"/>
  <c r="O189" i="2"/>
  <c r="Q189" i="2"/>
  <c r="R189" i="2"/>
  <c r="J190" i="2"/>
  <c r="I188" i="2"/>
  <c r="X188" i="2"/>
  <c r="Y188" i="2"/>
  <c r="C189" i="2"/>
  <c r="F190" i="2"/>
  <c r="P190" i="2"/>
  <c r="N190" i="2"/>
  <c r="S189" i="2"/>
  <c r="T189" i="2"/>
  <c r="U189" i="2"/>
  <c r="V189" i="2"/>
  <c r="W189" i="2"/>
  <c r="E190" i="2"/>
  <c r="D190" i="2"/>
  <c r="L190" i="2"/>
  <c r="K190" i="2"/>
  <c r="M190" i="2"/>
  <c r="O190" i="2"/>
  <c r="Q190" i="2"/>
  <c r="R190" i="2"/>
  <c r="J191" i="2"/>
  <c r="I189" i="2"/>
  <c r="X189" i="2"/>
  <c r="Y189" i="2"/>
  <c r="C190" i="2"/>
  <c r="F191" i="2"/>
  <c r="P191" i="2"/>
  <c r="N191" i="2"/>
  <c r="S190" i="2"/>
  <c r="T190" i="2"/>
  <c r="U190" i="2"/>
  <c r="V190" i="2"/>
  <c r="W190" i="2"/>
  <c r="E191" i="2"/>
  <c r="D191" i="2"/>
  <c r="L191" i="2"/>
  <c r="K191" i="2"/>
  <c r="M191" i="2"/>
  <c r="O191" i="2"/>
  <c r="Q191" i="2"/>
  <c r="R191" i="2"/>
  <c r="J192" i="2"/>
  <c r="I190" i="2"/>
  <c r="X190" i="2"/>
  <c r="Y190" i="2"/>
  <c r="C191" i="2"/>
  <c r="F192" i="2"/>
  <c r="P192" i="2"/>
  <c r="N192" i="2"/>
  <c r="S191" i="2"/>
  <c r="T191" i="2"/>
  <c r="U191" i="2"/>
  <c r="V191" i="2"/>
  <c r="W191" i="2"/>
  <c r="E192" i="2"/>
  <c r="D192" i="2"/>
  <c r="L192" i="2"/>
  <c r="K192" i="2"/>
  <c r="M192" i="2"/>
  <c r="O192" i="2"/>
  <c r="Q192" i="2"/>
  <c r="R192" i="2"/>
  <c r="J193" i="2"/>
  <c r="I191" i="2"/>
  <c r="X191" i="2"/>
  <c r="Y191" i="2"/>
  <c r="C192" i="2"/>
  <c r="F193" i="2"/>
  <c r="P193" i="2"/>
  <c r="N193" i="2"/>
  <c r="S192" i="2"/>
  <c r="T192" i="2"/>
  <c r="U192" i="2"/>
  <c r="V192" i="2"/>
  <c r="W192" i="2"/>
  <c r="E193" i="2"/>
  <c r="D193" i="2"/>
  <c r="L193" i="2"/>
  <c r="K193" i="2"/>
  <c r="M193" i="2"/>
  <c r="O193" i="2"/>
  <c r="Q193" i="2"/>
  <c r="R193" i="2"/>
  <c r="J194" i="2"/>
  <c r="I192" i="2"/>
  <c r="X192" i="2"/>
  <c r="Y192" i="2"/>
  <c r="C193" i="2"/>
  <c r="F194" i="2"/>
  <c r="P194" i="2"/>
  <c r="N194" i="2"/>
  <c r="S193" i="2"/>
  <c r="T193" i="2"/>
  <c r="U193" i="2"/>
  <c r="V193" i="2"/>
  <c r="W193" i="2"/>
  <c r="E194" i="2"/>
  <c r="D194" i="2"/>
  <c r="L194" i="2"/>
  <c r="K194" i="2"/>
  <c r="M194" i="2"/>
  <c r="O194" i="2"/>
  <c r="Q194" i="2"/>
  <c r="R194" i="2"/>
  <c r="J195" i="2"/>
  <c r="I193" i="2"/>
  <c r="X193" i="2"/>
  <c r="Y193" i="2"/>
  <c r="C194" i="2"/>
  <c r="F195" i="2"/>
  <c r="P195" i="2"/>
  <c r="N195" i="2"/>
  <c r="S194" i="2"/>
  <c r="T194" i="2"/>
  <c r="U194" i="2"/>
  <c r="V194" i="2"/>
  <c r="W194" i="2"/>
  <c r="E195" i="2"/>
  <c r="D195" i="2"/>
  <c r="L195" i="2"/>
  <c r="K195" i="2"/>
  <c r="M195" i="2"/>
  <c r="O195" i="2"/>
  <c r="Q195" i="2"/>
  <c r="R195" i="2"/>
  <c r="J196" i="2"/>
  <c r="I194" i="2"/>
  <c r="X194" i="2"/>
  <c r="Y194" i="2"/>
  <c r="C195" i="2"/>
  <c r="F196" i="2"/>
  <c r="P196" i="2"/>
  <c r="N196" i="2"/>
  <c r="S195" i="2"/>
  <c r="T195" i="2"/>
  <c r="U195" i="2"/>
  <c r="V195" i="2"/>
  <c r="W195" i="2"/>
  <c r="E196" i="2"/>
  <c r="D196" i="2"/>
  <c r="L196" i="2"/>
  <c r="K196" i="2"/>
  <c r="M196" i="2"/>
  <c r="O196" i="2"/>
  <c r="Q196" i="2"/>
  <c r="R196" i="2"/>
  <c r="J197" i="2"/>
  <c r="I195" i="2"/>
  <c r="X195" i="2"/>
  <c r="Y195" i="2"/>
  <c r="C196" i="2"/>
  <c r="F197" i="2"/>
  <c r="P197" i="2"/>
  <c r="N197" i="2"/>
  <c r="S196" i="2"/>
  <c r="T196" i="2"/>
  <c r="U196" i="2"/>
  <c r="V196" i="2"/>
  <c r="W196" i="2"/>
  <c r="E197" i="2"/>
  <c r="D197" i="2"/>
  <c r="L197" i="2"/>
  <c r="K197" i="2"/>
  <c r="M197" i="2"/>
  <c r="O197" i="2"/>
  <c r="Q197" i="2"/>
  <c r="R197" i="2"/>
  <c r="J198" i="2"/>
  <c r="I196" i="2"/>
  <c r="X196" i="2"/>
  <c r="Y196" i="2"/>
  <c r="C197" i="2"/>
  <c r="F198" i="2"/>
  <c r="P198" i="2"/>
  <c r="N198" i="2"/>
  <c r="S197" i="2"/>
  <c r="T197" i="2"/>
  <c r="U197" i="2"/>
  <c r="V197" i="2"/>
  <c r="W197" i="2"/>
  <c r="E198" i="2"/>
  <c r="D198" i="2"/>
  <c r="L198" i="2"/>
  <c r="K198" i="2"/>
  <c r="M198" i="2"/>
  <c r="O198" i="2"/>
  <c r="Q198" i="2"/>
  <c r="R198" i="2"/>
  <c r="J199" i="2"/>
  <c r="I197" i="2"/>
  <c r="X197" i="2"/>
  <c r="Y197" i="2"/>
  <c r="C198" i="2"/>
  <c r="F199" i="2"/>
  <c r="P199" i="2"/>
  <c r="N199" i="2"/>
  <c r="S198" i="2"/>
  <c r="T198" i="2"/>
  <c r="U198" i="2"/>
  <c r="V198" i="2"/>
  <c r="W198" i="2"/>
  <c r="E199" i="2"/>
  <c r="D199" i="2"/>
  <c r="L199" i="2"/>
  <c r="K199" i="2"/>
  <c r="M199" i="2"/>
  <c r="O199" i="2"/>
  <c r="Q199" i="2"/>
  <c r="R199" i="2"/>
  <c r="J200" i="2"/>
  <c r="I198" i="2"/>
  <c r="X198" i="2"/>
  <c r="Y198" i="2"/>
  <c r="C199" i="2"/>
  <c r="F200" i="2"/>
  <c r="P200" i="2"/>
  <c r="N200" i="2"/>
  <c r="S199" i="2"/>
  <c r="T199" i="2"/>
  <c r="U199" i="2"/>
  <c r="V199" i="2"/>
  <c r="W199" i="2"/>
  <c r="E200" i="2"/>
  <c r="D200" i="2"/>
  <c r="L200" i="2"/>
  <c r="K200" i="2"/>
  <c r="M200" i="2"/>
  <c r="O200" i="2"/>
  <c r="Q200" i="2"/>
  <c r="R200" i="2"/>
  <c r="J201" i="2"/>
  <c r="I199" i="2"/>
  <c r="X199" i="2"/>
  <c r="Y199" i="2"/>
  <c r="C200" i="2"/>
  <c r="F201" i="2"/>
  <c r="P201" i="2"/>
  <c r="N201" i="2"/>
  <c r="S200" i="2"/>
  <c r="T200" i="2"/>
  <c r="U200" i="2"/>
  <c r="V200" i="2"/>
  <c r="W200" i="2"/>
  <c r="E201" i="2"/>
  <c r="D201" i="2"/>
  <c r="L201" i="2"/>
  <c r="K201" i="2"/>
  <c r="M201" i="2"/>
  <c r="O201" i="2"/>
  <c r="Q201" i="2"/>
  <c r="R201" i="2"/>
  <c r="J202" i="2"/>
  <c r="I200" i="2"/>
  <c r="X200" i="2"/>
  <c r="Y200" i="2"/>
  <c r="C201" i="2"/>
  <c r="F202" i="2"/>
  <c r="P202" i="2"/>
  <c r="N202" i="2"/>
  <c r="S201" i="2"/>
  <c r="T201" i="2"/>
  <c r="U201" i="2"/>
  <c r="V201" i="2"/>
  <c r="W201" i="2"/>
  <c r="E202" i="2"/>
  <c r="D202" i="2"/>
  <c r="L202" i="2"/>
  <c r="K202" i="2"/>
  <c r="M202" i="2"/>
  <c r="O202" i="2"/>
  <c r="Q202" i="2"/>
  <c r="R202" i="2"/>
  <c r="J203" i="2"/>
  <c r="I201" i="2"/>
  <c r="X201" i="2"/>
  <c r="Y201" i="2"/>
  <c r="C202" i="2"/>
  <c r="F203" i="2"/>
  <c r="P203" i="2"/>
  <c r="N203" i="2"/>
  <c r="S202" i="2"/>
  <c r="T202" i="2"/>
  <c r="U202" i="2"/>
  <c r="V202" i="2"/>
  <c r="W202" i="2"/>
  <c r="E203" i="2"/>
  <c r="D203" i="2"/>
  <c r="L203" i="2"/>
  <c r="K203" i="2"/>
  <c r="M203" i="2"/>
  <c r="O203" i="2"/>
  <c r="Q203" i="2"/>
  <c r="R203" i="2"/>
  <c r="J204" i="2"/>
  <c r="I202" i="2"/>
  <c r="X202" i="2"/>
  <c r="Y202" i="2"/>
  <c r="C203" i="2"/>
  <c r="F204" i="2"/>
  <c r="P204" i="2"/>
  <c r="N204" i="2"/>
  <c r="S203" i="2"/>
  <c r="T203" i="2"/>
  <c r="U203" i="2"/>
  <c r="V203" i="2"/>
  <c r="W203" i="2"/>
  <c r="E204" i="2"/>
  <c r="D204" i="2"/>
  <c r="L204" i="2"/>
  <c r="K204" i="2"/>
  <c r="M204" i="2"/>
  <c r="O204" i="2"/>
  <c r="Q204" i="2"/>
  <c r="R204" i="2"/>
  <c r="J205" i="2"/>
  <c r="I203" i="2"/>
  <c r="X203" i="2"/>
  <c r="Y203" i="2"/>
  <c r="C204" i="2"/>
  <c r="F205" i="2"/>
  <c r="P205" i="2"/>
  <c r="N205" i="2"/>
  <c r="S204" i="2"/>
  <c r="T204" i="2"/>
  <c r="U204" i="2"/>
  <c r="V204" i="2"/>
  <c r="W204" i="2"/>
  <c r="E205" i="2"/>
  <c r="D205" i="2"/>
  <c r="L205" i="2"/>
  <c r="K205" i="2"/>
  <c r="M205" i="2"/>
  <c r="O205" i="2"/>
  <c r="Q205" i="2"/>
  <c r="R205" i="2"/>
  <c r="J206" i="2"/>
  <c r="I204" i="2"/>
  <c r="X204" i="2"/>
  <c r="Y204" i="2"/>
  <c r="C205" i="2"/>
  <c r="F206" i="2"/>
  <c r="P206" i="2"/>
  <c r="N206" i="2"/>
  <c r="S205" i="2"/>
  <c r="T205" i="2"/>
  <c r="U205" i="2"/>
  <c r="V205" i="2"/>
  <c r="W205" i="2"/>
  <c r="E206" i="2"/>
  <c r="D206" i="2"/>
  <c r="L206" i="2"/>
  <c r="K206" i="2"/>
  <c r="M206" i="2"/>
  <c r="O206" i="2"/>
  <c r="Q206" i="2"/>
  <c r="R206" i="2"/>
  <c r="J207" i="2"/>
  <c r="I205" i="2"/>
  <c r="X205" i="2"/>
  <c r="Y205" i="2"/>
  <c r="C206" i="2"/>
  <c r="F207" i="2"/>
  <c r="P207" i="2"/>
  <c r="N207" i="2"/>
  <c r="S206" i="2"/>
  <c r="T206" i="2"/>
  <c r="U206" i="2"/>
  <c r="V206" i="2"/>
  <c r="W206" i="2"/>
  <c r="E207" i="2"/>
  <c r="D207" i="2"/>
  <c r="L207" i="2"/>
  <c r="K207" i="2"/>
  <c r="M207" i="2"/>
  <c r="O207" i="2"/>
  <c r="Q207" i="2"/>
  <c r="R207" i="2"/>
  <c r="J208" i="2"/>
  <c r="I206" i="2"/>
  <c r="X206" i="2"/>
  <c r="Y206" i="2"/>
  <c r="C207" i="2"/>
  <c r="F208" i="2"/>
  <c r="P208" i="2"/>
  <c r="N208" i="2"/>
  <c r="S207" i="2"/>
  <c r="T207" i="2"/>
  <c r="U207" i="2"/>
  <c r="V207" i="2"/>
  <c r="W207" i="2"/>
  <c r="E208" i="2"/>
  <c r="D208" i="2"/>
  <c r="L208" i="2"/>
  <c r="K208" i="2"/>
  <c r="M208" i="2"/>
  <c r="O208" i="2"/>
  <c r="Q208" i="2"/>
  <c r="R208" i="2"/>
  <c r="J209" i="2"/>
  <c r="I207" i="2"/>
  <c r="X207" i="2"/>
  <c r="Y207" i="2"/>
  <c r="C208" i="2"/>
  <c r="F209" i="2"/>
  <c r="P209" i="2"/>
  <c r="N209" i="2"/>
  <c r="S208" i="2"/>
  <c r="T208" i="2"/>
  <c r="U208" i="2"/>
  <c r="V208" i="2"/>
  <c r="W208" i="2"/>
  <c r="E209" i="2"/>
  <c r="D209" i="2"/>
  <c r="L209" i="2"/>
  <c r="K209" i="2"/>
  <c r="M209" i="2"/>
  <c r="O209" i="2"/>
  <c r="Q209" i="2"/>
  <c r="R209" i="2"/>
  <c r="J210" i="2"/>
  <c r="I208" i="2"/>
  <c r="X208" i="2"/>
  <c r="Y208" i="2"/>
  <c r="C209" i="2"/>
  <c r="F210" i="2"/>
  <c r="P210" i="2"/>
  <c r="N210" i="2"/>
  <c r="S209" i="2"/>
  <c r="T209" i="2"/>
  <c r="U209" i="2"/>
  <c r="V209" i="2"/>
  <c r="W209" i="2"/>
  <c r="E210" i="2"/>
  <c r="D210" i="2"/>
  <c r="L210" i="2"/>
  <c r="K210" i="2"/>
  <c r="M210" i="2"/>
  <c r="O210" i="2"/>
  <c r="Q210" i="2"/>
  <c r="R210" i="2"/>
  <c r="J211" i="2"/>
  <c r="I209" i="2"/>
  <c r="X209" i="2"/>
  <c r="Y209" i="2"/>
  <c r="C210" i="2"/>
  <c r="F211" i="2"/>
  <c r="P211" i="2"/>
  <c r="N211" i="2"/>
  <c r="S210" i="2"/>
  <c r="T210" i="2"/>
  <c r="U210" i="2"/>
  <c r="V210" i="2"/>
  <c r="W210" i="2"/>
  <c r="E211" i="2"/>
  <c r="D211" i="2"/>
  <c r="L211" i="2"/>
  <c r="K211" i="2"/>
  <c r="M211" i="2"/>
  <c r="O211" i="2"/>
  <c r="Q211" i="2"/>
  <c r="R211" i="2"/>
  <c r="J212" i="2"/>
  <c r="I210" i="2"/>
  <c r="X210" i="2"/>
  <c r="Y210" i="2"/>
  <c r="C211" i="2"/>
  <c r="F212" i="2"/>
  <c r="P212" i="2"/>
  <c r="N212" i="2"/>
  <c r="S211" i="2"/>
  <c r="T211" i="2"/>
  <c r="U211" i="2"/>
  <c r="V211" i="2"/>
  <c r="W211" i="2"/>
  <c r="E212" i="2"/>
  <c r="D212" i="2"/>
  <c r="L212" i="2"/>
  <c r="K212" i="2"/>
  <c r="M212" i="2"/>
  <c r="O212" i="2"/>
  <c r="Q212" i="2"/>
  <c r="R212" i="2"/>
  <c r="J213" i="2"/>
  <c r="I211" i="2"/>
  <c r="X211" i="2"/>
  <c r="Y211" i="2"/>
  <c r="C212" i="2"/>
  <c r="F213" i="2"/>
  <c r="P213" i="2"/>
  <c r="N213" i="2"/>
  <c r="S212" i="2"/>
  <c r="T212" i="2"/>
  <c r="U212" i="2"/>
  <c r="V212" i="2"/>
  <c r="W212" i="2"/>
  <c r="E213" i="2"/>
  <c r="D213" i="2"/>
  <c r="L213" i="2"/>
  <c r="K213" i="2"/>
  <c r="M213" i="2"/>
  <c r="O213" i="2"/>
  <c r="Q213" i="2"/>
  <c r="R213" i="2"/>
  <c r="J214" i="2"/>
  <c r="I212" i="2"/>
  <c r="X212" i="2"/>
  <c r="Y212" i="2"/>
  <c r="C213" i="2"/>
  <c r="F214" i="2"/>
  <c r="P214" i="2"/>
  <c r="N214" i="2"/>
  <c r="S213" i="2"/>
  <c r="T213" i="2"/>
  <c r="U213" i="2"/>
  <c r="V213" i="2"/>
  <c r="W213" i="2"/>
  <c r="E214" i="2"/>
  <c r="D214" i="2"/>
  <c r="L214" i="2"/>
  <c r="K214" i="2"/>
  <c r="M214" i="2"/>
  <c r="O214" i="2"/>
  <c r="Q214" i="2"/>
  <c r="R214" i="2"/>
  <c r="J215" i="2"/>
  <c r="I213" i="2"/>
  <c r="X213" i="2"/>
  <c r="Y213" i="2"/>
  <c r="C214" i="2"/>
  <c r="F215" i="2"/>
  <c r="P215" i="2"/>
  <c r="N215" i="2"/>
  <c r="S214" i="2"/>
  <c r="T214" i="2"/>
  <c r="U214" i="2"/>
  <c r="V214" i="2"/>
  <c r="W214" i="2"/>
  <c r="E215" i="2"/>
  <c r="D215" i="2"/>
  <c r="L215" i="2"/>
  <c r="K215" i="2"/>
  <c r="M215" i="2"/>
  <c r="O215" i="2"/>
  <c r="Q215" i="2"/>
  <c r="R215" i="2"/>
  <c r="J216" i="2"/>
  <c r="I214" i="2"/>
  <c r="X214" i="2"/>
  <c r="Y214" i="2"/>
  <c r="C215" i="2"/>
  <c r="F216" i="2"/>
  <c r="P216" i="2"/>
  <c r="N216" i="2"/>
  <c r="S215" i="2"/>
  <c r="T215" i="2"/>
  <c r="U215" i="2"/>
  <c r="V215" i="2"/>
  <c r="W215" i="2"/>
  <c r="E216" i="2"/>
  <c r="D216" i="2"/>
  <c r="L216" i="2"/>
  <c r="K216" i="2"/>
  <c r="M216" i="2"/>
  <c r="O216" i="2"/>
  <c r="Q216" i="2"/>
  <c r="R216" i="2"/>
  <c r="J217" i="2"/>
  <c r="I215" i="2"/>
  <c r="X215" i="2"/>
  <c r="Y215" i="2"/>
  <c r="C216" i="2"/>
  <c r="F217" i="2"/>
  <c r="P217" i="2"/>
  <c r="N217" i="2"/>
  <c r="S216" i="2"/>
  <c r="T216" i="2"/>
  <c r="U216" i="2"/>
  <c r="V216" i="2"/>
  <c r="W216" i="2"/>
  <c r="E217" i="2"/>
  <c r="D217" i="2"/>
  <c r="L217" i="2"/>
  <c r="K217" i="2"/>
  <c r="M217" i="2"/>
  <c r="O217" i="2"/>
  <c r="Q217" i="2"/>
  <c r="R217" i="2"/>
  <c r="J218" i="2"/>
  <c r="I216" i="2"/>
  <c r="X216" i="2"/>
  <c r="Y216" i="2"/>
  <c r="C217" i="2"/>
  <c r="F218" i="2"/>
  <c r="P218" i="2"/>
  <c r="N218" i="2"/>
  <c r="S217" i="2"/>
  <c r="T217" i="2"/>
  <c r="U217" i="2"/>
  <c r="V217" i="2"/>
  <c r="W217" i="2"/>
  <c r="E218" i="2"/>
  <c r="D218" i="2"/>
  <c r="L218" i="2"/>
  <c r="K218" i="2"/>
  <c r="M218" i="2"/>
  <c r="O218" i="2"/>
  <c r="Q218" i="2"/>
  <c r="R218" i="2"/>
  <c r="J219" i="2"/>
  <c r="I217" i="2"/>
  <c r="X217" i="2"/>
  <c r="Y217" i="2"/>
  <c r="C218" i="2"/>
  <c r="F219" i="2"/>
  <c r="P219" i="2"/>
  <c r="N219" i="2"/>
  <c r="S218" i="2"/>
  <c r="T218" i="2"/>
  <c r="U218" i="2"/>
  <c r="V218" i="2"/>
  <c r="W218" i="2"/>
  <c r="E219" i="2"/>
  <c r="D219" i="2"/>
  <c r="L219" i="2"/>
  <c r="K219" i="2"/>
  <c r="M219" i="2"/>
  <c r="O219" i="2"/>
  <c r="Q219" i="2"/>
  <c r="R219" i="2"/>
  <c r="J220" i="2"/>
  <c r="I218" i="2"/>
  <c r="X218" i="2"/>
  <c r="Y218" i="2"/>
  <c r="C219" i="2"/>
  <c r="F220" i="2"/>
  <c r="P220" i="2"/>
  <c r="N220" i="2"/>
  <c r="S219" i="2"/>
  <c r="T219" i="2"/>
  <c r="U219" i="2"/>
  <c r="V219" i="2"/>
  <c r="W219" i="2"/>
  <c r="E220" i="2"/>
  <c r="D220" i="2"/>
  <c r="L220" i="2"/>
  <c r="K220" i="2"/>
  <c r="M220" i="2"/>
  <c r="O220" i="2"/>
  <c r="Q220" i="2"/>
  <c r="R220" i="2"/>
  <c r="J221" i="2"/>
  <c r="I219" i="2"/>
  <c r="X219" i="2"/>
  <c r="Y219" i="2"/>
  <c r="C220" i="2"/>
  <c r="F221" i="2"/>
  <c r="P221" i="2"/>
  <c r="N221" i="2"/>
  <c r="S220" i="2"/>
  <c r="T220" i="2"/>
  <c r="U220" i="2"/>
  <c r="V220" i="2"/>
  <c r="W220" i="2"/>
  <c r="E221" i="2"/>
  <c r="D221" i="2"/>
  <c r="L221" i="2"/>
  <c r="K221" i="2"/>
  <c r="M221" i="2"/>
  <c r="O221" i="2"/>
  <c r="Q221" i="2"/>
  <c r="R221" i="2"/>
  <c r="J222" i="2"/>
  <c r="I220" i="2"/>
  <c r="X220" i="2"/>
  <c r="Y220" i="2"/>
  <c r="C221" i="2"/>
  <c r="F222" i="2"/>
  <c r="P222" i="2"/>
  <c r="N222" i="2"/>
  <c r="S221" i="2"/>
  <c r="T221" i="2"/>
  <c r="U221" i="2"/>
  <c r="V221" i="2"/>
  <c r="W221" i="2"/>
  <c r="E222" i="2"/>
  <c r="D222" i="2"/>
  <c r="L222" i="2"/>
  <c r="K222" i="2"/>
  <c r="M222" i="2"/>
  <c r="O222" i="2"/>
  <c r="Q222" i="2"/>
  <c r="R222" i="2"/>
  <c r="J223" i="2"/>
  <c r="I221" i="2"/>
  <c r="X221" i="2"/>
  <c r="Y221" i="2"/>
  <c r="C222" i="2"/>
  <c r="F223" i="2"/>
  <c r="P223" i="2"/>
  <c r="N223" i="2"/>
  <c r="S222" i="2"/>
  <c r="T222" i="2"/>
  <c r="U222" i="2"/>
  <c r="V222" i="2"/>
  <c r="W222" i="2"/>
  <c r="E223" i="2"/>
  <c r="D223" i="2"/>
  <c r="L223" i="2"/>
  <c r="K223" i="2"/>
  <c r="M223" i="2"/>
  <c r="O223" i="2"/>
  <c r="Q223" i="2"/>
  <c r="R223" i="2"/>
  <c r="J224" i="2"/>
  <c r="I222" i="2"/>
  <c r="X222" i="2"/>
  <c r="Y222" i="2"/>
  <c r="C223" i="2"/>
  <c r="F224" i="2"/>
  <c r="P224" i="2"/>
  <c r="N224" i="2"/>
  <c r="S223" i="2"/>
  <c r="T223" i="2"/>
  <c r="U223" i="2"/>
  <c r="V223" i="2"/>
  <c r="W223" i="2"/>
  <c r="E224" i="2"/>
  <c r="D224" i="2"/>
  <c r="L224" i="2"/>
  <c r="K224" i="2"/>
  <c r="M224" i="2"/>
  <c r="O224" i="2"/>
  <c r="Q224" i="2"/>
  <c r="R224" i="2"/>
  <c r="J225" i="2"/>
  <c r="I223" i="2"/>
  <c r="X223" i="2"/>
  <c r="Y223" i="2"/>
  <c r="C224" i="2"/>
  <c r="F225" i="2"/>
  <c r="P225" i="2"/>
  <c r="N225" i="2"/>
  <c r="S224" i="2"/>
  <c r="T224" i="2"/>
  <c r="U224" i="2"/>
  <c r="V224" i="2"/>
  <c r="W224" i="2"/>
  <c r="E225" i="2"/>
  <c r="D225" i="2"/>
  <c r="L225" i="2"/>
  <c r="K225" i="2"/>
  <c r="M225" i="2"/>
  <c r="O225" i="2"/>
  <c r="Q225" i="2"/>
  <c r="R225" i="2"/>
  <c r="J226" i="2"/>
  <c r="I224" i="2"/>
  <c r="X224" i="2"/>
  <c r="Y224" i="2"/>
  <c r="C225" i="2"/>
  <c r="F226" i="2"/>
  <c r="P226" i="2"/>
  <c r="N226" i="2"/>
  <c r="S225" i="2"/>
  <c r="T225" i="2"/>
  <c r="U225" i="2"/>
  <c r="V225" i="2"/>
  <c r="W225" i="2"/>
  <c r="E226" i="2"/>
  <c r="D226" i="2"/>
  <c r="L226" i="2"/>
  <c r="K226" i="2"/>
  <c r="M226" i="2"/>
  <c r="O226" i="2"/>
  <c r="Q226" i="2"/>
  <c r="R226" i="2"/>
  <c r="J227" i="2"/>
  <c r="I225" i="2"/>
  <c r="X225" i="2"/>
  <c r="Y225" i="2"/>
  <c r="C226" i="2"/>
  <c r="F227" i="2"/>
  <c r="P227" i="2"/>
  <c r="N227" i="2"/>
  <c r="S226" i="2"/>
  <c r="T226" i="2"/>
  <c r="U226" i="2"/>
  <c r="V226" i="2"/>
  <c r="W226" i="2"/>
  <c r="E227" i="2"/>
  <c r="D227" i="2"/>
  <c r="L227" i="2"/>
  <c r="K227" i="2"/>
  <c r="M227" i="2"/>
  <c r="O227" i="2"/>
  <c r="Q227" i="2"/>
  <c r="R227" i="2"/>
  <c r="J228" i="2"/>
  <c r="I226" i="2"/>
  <c r="X226" i="2"/>
  <c r="Y226" i="2"/>
  <c r="C227" i="2"/>
  <c r="F228" i="2"/>
  <c r="P228" i="2"/>
  <c r="N228" i="2"/>
  <c r="S227" i="2"/>
  <c r="T227" i="2"/>
  <c r="U227" i="2"/>
  <c r="V227" i="2"/>
  <c r="W227" i="2"/>
  <c r="E228" i="2"/>
  <c r="D228" i="2"/>
  <c r="L228" i="2"/>
  <c r="K228" i="2"/>
  <c r="M228" i="2"/>
  <c r="O228" i="2"/>
  <c r="Q228" i="2"/>
  <c r="R228" i="2"/>
  <c r="J229" i="2"/>
  <c r="I227" i="2"/>
  <c r="X227" i="2"/>
  <c r="Y227" i="2"/>
  <c r="C228" i="2"/>
  <c r="F229" i="2"/>
  <c r="P229" i="2"/>
  <c r="N229" i="2"/>
  <c r="S228" i="2"/>
  <c r="T228" i="2"/>
  <c r="U228" i="2"/>
  <c r="V228" i="2"/>
  <c r="W228" i="2"/>
  <c r="E229" i="2"/>
  <c r="D229" i="2"/>
  <c r="L229" i="2"/>
  <c r="K229" i="2"/>
  <c r="M229" i="2"/>
  <c r="O229" i="2"/>
  <c r="Q229" i="2"/>
  <c r="R229" i="2"/>
  <c r="J230" i="2"/>
  <c r="I228" i="2"/>
  <c r="X228" i="2"/>
  <c r="Y228" i="2"/>
  <c r="C229" i="2"/>
  <c r="F230" i="2"/>
  <c r="P230" i="2"/>
  <c r="N230" i="2"/>
  <c r="S229" i="2"/>
  <c r="T229" i="2"/>
  <c r="U229" i="2"/>
  <c r="V229" i="2"/>
  <c r="W229" i="2"/>
  <c r="E230" i="2"/>
  <c r="D230" i="2"/>
  <c r="L230" i="2"/>
  <c r="K230" i="2"/>
  <c r="M230" i="2"/>
  <c r="O230" i="2"/>
  <c r="Q230" i="2"/>
  <c r="R230" i="2"/>
  <c r="J231" i="2"/>
  <c r="I229" i="2"/>
  <c r="X229" i="2"/>
  <c r="Y229" i="2"/>
  <c r="C230" i="2"/>
  <c r="F231" i="2"/>
  <c r="P231" i="2"/>
  <c r="N231" i="2"/>
  <c r="S230" i="2"/>
  <c r="T230" i="2"/>
  <c r="U230" i="2"/>
  <c r="V230" i="2"/>
  <c r="W230" i="2"/>
  <c r="E231" i="2"/>
  <c r="D231" i="2"/>
  <c r="L231" i="2"/>
  <c r="K231" i="2"/>
  <c r="M231" i="2"/>
  <c r="O231" i="2"/>
  <c r="Q231" i="2"/>
  <c r="R231" i="2"/>
  <c r="J232" i="2"/>
  <c r="I230" i="2"/>
  <c r="X230" i="2"/>
  <c r="Y230" i="2"/>
  <c r="C231" i="2"/>
  <c r="F232" i="2"/>
  <c r="P232" i="2"/>
  <c r="N232" i="2"/>
  <c r="S231" i="2"/>
  <c r="T231" i="2"/>
  <c r="U231" i="2"/>
  <c r="V231" i="2"/>
  <c r="W231" i="2"/>
  <c r="E232" i="2"/>
  <c r="D232" i="2"/>
  <c r="L232" i="2"/>
  <c r="K232" i="2"/>
  <c r="M232" i="2"/>
  <c r="O232" i="2"/>
  <c r="Q232" i="2"/>
  <c r="R232" i="2"/>
  <c r="J233" i="2"/>
  <c r="I231" i="2"/>
  <c r="X231" i="2"/>
  <c r="Y231" i="2"/>
  <c r="C232" i="2"/>
  <c r="F233" i="2"/>
  <c r="P233" i="2"/>
  <c r="N233" i="2"/>
  <c r="S232" i="2"/>
  <c r="T232" i="2"/>
  <c r="U232" i="2"/>
  <c r="V232" i="2"/>
  <c r="W232" i="2"/>
  <c r="E233" i="2"/>
  <c r="D233" i="2"/>
  <c r="L233" i="2"/>
  <c r="K233" i="2"/>
  <c r="M233" i="2"/>
  <c r="O233" i="2"/>
  <c r="Q233" i="2"/>
  <c r="R233" i="2"/>
  <c r="J234" i="2"/>
  <c r="I232" i="2"/>
  <c r="X232" i="2"/>
  <c r="Y232" i="2"/>
  <c r="C233" i="2"/>
  <c r="F234" i="2"/>
  <c r="P234" i="2"/>
  <c r="N234" i="2"/>
  <c r="S233" i="2"/>
  <c r="T233" i="2"/>
  <c r="U233" i="2"/>
  <c r="V233" i="2"/>
  <c r="W233" i="2"/>
  <c r="E234" i="2"/>
  <c r="D234" i="2"/>
  <c r="L234" i="2"/>
  <c r="K234" i="2"/>
  <c r="M234" i="2"/>
  <c r="O234" i="2"/>
  <c r="Q234" i="2"/>
  <c r="R234" i="2"/>
  <c r="J235" i="2"/>
  <c r="I233" i="2"/>
  <c r="X233" i="2"/>
  <c r="Y233" i="2"/>
  <c r="C234" i="2"/>
  <c r="F235" i="2"/>
  <c r="P235" i="2"/>
  <c r="N235" i="2"/>
  <c r="S234" i="2"/>
  <c r="T234" i="2"/>
  <c r="U234" i="2"/>
  <c r="V234" i="2"/>
  <c r="W234" i="2"/>
  <c r="E235" i="2"/>
  <c r="D235" i="2"/>
  <c r="L235" i="2"/>
  <c r="K235" i="2"/>
  <c r="M235" i="2"/>
  <c r="O235" i="2"/>
  <c r="Q235" i="2"/>
  <c r="R235" i="2"/>
  <c r="J236" i="2"/>
  <c r="I234" i="2"/>
  <c r="X234" i="2"/>
  <c r="Y234" i="2"/>
  <c r="C235" i="2"/>
  <c r="F236" i="2"/>
  <c r="P236" i="2"/>
  <c r="N236" i="2"/>
  <c r="S235" i="2"/>
  <c r="T235" i="2"/>
  <c r="U235" i="2"/>
  <c r="V235" i="2"/>
  <c r="W235" i="2"/>
  <c r="E236" i="2"/>
  <c r="D236" i="2"/>
  <c r="L236" i="2"/>
  <c r="K236" i="2"/>
  <c r="M236" i="2"/>
  <c r="O236" i="2"/>
  <c r="Q236" i="2"/>
  <c r="R236" i="2"/>
  <c r="J237" i="2"/>
  <c r="I235" i="2"/>
  <c r="X235" i="2"/>
  <c r="Y235" i="2"/>
  <c r="C236" i="2"/>
  <c r="F237" i="2"/>
  <c r="P237" i="2"/>
  <c r="N237" i="2"/>
  <c r="S236" i="2"/>
  <c r="T236" i="2"/>
  <c r="U236" i="2"/>
  <c r="V236" i="2"/>
  <c r="W236" i="2"/>
  <c r="E237" i="2"/>
  <c r="D237" i="2"/>
  <c r="L237" i="2"/>
  <c r="K237" i="2"/>
  <c r="M237" i="2"/>
  <c r="O237" i="2"/>
  <c r="Q237" i="2"/>
  <c r="R237" i="2"/>
  <c r="J238" i="2"/>
  <c r="I236" i="2"/>
  <c r="X236" i="2"/>
  <c r="Y236" i="2"/>
  <c r="C237" i="2"/>
  <c r="F238" i="2"/>
  <c r="P238" i="2"/>
  <c r="N238" i="2"/>
  <c r="S237" i="2"/>
  <c r="T237" i="2"/>
  <c r="U237" i="2"/>
  <c r="V237" i="2"/>
  <c r="W237" i="2"/>
  <c r="E238" i="2"/>
  <c r="D238" i="2"/>
  <c r="L238" i="2"/>
  <c r="K238" i="2"/>
  <c r="M238" i="2"/>
  <c r="O238" i="2"/>
  <c r="Q238" i="2"/>
  <c r="R238" i="2"/>
  <c r="J239" i="2"/>
  <c r="I237" i="2"/>
  <c r="X237" i="2"/>
  <c r="Y237" i="2"/>
  <c r="C238" i="2"/>
  <c r="F239" i="2"/>
  <c r="P239" i="2"/>
  <c r="N239" i="2"/>
  <c r="S238" i="2"/>
  <c r="T238" i="2"/>
  <c r="U238" i="2"/>
  <c r="V238" i="2"/>
  <c r="W238" i="2"/>
  <c r="E239" i="2"/>
  <c r="D239" i="2"/>
  <c r="L239" i="2"/>
  <c r="K239" i="2"/>
  <c r="M239" i="2"/>
  <c r="O239" i="2"/>
  <c r="Q239" i="2"/>
  <c r="R239" i="2"/>
  <c r="J240" i="2"/>
  <c r="I238" i="2"/>
  <c r="X238" i="2"/>
  <c r="Y238" i="2"/>
  <c r="C239" i="2"/>
  <c r="F240" i="2"/>
  <c r="P240" i="2"/>
  <c r="N240" i="2"/>
  <c r="S239" i="2"/>
  <c r="T239" i="2"/>
  <c r="U239" i="2"/>
  <c r="V239" i="2"/>
  <c r="W239" i="2"/>
  <c r="E240" i="2"/>
  <c r="D240" i="2"/>
  <c r="L240" i="2"/>
  <c r="K240" i="2"/>
  <c r="M240" i="2"/>
  <c r="O240" i="2"/>
  <c r="Q240" i="2"/>
  <c r="R240" i="2"/>
  <c r="J241" i="2"/>
  <c r="I239" i="2"/>
  <c r="X239" i="2"/>
  <c r="Y239" i="2"/>
  <c r="C240" i="2"/>
  <c r="F241" i="2"/>
  <c r="P241" i="2"/>
  <c r="N241" i="2"/>
  <c r="S240" i="2"/>
  <c r="T240" i="2"/>
  <c r="U240" i="2"/>
  <c r="V240" i="2"/>
  <c r="W240" i="2"/>
  <c r="E241" i="2"/>
  <c r="D241" i="2"/>
  <c r="L241" i="2"/>
  <c r="K241" i="2"/>
  <c r="M241" i="2"/>
  <c r="O241" i="2"/>
  <c r="Q241" i="2"/>
  <c r="R241" i="2"/>
  <c r="J242" i="2"/>
  <c r="I240" i="2"/>
  <c r="X240" i="2"/>
  <c r="Y240" i="2"/>
  <c r="C241" i="2"/>
  <c r="F242" i="2"/>
  <c r="P242" i="2"/>
  <c r="N242" i="2"/>
  <c r="S241" i="2"/>
  <c r="T241" i="2"/>
  <c r="U241" i="2"/>
  <c r="V241" i="2"/>
  <c r="W241" i="2"/>
  <c r="E242" i="2"/>
  <c r="D242" i="2"/>
  <c r="L242" i="2"/>
  <c r="K242" i="2"/>
  <c r="M242" i="2"/>
  <c r="O242" i="2"/>
  <c r="Q242" i="2"/>
  <c r="R242" i="2"/>
  <c r="J243" i="2"/>
  <c r="I241" i="2"/>
  <c r="X241" i="2"/>
  <c r="Y241" i="2"/>
  <c r="C242" i="2"/>
  <c r="F243" i="2"/>
  <c r="P243" i="2"/>
  <c r="N243" i="2"/>
  <c r="S242" i="2"/>
  <c r="T242" i="2"/>
  <c r="U242" i="2"/>
  <c r="V242" i="2"/>
  <c r="W242" i="2"/>
  <c r="E243" i="2"/>
  <c r="D243" i="2"/>
  <c r="L243" i="2"/>
  <c r="K243" i="2"/>
  <c r="M243" i="2"/>
  <c r="O243" i="2"/>
  <c r="Q243" i="2"/>
  <c r="R243" i="2"/>
  <c r="J244" i="2"/>
  <c r="I242" i="2"/>
  <c r="X242" i="2"/>
  <c r="Y242" i="2"/>
  <c r="C243" i="2"/>
  <c r="F244" i="2"/>
  <c r="P244" i="2"/>
  <c r="N244" i="2"/>
  <c r="S243" i="2"/>
  <c r="T243" i="2"/>
  <c r="U243" i="2"/>
  <c r="V243" i="2"/>
  <c r="W243" i="2"/>
  <c r="E244" i="2"/>
  <c r="D244" i="2"/>
  <c r="L244" i="2"/>
  <c r="K244" i="2"/>
  <c r="M244" i="2"/>
  <c r="O244" i="2"/>
  <c r="Q244" i="2"/>
  <c r="R244" i="2"/>
  <c r="J245" i="2"/>
  <c r="I243" i="2"/>
  <c r="X243" i="2"/>
  <c r="Y243" i="2"/>
  <c r="C244" i="2"/>
  <c r="F245" i="2"/>
  <c r="P245" i="2"/>
  <c r="N245" i="2"/>
  <c r="S244" i="2"/>
  <c r="T244" i="2"/>
  <c r="U244" i="2"/>
  <c r="V244" i="2"/>
  <c r="W244" i="2"/>
  <c r="E245" i="2"/>
  <c r="D245" i="2"/>
  <c r="L245" i="2"/>
  <c r="K245" i="2"/>
  <c r="M245" i="2"/>
  <c r="O245" i="2"/>
  <c r="Q245" i="2"/>
  <c r="R245" i="2"/>
  <c r="J246" i="2"/>
  <c r="I244" i="2"/>
  <c r="X244" i="2"/>
  <c r="Y244" i="2"/>
  <c r="C245" i="2"/>
  <c r="F246" i="2"/>
  <c r="P246" i="2"/>
  <c r="N246" i="2"/>
  <c r="S245" i="2"/>
  <c r="T245" i="2"/>
  <c r="U245" i="2"/>
  <c r="V245" i="2"/>
  <c r="W245" i="2"/>
  <c r="E246" i="2"/>
  <c r="D246" i="2"/>
  <c r="L246" i="2"/>
  <c r="K246" i="2"/>
  <c r="M246" i="2"/>
  <c r="O246" i="2"/>
  <c r="Q246" i="2"/>
  <c r="R246" i="2"/>
  <c r="J247" i="2"/>
  <c r="I245" i="2"/>
  <c r="X245" i="2"/>
  <c r="Y245" i="2"/>
  <c r="C246" i="2"/>
  <c r="F247" i="2"/>
  <c r="P247" i="2"/>
  <c r="N247" i="2"/>
  <c r="S246" i="2"/>
  <c r="T246" i="2"/>
  <c r="U246" i="2"/>
  <c r="V246" i="2"/>
  <c r="W246" i="2"/>
  <c r="E247" i="2"/>
  <c r="D247" i="2"/>
  <c r="L247" i="2"/>
  <c r="K247" i="2"/>
  <c r="M247" i="2"/>
  <c r="O247" i="2"/>
  <c r="Q247" i="2"/>
  <c r="R247" i="2"/>
  <c r="J248" i="2"/>
  <c r="I246" i="2"/>
  <c r="X246" i="2"/>
  <c r="Y246" i="2"/>
  <c r="C247" i="2"/>
  <c r="F248" i="2"/>
  <c r="P248" i="2"/>
  <c r="N248" i="2"/>
  <c r="S247" i="2"/>
  <c r="T247" i="2"/>
  <c r="U247" i="2"/>
  <c r="V247" i="2"/>
  <c r="W247" i="2"/>
  <c r="E248" i="2"/>
  <c r="D248" i="2"/>
  <c r="L248" i="2"/>
  <c r="K248" i="2"/>
  <c r="M248" i="2"/>
  <c r="O248" i="2"/>
  <c r="Q248" i="2"/>
  <c r="R248" i="2"/>
  <c r="J249" i="2"/>
  <c r="I247" i="2"/>
  <c r="X247" i="2"/>
  <c r="Y247" i="2"/>
  <c r="C248" i="2"/>
  <c r="F249" i="2"/>
  <c r="P249" i="2"/>
  <c r="N249" i="2"/>
  <c r="S248" i="2"/>
  <c r="T248" i="2"/>
  <c r="U248" i="2"/>
  <c r="V248" i="2"/>
  <c r="W248" i="2"/>
  <c r="E249" i="2"/>
  <c r="D249" i="2"/>
  <c r="L249" i="2"/>
  <c r="K249" i="2"/>
  <c r="M249" i="2"/>
  <c r="O249" i="2"/>
  <c r="Q249" i="2"/>
  <c r="R249" i="2"/>
  <c r="J250" i="2"/>
  <c r="I248" i="2"/>
  <c r="X248" i="2"/>
  <c r="Y248" i="2"/>
  <c r="C249" i="2"/>
  <c r="F250" i="2"/>
  <c r="P250" i="2"/>
  <c r="N250" i="2"/>
  <c r="S249" i="2"/>
  <c r="T249" i="2"/>
  <c r="U249" i="2"/>
  <c r="V249" i="2"/>
  <c r="W249" i="2"/>
  <c r="E250" i="2"/>
  <c r="D250" i="2"/>
  <c r="L250" i="2"/>
  <c r="K250" i="2"/>
  <c r="M250" i="2"/>
  <c r="O250" i="2"/>
  <c r="Q250" i="2"/>
  <c r="R250" i="2"/>
  <c r="J251" i="2"/>
  <c r="I249" i="2"/>
  <c r="X249" i="2"/>
  <c r="Y249" i="2"/>
  <c r="C250" i="2"/>
  <c r="F251" i="2"/>
  <c r="P251" i="2"/>
  <c r="N251" i="2"/>
  <c r="S250" i="2"/>
  <c r="T250" i="2"/>
  <c r="U250" i="2"/>
  <c r="V250" i="2"/>
  <c r="W250" i="2"/>
  <c r="E251" i="2"/>
  <c r="D251" i="2"/>
  <c r="L251" i="2"/>
  <c r="K251" i="2"/>
  <c r="M251" i="2"/>
  <c r="O251" i="2"/>
  <c r="Q251" i="2"/>
  <c r="R251" i="2"/>
  <c r="J252" i="2"/>
  <c r="I250" i="2"/>
  <c r="X250" i="2"/>
  <c r="Y250" i="2"/>
  <c r="C251" i="2"/>
  <c r="F252" i="2"/>
  <c r="P252" i="2"/>
  <c r="N252" i="2"/>
  <c r="S251" i="2"/>
  <c r="T251" i="2"/>
  <c r="U251" i="2"/>
  <c r="V251" i="2"/>
  <c r="W251" i="2"/>
  <c r="E252" i="2"/>
  <c r="D252" i="2"/>
  <c r="L252" i="2"/>
  <c r="K252" i="2"/>
  <c r="M252" i="2"/>
  <c r="O252" i="2"/>
  <c r="Q252" i="2"/>
  <c r="R252" i="2"/>
  <c r="J253" i="2"/>
  <c r="I251" i="2"/>
  <c r="X251" i="2"/>
  <c r="Y251" i="2"/>
  <c r="C252" i="2"/>
  <c r="F253" i="2"/>
  <c r="P253" i="2"/>
  <c r="N253" i="2"/>
  <c r="S252" i="2"/>
  <c r="T252" i="2"/>
  <c r="U252" i="2"/>
  <c r="V252" i="2"/>
  <c r="W252" i="2"/>
  <c r="E253" i="2"/>
  <c r="D253" i="2"/>
  <c r="L253" i="2"/>
  <c r="K253" i="2"/>
  <c r="M253" i="2"/>
  <c r="O253" i="2"/>
  <c r="Q253" i="2"/>
  <c r="R253" i="2"/>
  <c r="J254" i="2"/>
  <c r="I252" i="2"/>
  <c r="X252" i="2"/>
  <c r="Y252" i="2"/>
  <c r="C253" i="2"/>
  <c r="F254" i="2"/>
  <c r="P254" i="2"/>
  <c r="N254" i="2"/>
  <c r="S253" i="2"/>
  <c r="T253" i="2"/>
  <c r="U253" i="2"/>
  <c r="V253" i="2"/>
  <c r="W253" i="2"/>
  <c r="E254" i="2"/>
  <c r="D254" i="2"/>
  <c r="L254" i="2"/>
  <c r="K254" i="2"/>
  <c r="M254" i="2"/>
  <c r="O254" i="2"/>
  <c r="Q254" i="2"/>
  <c r="R254" i="2"/>
  <c r="J255" i="2"/>
  <c r="I253" i="2"/>
  <c r="X253" i="2"/>
  <c r="Y253" i="2"/>
  <c r="C254" i="2"/>
  <c r="F255" i="2"/>
  <c r="P255" i="2"/>
  <c r="N255" i="2"/>
  <c r="S254" i="2"/>
  <c r="T254" i="2"/>
  <c r="U254" i="2"/>
  <c r="V254" i="2"/>
  <c r="W254" i="2"/>
  <c r="E255" i="2"/>
  <c r="D255" i="2"/>
  <c r="L255" i="2"/>
  <c r="K255" i="2"/>
  <c r="M255" i="2"/>
  <c r="O255" i="2"/>
  <c r="Q255" i="2"/>
  <c r="R255" i="2"/>
  <c r="J256" i="2"/>
  <c r="I254" i="2"/>
  <c r="X254" i="2"/>
  <c r="Y254" i="2"/>
  <c r="C255" i="2"/>
  <c r="F256" i="2"/>
  <c r="P256" i="2"/>
  <c r="N256" i="2"/>
  <c r="S255" i="2"/>
  <c r="T255" i="2"/>
  <c r="U255" i="2"/>
  <c r="V255" i="2"/>
  <c r="W255" i="2"/>
  <c r="E256" i="2"/>
  <c r="D256" i="2"/>
  <c r="L256" i="2"/>
  <c r="K256" i="2"/>
  <c r="M256" i="2"/>
  <c r="O256" i="2"/>
  <c r="Q256" i="2"/>
  <c r="R256" i="2"/>
  <c r="J257" i="2"/>
  <c r="I255" i="2"/>
  <c r="X255" i="2"/>
  <c r="Y255" i="2"/>
  <c r="C256" i="2"/>
  <c r="F257" i="2"/>
  <c r="P257" i="2"/>
  <c r="N257" i="2"/>
  <c r="S256" i="2"/>
  <c r="T256" i="2"/>
  <c r="U256" i="2"/>
  <c r="V256" i="2"/>
  <c r="W256" i="2"/>
  <c r="E257" i="2"/>
  <c r="D257" i="2"/>
  <c r="L257" i="2"/>
  <c r="K257" i="2"/>
  <c r="M257" i="2"/>
  <c r="O257" i="2"/>
  <c r="Q257" i="2"/>
  <c r="R257" i="2"/>
  <c r="J258" i="2"/>
  <c r="I256" i="2"/>
  <c r="X256" i="2"/>
  <c r="Y256" i="2"/>
  <c r="C257" i="2"/>
  <c r="F258" i="2"/>
  <c r="P258" i="2"/>
  <c r="N258" i="2"/>
  <c r="S257" i="2"/>
  <c r="T257" i="2"/>
  <c r="U257" i="2"/>
  <c r="V257" i="2"/>
  <c r="W257" i="2"/>
  <c r="E258" i="2"/>
  <c r="D258" i="2"/>
  <c r="L258" i="2"/>
  <c r="K258" i="2"/>
  <c r="M258" i="2"/>
  <c r="O258" i="2"/>
  <c r="Q258" i="2"/>
  <c r="R258" i="2"/>
  <c r="J259" i="2"/>
  <c r="I257" i="2"/>
  <c r="X257" i="2"/>
  <c r="Y257" i="2"/>
  <c r="C258" i="2"/>
  <c r="F259" i="2"/>
  <c r="P259" i="2"/>
  <c r="N259" i="2"/>
  <c r="S258" i="2"/>
  <c r="T258" i="2"/>
  <c r="U258" i="2"/>
  <c r="V258" i="2"/>
  <c r="W258" i="2"/>
  <c r="E259" i="2"/>
  <c r="D259" i="2"/>
  <c r="L259" i="2"/>
  <c r="K259" i="2"/>
  <c r="M259" i="2"/>
  <c r="O259" i="2"/>
  <c r="Q259" i="2"/>
  <c r="R259" i="2"/>
  <c r="J260" i="2"/>
  <c r="I258" i="2"/>
  <c r="X258" i="2"/>
  <c r="Y258" i="2"/>
  <c r="C259" i="2"/>
  <c r="F260" i="2"/>
  <c r="P260" i="2"/>
  <c r="N260" i="2"/>
  <c r="S259" i="2"/>
  <c r="T259" i="2"/>
  <c r="U259" i="2"/>
  <c r="V259" i="2"/>
  <c r="W259" i="2"/>
  <c r="E260" i="2"/>
  <c r="D260" i="2"/>
  <c r="L260" i="2"/>
  <c r="K260" i="2"/>
  <c r="M260" i="2"/>
  <c r="O260" i="2"/>
  <c r="Q260" i="2"/>
  <c r="R260" i="2"/>
  <c r="J261" i="2"/>
  <c r="I259" i="2"/>
  <c r="X259" i="2"/>
  <c r="Y259" i="2"/>
  <c r="C260" i="2"/>
  <c r="F261" i="2"/>
  <c r="P261" i="2"/>
  <c r="N261" i="2"/>
  <c r="S260" i="2"/>
  <c r="T260" i="2"/>
  <c r="U260" i="2"/>
  <c r="V260" i="2"/>
  <c r="W260" i="2"/>
  <c r="E261" i="2"/>
  <c r="D261" i="2"/>
  <c r="L261" i="2"/>
  <c r="K261" i="2"/>
  <c r="M261" i="2"/>
  <c r="O261" i="2"/>
  <c r="Q261" i="2"/>
  <c r="R261" i="2"/>
  <c r="J262" i="2"/>
  <c r="I260" i="2"/>
  <c r="X260" i="2"/>
  <c r="Y260" i="2"/>
  <c r="C261" i="2"/>
  <c r="F262" i="2"/>
  <c r="P262" i="2"/>
  <c r="N262" i="2"/>
  <c r="S261" i="2"/>
  <c r="T261" i="2"/>
  <c r="U261" i="2"/>
  <c r="V261" i="2"/>
  <c r="W261" i="2"/>
  <c r="E262" i="2"/>
  <c r="D262" i="2"/>
  <c r="L262" i="2"/>
  <c r="K262" i="2"/>
  <c r="M262" i="2"/>
  <c r="O262" i="2"/>
  <c r="Q262" i="2"/>
  <c r="R262" i="2"/>
  <c r="J263" i="2"/>
  <c r="I261" i="2"/>
  <c r="X261" i="2"/>
  <c r="Y261" i="2"/>
  <c r="C262" i="2"/>
  <c r="F263" i="2"/>
  <c r="P263" i="2"/>
  <c r="N263" i="2"/>
  <c r="S262" i="2"/>
  <c r="T262" i="2"/>
  <c r="U262" i="2"/>
  <c r="V262" i="2"/>
  <c r="W262" i="2"/>
  <c r="E263" i="2"/>
  <c r="D263" i="2"/>
  <c r="L263" i="2"/>
  <c r="K263" i="2"/>
  <c r="M263" i="2"/>
  <c r="O263" i="2"/>
  <c r="Q263" i="2"/>
  <c r="R263" i="2"/>
  <c r="J264" i="2"/>
  <c r="I262" i="2"/>
  <c r="X262" i="2"/>
  <c r="Y262" i="2"/>
  <c r="C263" i="2"/>
  <c r="F264" i="2"/>
  <c r="P264" i="2"/>
  <c r="N264" i="2"/>
  <c r="S263" i="2"/>
  <c r="T263" i="2"/>
  <c r="U263" i="2"/>
  <c r="V263" i="2"/>
  <c r="W263" i="2"/>
  <c r="E264" i="2"/>
  <c r="D264" i="2"/>
  <c r="L264" i="2"/>
  <c r="K264" i="2"/>
  <c r="M264" i="2"/>
  <c r="O264" i="2"/>
  <c r="Q264" i="2"/>
  <c r="R264" i="2"/>
  <c r="J265" i="2"/>
  <c r="I263" i="2"/>
  <c r="X263" i="2"/>
  <c r="Y263" i="2"/>
  <c r="C264" i="2"/>
  <c r="F265" i="2"/>
  <c r="P265" i="2"/>
  <c r="N265" i="2"/>
  <c r="S264" i="2"/>
  <c r="T264" i="2"/>
  <c r="U264" i="2"/>
  <c r="V264" i="2"/>
  <c r="W264" i="2"/>
  <c r="E265" i="2"/>
  <c r="D265" i="2"/>
  <c r="L265" i="2"/>
  <c r="K265" i="2"/>
  <c r="M265" i="2"/>
  <c r="O265" i="2"/>
  <c r="Q265" i="2"/>
  <c r="R265" i="2"/>
  <c r="J266" i="2"/>
  <c r="I264" i="2"/>
  <c r="X264" i="2"/>
  <c r="Y264" i="2"/>
  <c r="C265" i="2"/>
  <c r="F266" i="2"/>
  <c r="P266" i="2"/>
  <c r="N266" i="2"/>
  <c r="S265" i="2"/>
  <c r="T265" i="2"/>
  <c r="U265" i="2"/>
  <c r="V265" i="2"/>
  <c r="W265" i="2"/>
  <c r="E266" i="2"/>
  <c r="D266" i="2"/>
  <c r="L266" i="2"/>
  <c r="K266" i="2"/>
  <c r="M266" i="2"/>
  <c r="O266" i="2"/>
  <c r="Q266" i="2"/>
  <c r="R266" i="2"/>
  <c r="J267" i="2"/>
  <c r="I265" i="2"/>
  <c r="X265" i="2"/>
  <c r="Y265" i="2"/>
  <c r="C266" i="2"/>
  <c r="F267" i="2"/>
  <c r="P267" i="2"/>
  <c r="N267" i="2"/>
  <c r="S266" i="2"/>
  <c r="T266" i="2"/>
  <c r="U266" i="2"/>
  <c r="V266" i="2"/>
  <c r="W266" i="2"/>
  <c r="E267" i="2"/>
  <c r="D267" i="2"/>
  <c r="L267" i="2"/>
  <c r="K267" i="2"/>
  <c r="M267" i="2"/>
  <c r="O267" i="2"/>
  <c r="Q267" i="2"/>
  <c r="R267" i="2"/>
  <c r="J268" i="2"/>
  <c r="I266" i="2"/>
  <c r="X266" i="2"/>
  <c r="Y266" i="2"/>
  <c r="C267" i="2"/>
  <c r="F268" i="2"/>
  <c r="P268" i="2"/>
  <c r="N268" i="2"/>
  <c r="S267" i="2"/>
  <c r="T267" i="2"/>
  <c r="U267" i="2"/>
  <c r="V267" i="2"/>
  <c r="W267" i="2"/>
  <c r="E268" i="2"/>
  <c r="D268" i="2"/>
  <c r="L268" i="2"/>
  <c r="K268" i="2"/>
  <c r="M268" i="2"/>
  <c r="O268" i="2"/>
  <c r="Q268" i="2"/>
  <c r="R268" i="2"/>
  <c r="J269" i="2"/>
  <c r="I267" i="2"/>
  <c r="X267" i="2"/>
  <c r="Y267" i="2"/>
  <c r="C268" i="2"/>
  <c r="F269" i="2"/>
  <c r="P269" i="2"/>
  <c r="N269" i="2"/>
  <c r="S268" i="2"/>
  <c r="T268" i="2"/>
  <c r="U268" i="2"/>
  <c r="V268" i="2"/>
  <c r="W268" i="2"/>
  <c r="E269" i="2"/>
  <c r="D269" i="2"/>
  <c r="L269" i="2"/>
  <c r="K269" i="2"/>
  <c r="M269" i="2"/>
  <c r="O269" i="2"/>
  <c r="Q269" i="2"/>
  <c r="R269" i="2"/>
  <c r="J270" i="2"/>
  <c r="I268" i="2"/>
  <c r="X268" i="2"/>
  <c r="Y268" i="2"/>
  <c r="C269" i="2"/>
  <c r="F270" i="2"/>
  <c r="P270" i="2"/>
  <c r="N270" i="2"/>
  <c r="S269" i="2"/>
  <c r="T269" i="2"/>
  <c r="U269" i="2"/>
  <c r="V269" i="2"/>
  <c r="W269" i="2"/>
  <c r="E270" i="2"/>
  <c r="D270" i="2"/>
  <c r="L270" i="2"/>
  <c r="K270" i="2"/>
  <c r="M270" i="2"/>
  <c r="O270" i="2"/>
  <c r="Q270" i="2"/>
  <c r="R270" i="2"/>
  <c r="J271" i="2"/>
  <c r="I269" i="2"/>
  <c r="X269" i="2"/>
  <c r="Y269" i="2"/>
  <c r="C270" i="2"/>
  <c r="F271" i="2"/>
  <c r="P271" i="2"/>
  <c r="N271" i="2"/>
  <c r="S270" i="2"/>
  <c r="T270" i="2"/>
  <c r="U270" i="2"/>
  <c r="V270" i="2"/>
  <c r="W270" i="2"/>
  <c r="E271" i="2"/>
  <c r="D271" i="2"/>
  <c r="L271" i="2"/>
  <c r="K271" i="2"/>
  <c r="M271" i="2"/>
  <c r="O271" i="2"/>
  <c r="Q271" i="2"/>
  <c r="R271" i="2"/>
  <c r="J272" i="2"/>
  <c r="I270" i="2"/>
  <c r="X270" i="2"/>
  <c r="Y270" i="2"/>
  <c r="C271" i="2"/>
  <c r="F272" i="2"/>
  <c r="P272" i="2"/>
  <c r="N272" i="2"/>
  <c r="S271" i="2"/>
  <c r="T271" i="2"/>
  <c r="U271" i="2"/>
  <c r="V271" i="2"/>
  <c r="W271" i="2"/>
  <c r="E272" i="2"/>
  <c r="D272" i="2"/>
  <c r="L272" i="2"/>
  <c r="K272" i="2"/>
  <c r="M272" i="2"/>
  <c r="O272" i="2"/>
  <c r="Q272" i="2"/>
  <c r="R272" i="2"/>
  <c r="J273" i="2"/>
  <c r="I271" i="2"/>
  <c r="X271" i="2"/>
  <c r="Y271" i="2"/>
  <c r="C272" i="2"/>
  <c r="F273" i="2"/>
  <c r="P273" i="2"/>
  <c r="N273" i="2"/>
  <c r="S272" i="2"/>
  <c r="T272" i="2"/>
  <c r="U272" i="2"/>
  <c r="V272" i="2"/>
  <c r="W272" i="2"/>
  <c r="E273" i="2"/>
  <c r="D273" i="2"/>
  <c r="L273" i="2"/>
  <c r="K273" i="2"/>
  <c r="M273" i="2"/>
  <c r="O273" i="2"/>
  <c r="Q273" i="2"/>
  <c r="R273" i="2"/>
  <c r="J274" i="2"/>
  <c r="I272" i="2"/>
  <c r="X272" i="2"/>
  <c r="Y272" i="2"/>
  <c r="C273" i="2"/>
  <c r="F274" i="2"/>
  <c r="P274" i="2"/>
  <c r="N274" i="2"/>
  <c r="S273" i="2"/>
  <c r="T273" i="2"/>
  <c r="U273" i="2"/>
  <c r="V273" i="2"/>
  <c r="W273" i="2"/>
  <c r="E274" i="2"/>
  <c r="D274" i="2"/>
  <c r="L274" i="2"/>
  <c r="K274" i="2"/>
  <c r="M274" i="2"/>
  <c r="O274" i="2"/>
  <c r="Q274" i="2"/>
  <c r="R274" i="2"/>
  <c r="J275" i="2"/>
  <c r="I273" i="2"/>
  <c r="X273" i="2"/>
  <c r="Y273" i="2"/>
  <c r="C274" i="2"/>
  <c r="F275" i="2"/>
  <c r="P275" i="2"/>
  <c r="N275" i="2"/>
  <c r="S274" i="2"/>
  <c r="T274" i="2"/>
  <c r="U274" i="2"/>
  <c r="V274" i="2"/>
  <c r="W274" i="2"/>
  <c r="E275" i="2"/>
  <c r="D275" i="2"/>
  <c r="L275" i="2"/>
  <c r="K275" i="2"/>
  <c r="M275" i="2"/>
  <c r="O275" i="2"/>
  <c r="Q275" i="2"/>
  <c r="R275" i="2"/>
  <c r="J276" i="2"/>
  <c r="I274" i="2"/>
  <c r="X274" i="2"/>
  <c r="Y274" i="2"/>
  <c r="C275" i="2"/>
  <c r="F276" i="2"/>
  <c r="P276" i="2"/>
  <c r="N276" i="2"/>
  <c r="S275" i="2"/>
  <c r="T275" i="2"/>
  <c r="U275" i="2"/>
  <c r="V275" i="2"/>
  <c r="W275" i="2"/>
  <c r="E276" i="2"/>
  <c r="D276" i="2"/>
  <c r="L276" i="2"/>
  <c r="K276" i="2"/>
  <c r="M276" i="2"/>
  <c r="O276" i="2"/>
  <c r="Q276" i="2"/>
  <c r="R276" i="2"/>
  <c r="J277" i="2"/>
  <c r="I275" i="2"/>
  <c r="X275" i="2"/>
  <c r="Y275" i="2"/>
  <c r="C276" i="2"/>
  <c r="F277" i="2"/>
  <c r="P277" i="2"/>
  <c r="N277" i="2"/>
  <c r="S276" i="2"/>
  <c r="T276" i="2"/>
  <c r="U276" i="2"/>
  <c r="V276" i="2"/>
  <c r="W276" i="2"/>
  <c r="E277" i="2"/>
  <c r="D277" i="2"/>
  <c r="L277" i="2"/>
  <c r="K277" i="2"/>
  <c r="M277" i="2"/>
  <c r="O277" i="2"/>
  <c r="Q277" i="2"/>
  <c r="R277" i="2"/>
  <c r="J278" i="2"/>
  <c r="I276" i="2"/>
  <c r="X276" i="2"/>
  <c r="Y276" i="2"/>
  <c r="C277" i="2"/>
  <c r="F278" i="2"/>
  <c r="P278" i="2"/>
  <c r="N278" i="2"/>
  <c r="S277" i="2"/>
  <c r="T277" i="2"/>
  <c r="U277" i="2"/>
  <c r="V277" i="2"/>
  <c r="W277" i="2"/>
  <c r="E278" i="2"/>
  <c r="D278" i="2"/>
  <c r="L278" i="2"/>
  <c r="K278" i="2"/>
  <c r="M278" i="2"/>
  <c r="O278" i="2"/>
  <c r="Q278" i="2"/>
  <c r="R278" i="2"/>
  <c r="J279" i="2"/>
  <c r="I277" i="2"/>
  <c r="X277" i="2"/>
  <c r="Y277" i="2"/>
  <c r="C278" i="2"/>
  <c r="F279" i="2"/>
  <c r="P279" i="2"/>
  <c r="N279" i="2"/>
  <c r="S278" i="2"/>
  <c r="T278" i="2"/>
  <c r="U278" i="2"/>
  <c r="V278" i="2"/>
  <c r="W278" i="2"/>
  <c r="E279" i="2"/>
  <c r="D279" i="2"/>
  <c r="L279" i="2"/>
  <c r="K279" i="2"/>
  <c r="M279" i="2"/>
  <c r="O279" i="2"/>
  <c r="Q279" i="2"/>
  <c r="R279" i="2"/>
  <c r="J280" i="2"/>
  <c r="I278" i="2"/>
  <c r="X278" i="2"/>
  <c r="Y278" i="2"/>
  <c r="C279" i="2"/>
  <c r="F280" i="2"/>
  <c r="P280" i="2"/>
  <c r="N280" i="2"/>
  <c r="S279" i="2"/>
  <c r="T279" i="2"/>
  <c r="U279" i="2"/>
  <c r="V279" i="2"/>
  <c r="W279" i="2"/>
  <c r="E280" i="2"/>
  <c r="D280" i="2"/>
  <c r="L280" i="2"/>
  <c r="K280" i="2"/>
  <c r="M280" i="2"/>
  <c r="O280" i="2"/>
  <c r="Q280" i="2"/>
  <c r="R280" i="2"/>
  <c r="J281" i="2"/>
  <c r="I279" i="2"/>
  <c r="X279" i="2"/>
  <c r="Y279" i="2"/>
  <c r="C280" i="2"/>
  <c r="F281" i="2"/>
  <c r="P281" i="2"/>
  <c r="N281" i="2"/>
  <c r="S280" i="2"/>
  <c r="T280" i="2"/>
  <c r="U280" i="2"/>
  <c r="V280" i="2"/>
  <c r="W280" i="2"/>
  <c r="E281" i="2"/>
  <c r="D281" i="2"/>
  <c r="L281" i="2"/>
  <c r="K281" i="2"/>
  <c r="M281" i="2"/>
  <c r="O281" i="2"/>
  <c r="Q281" i="2"/>
  <c r="R281" i="2"/>
  <c r="J282" i="2"/>
  <c r="I280" i="2"/>
  <c r="X280" i="2"/>
  <c r="Y280" i="2"/>
  <c r="C281" i="2"/>
  <c r="F282" i="2"/>
  <c r="P282" i="2"/>
  <c r="N282" i="2"/>
  <c r="S281" i="2"/>
  <c r="T281" i="2"/>
  <c r="U281" i="2"/>
  <c r="V281" i="2"/>
  <c r="W281" i="2"/>
  <c r="E282" i="2"/>
  <c r="D282" i="2"/>
  <c r="L282" i="2"/>
  <c r="K282" i="2"/>
  <c r="M282" i="2"/>
  <c r="O282" i="2"/>
  <c r="Q282" i="2"/>
  <c r="R282" i="2"/>
  <c r="J283" i="2"/>
  <c r="I281" i="2"/>
  <c r="X281" i="2"/>
  <c r="Y281" i="2"/>
  <c r="C282" i="2"/>
  <c r="F283" i="2"/>
  <c r="P283" i="2"/>
  <c r="N283" i="2"/>
  <c r="S282" i="2"/>
  <c r="T282" i="2"/>
  <c r="U282" i="2"/>
  <c r="V282" i="2"/>
  <c r="W282" i="2"/>
  <c r="E283" i="2"/>
  <c r="D283" i="2"/>
  <c r="L283" i="2"/>
  <c r="K283" i="2"/>
  <c r="M283" i="2"/>
  <c r="O283" i="2"/>
  <c r="Q283" i="2"/>
  <c r="R283" i="2"/>
  <c r="J284" i="2"/>
  <c r="I282" i="2"/>
  <c r="X282" i="2"/>
  <c r="Y282" i="2"/>
  <c r="C283" i="2"/>
  <c r="F284" i="2"/>
  <c r="P284" i="2"/>
  <c r="N284" i="2"/>
  <c r="S283" i="2"/>
  <c r="T283" i="2"/>
  <c r="U283" i="2"/>
  <c r="V283" i="2"/>
  <c r="W283" i="2"/>
  <c r="E284" i="2"/>
  <c r="D284" i="2"/>
  <c r="L284" i="2"/>
  <c r="K284" i="2"/>
  <c r="M284" i="2"/>
  <c r="O284" i="2"/>
  <c r="Q284" i="2"/>
  <c r="R284" i="2"/>
  <c r="J285" i="2"/>
  <c r="I283" i="2"/>
  <c r="X283" i="2"/>
  <c r="Y283" i="2"/>
  <c r="C284" i="2"/>
  <c r="F285" i="2"/>
  <c r="P285" i="2"/>
  <c r="N285" i="2"/>
  <c r="S284" i="2"/>
  <c r="T284" i="2"/>
  <c r="U284" i="2"/>
  <c r="V284" i="2"/>
  <c r="W284" i="2"/>
  <c r="E285" i="2"/>
  <c r="D285" i="2"/>
  <c r="L285" i="2"/>
  <c r="K285" i="2"/>
  <c r="M285" i="2"/>
  <c r="O285" i="2"/>
  <c r="Q285" i="2"/>
  <c r="R285" i="2"/>
  <c r="J286" i="2"/>
  <c r="I284" i="2"/>
  <c r="X284" i="2"/>
  <c r="Y284" i="2"/>
  <c r="C285" i="2"/>
  <c r="F286" i="2"/>
  <c r="P286" i="2"/>
  <c r="N286" i="2"/>
  <c r="S285" i="2"/>
  <c r="T285" i="2"/>
  <c r="U285" i="2"/>
  <c r="V285" i="2"/>
  <c r="W285" i="2"/>
  <c r="E286" i="2"/>
  <c r="D286" i="2"/>
  <c r="L286" i="2"/>
  <c r="K286" i="2"/>
  <c r="M286" i="2"/>
  <c r="O286" i="2"/>
  <c r="Q286" i="2"/>
  <c r="R286" i="2"/>
  <c r="J287" i="2"/>
  <c r="I285" i="2"/>
  <c r="X285" i="2"/>
  <c r="Y285" i="2"/>
  <c r="C286" i="2"/>
  <c r="F287" i="2"/>
  <c r="P287" i="2"/>
  <c r="N287" i="2"/>
  <c r="S286" i="2"/>
  <c r="T286" i="2"/>
  <c r="U286" i="2"/>
  <c r="V286" i="2"/>
  <c r="W286" i="2"/>
  <c r="E287" i="2"/>
  <c r="D287" i="2"/>
  <c r="L287" i="2"/>
  <c r="K287" i="2"/>
  <c r="M287" i="2"/>
  <c r="O287" i="2"/>
  <c r="Q287" i="2"/>
  <c r="R287" i="2"/>
  <c r="J288" i="2"/>
  <c r="I286" i="2"/>
  <c r="X286" i="2"/>
  <c r="Y286" i="2"/>
  <c r="C287" i="2"/>
  <c r="F288" i="2"/>
  <c r="P288" i="2"/>
  <c r="N288" i="2"/>
  <c r="S287" i="2"/>
  <c r="T287" i="2"/>
  <c r="U287" i="2"/>
  <c r="V287" i="2"/>
  <c r="W287" i="2"/>
  <c r="E288" i="2"/>
  <c r="D288" i="2"/>
  <c r="L288" i="2"/>
  <c r="K288" i="2"/>
  <c r="M288" i="2"/>
  <c r="O288" i="2"/>
  <c r="Q288" i="2"/>
  <c r="R288" i="2"/>
  <c r="J289" i="2"/>
  <c r="I287" i="2"/>
  <c r="X287" i="2"/>
  <c r="Y287" i="2"/>
  <c r="C288" i="2"/>
  <c r="F289" i="2"/>
  <c r="P289" i="2"/>
  <c r="N289" i="2"/>
  <c r="S288" i="2"/>
  <c r="T288" i="2"/>
  <c r="U288" i="2"/>
  <c r="V288" i="2"/>
  <c r="W288" i="2"/>
  <c r="E289" i="2"/>
  <c r="D289" i="2"/>
  <c r="L289" i="2"/>
  <c r="K289" i="2"/>
  <c r="M289" i="2"/>
  <c r="O289" i="2"/>
  <c r="Q289" i="2"/>
  <c r="R289" i="2"/>
  <c r="J290" i="2"/>
  <c r="I288" i="2"/>
  <c r="X288" i="2"/>
  <c r="Y288" i="2"/>
  <c r="C289" i="2"/>
  <c r="F290" i="2"/>
  <c r="P290" i="2"/>
  <c r="N290" i="2"/>
  <c r="S289" i="2"/>
  <c r="T289" i="2"/>
  <c r="U289" i="2"/>
  <c r="V289" i="2"/>
  <c r="W289" i="2"/>
  <c r="E290" i="2"/>
  <c r="D290" i="2"/>
  <c r="L290" i="2"/>
  <c r="K290" i="2"/>
  <c r="M290" i="2"/>
  <c r="O290" i="2"/>
  <c r="Q290" i="2"/>
  <c r="R290" i="2"/>
  <c r="J291" i="2"/>
  <c r="I289" i="2"/>
  <c r="X289" i="2"/>
  <c r="Y289" i="2"/>
  <c r="C290" i="2"/>
  <c r="F291" i="2"/>
  <c r="P291" i="2"/>
  <c r="N291" i="2"/>
  <c r="S290" i="2"/>
  <c r="T290" i="2"/>
  <c r="U290" i="2"/>
  <c r="V290" i="2"/>
  <c r="W290" i="2"/>
  <c r="E291" i="2"/>
  <c r="D291" i="2"/>
  <c r="L291" i="2"/>
  <c r="K291" i="2"/>
  <c r="M291" i="2"/>
  <c r="O291" i="2"/>
  <c r="Q291" i="2"/>
  <c r="R291" i="2"/>
  <c r="J292" i="2"/>
  <c r="I290" i="2"/>
  <c r="X290" i="2"/>
  <c r="Y290" i="2"/>
  <c r="C291" i="2"/>
  <c r="F292" i="2"/>
  <c r="P292" i="2"/>
  <c r="N292" i="2"/>
  <c r="S291" i="2"/>
  <c r="T291" i="2"/>
  <c r="U291" i="2"/>
  <c r="V291" i="2"/>
  <c r="W291" i="2"/>
  <c r="E292" i="2"/>
  <c r="D292" i="2"/>
  <c r="L292" i="2"/>
  <c r="K292" i="2"/>
  <c r="M292" i="2"/>
  <c r="O292" i="2"/>
  <c r="Q292" i="2"/>
  <c r="R292" i="2"/>
  <c r="J293" i="2"/>
  <c r="I291" i="2"/>
  <c r="X291" i="2"/>
  <c r="Y291" i="2"/>
  <c r="C292" i="2"/>
  <c r="F293" i="2"/>
  <c r="P293" i="2"/>
  <c r="N293" i="2"/>
  <c r="S292" i="2"/>
  <c r="T292" i="2"/>
  <c r="U292" i="2"/>
  <c r="V292" i="2"/>
  <c r="W292" i="2"/>
  <c r="E293" i="2"/>
  <c r="D293" i="2"/>
  <c r="L293" i="2"/>
  <c r="K293" i="2"/>
  <c r="M293" i="2"/>
  <c r="O293" i="2"/>
  <c r="Q293" i="2"/>
  <c r="R293" i="2"/>
  <c r="J294" i="2"/>
  <c r="I292" i="2"/>
  <c r="X292" i="2"/>
  <c r="Y292" i="2"/>
  <c r="C293" i="2"/>
  <c r="F294" i="2"/>
  <c r="P294" i="2"/>
  <c r="N294" i="2"/>
  <c r="S293" i="2"/>
  <c r="T293" i="2"/>
  <c r="U293" i="2"/>
  <c r="V293" i="2"/>
  <c r="W293" i="2"/>
  <c r="E294" i="2"/>
  <c r="D294" i="2"/>
  <c r="L294" i="2"/>
  <c r="K294" i="2"/>
  <c r="M294" i="2"/>
  <c r="O294" i="2"/>
  <c r="Q294" i="2"/>
  <c r="R294" i="2"/>
  <c r="J295" i="2"/>
  <c r="I293" i="2"/>
  <c r="X293" i="2"/>
  <c r="Y293" i="2"/>
  <c r="C294" i="2"/>
  <c r="F295" i="2"/>
  <c r="P295" i="2"/>
  <c r="N295" i="2"/>
  <c r="S294" i="2"/>
  <c r="T294" i="2"/>
  <c r="U294" i="2"/>
  <c r="V294" i="2"/>
  <c r="W294" i="2"/>
  <c r="E295" i="2"/>
  <c r="D295" i="2"/>
  <c r="L295" i="2"/>
  <c r="K295" i="2"/>
  <c r="M295" i="2"/>
  <c r="O295" i="2"/>
  <c r="Q295" i="2"/>
  <c r="R295" i="2"/>
  <c r="J296" i="2"/>
  <c r="I294" i="2"/>
  <c r="X294" i="2"/>
  <c r="Y294" i="2"/>
  <c r="C295" i="2"/>
  <c r="F296" i="2"/>
  <c r="P296" i="2"/>
  <c r="N296" i="2"/>
  <c r="S295" i="2"/>
  <c r="T295" i="2"/>
  <c r="U295" i="2"/>
  <c r="V295" i="2"/>
  <c r="W295" i="2"/>
  <c r="E296" i="2"/>
  <c r="D296" i="2"/>
  <c r="L296" i="2"/>
  <c r="K296" i="2"/>
  <c r="M296" i="2"/>
  <c r="O296" i="2"/>
  <c r="Q296" i="2"/>
  <c r="R296" i="2"/>
  <c r="J297" i="2"/>
  <c r="I295" i="2"/>
  <c r="X295" i="2"/>
  <c r="Y295" i="2"/>
  <c r="C296" i="2"/>
  <c r="F297" i="2"/>
  <c r="P297" i="2"/>
  <c r="N297" i="2"/>
  <c r="S296" i="2"/>
  <c r="T296" i="2"/>
  <c r="U296" i="2"/>
  <c r="V296" i="2"/>
  <c r="W296" i="2"/>
  <c r="E297" i="2"/>
  <c r="D297" i="2"/>
  <c r="L297" i="2"/>
  <c r="K297" i="2"/>
  <c r="M297" i="2"/>
  <c r="O297" i="2"/>
  <c r="Q297" i="2"/>
  <c r="R297" i="2"/>
  <c r="J298" i="2"/>
  <c r="I296" i="2"/>
  <c r="X296" i="2"/>
  <c r="Y296" i="2"/>
  <c r="C297" i="2"/>
  <c r="F298" i="2"/>
  <c r="P298" i="2"/>
  <c r="N298" i="2"/>
  <c r="S297" i="2"/>
  <c r="T297" i="2"/>
  <c r="U297" i="2"/>
  <c r="V297" i="2"/>
  <c r="W297" i="2"/>
  <c r="E298" i="2"/>
  <c r="D298" i="2"/>
  <c r="L298" i="2"/>
  <c r="K298" i="2"/>
  <c r="M298" i="2"/>
  <c r="O298" i="2"/>
  <c r="Q298" i="2"/>
  <c r="R298" i="2"/>
  <c r="J299" i="2"/>
  <c r="I297" i="2"/>
  <c r="X297" i="2"/>
  <c r="Y297" i="2"/>
  <c r="C298" i="2"/>
  <c r="F299" i="2"/>
  <c r="P299" i="2"/>
  <c r="N299" i="2"/>
  <c r="S298" i="2"/>
  <c r="T298" i="2"/>
  <c r="U298" i="2"/>
  <c r="V298" i="2"/>
  <c r="W298" i="2"/>
  <c r="E299" i="2"/>
  <c r="D299" i="2"/>
  <c r="L299" i="2"/>
  <c r="K299" i="2"/>
  <c r="M299" i="2"/>
  <c r="O299" i="2"/>
  <c r="Q299" i="2"/>
  <c r="R299" i="2"/>
  <c r="J300" i="2"/>
  <c r="I298" i="2"/>
  <c r="X298" i="2"/>
  <c r="Y298" i="2"/>
  <c r="C299" i="2"/>
  <c r="F300" i="2"/>
  <c r="P300" i="2"/>
  <c r="N300" i="2"/>
  <c r="S299" i="2"/>
  <c r="T299" i="2"/>
  <c r="U299" i="2"/>
  <c r="V299" i="2"/>
  <c r="W299" i="2"/>
  <c r="E300" i="2"/>
  <c r="D300" i="2"/>
  <c r="L300" i="2"/>
  <c r="K300" i="2"/>
  <c r="M300" i="2"/>
  <c r="O300" i="2"/>
  <c r="Q300" i="2"/>
  <c r="R300" i="2"/>
  <c r="J301" i="2"/>
  <c r="I299" i="2"/>
  <c r="X299" i="2"/>
  <c r="Y299" i="2"/>
  <c r="C300" i="2"/>
  <c r="F301" i="2"/>
  <c r="P301" i="2"/>
  <c r="N301" i="2"/>
  <c r="S300" i="2"/>
  <c r="T300" i="2"/>
  <c r="U300" i="2"/>
  <c r="V300" i="2"/>
  <c r="W300" i="2"/>
  <c r="E301" i="2"/>
  <c r="D301" i="2"/>
  <c r="L301" i="2"/>
  <c r="K301" i="2"/>
  <c r="M301" i="2"/>
  <c r="O301" i="2"/>
  <c r="Q301" i="2"/>
  <c r="R301" i="2"/>
  <c r="J302" i="2"/>
  <c r="I300" i="2"/>
  <c r="X300" i="2"/>
  <c r="Y300" i="2"/>
  <c r="C301" i="2"/>
  <c r="F302" i="2"/>
  <c r="P302" i="2"/>
  <c r="N302" i="2"/>
  <c r="S301" i="2"/>
  <c r="T301" i="2"/>
  <c r="U301" i="2"/>
  <c r="V301" i="2"/>
  <c r="W301" i="2"/>
  <c r="E302" i="2"/>
  <c r="D302" i="2"/>
  <c r="L302" i="2"/>
  <c r="K302" i="2"/>
  <c r="M302" i="2"/>
  <c r="O302" i="2"/>
  <c r="Q302" i="2"/>
  <c r="R302" i="2"/>
  <c r="J303" i="2"/>
  <c r="I301" i="2"/>
  <c r="X301" i="2"/>
  <c r="Y301" i="2"/>
  <c r="C302" i="2"/>
  <c r="F303" i="2"/>
  <c r="P303" i="2"/>
  <c r="N303" i="2"/>
  <c r="S302" i="2"/>
  <c r="T302" i="2"/>
  <c r="U302" i="2"/>
  <c r="V302" i="2"/>
  <c r="W302" i="2"/>
  <c r="E303" i="2"/>
  <c r="D303" i="2"/>
  <c r="L303" i="2"/>
  <c r="K303" i="2"/>
  <c r="M303" i="2"/>
  <c r="O303" i="2"/>
  <c r="Q303" i="2"/>
  <c r="R303" i="2"/>
  <c r="J304" i="2"/>
  <c r="I302" i="2"/>
  <c r="X302" i="2"/>
  <c r="Y302" i="2"/>
  <c r="C303" i="2"/>
  <c r="F304" i="2"/>
  <c r="P304" i="2"/>
  <c r="N304" i="2"/>
  <c r="S303" i="2"/>
  <c r="T303" i="2"/>
  <c r="U303" i="2"/>
  <c r="V303" i="2"/>
  <c r="W303" i="2"/>
  <c r="E304" i="2"/>
  <c r="D304" i="2"/>
  <c r="L304" i="2"/>
  <c r="K304" i="2"/>
  <c r="M304" i="2"/>
  <c r="O304" i="2"/>
  <c r="Q304" i="2"/>
  <c r="R304" i="2"/>
  <c r="J305" i="2"/>
  <c r="I303" i="2"/>
  <c r="X303" i="2"/>
  <c r="Y303" i="2"/>
  <c r="C304" i="2"/>
  <c r="F305" i="2"/>
  <c r="P305" i="2"/>
  <c r="N305" i="2"/>
  <c r="S304" i="2"/>
  <c r="T304" i="2"/>
  <c r="U304" i="2"/>
  <c r="V304" i="2"/>
  <c r="W304" i="2"/>
  <c r="E305" i="2"/>
  <c r="D305" i="2"/>
  <c r="L305" i="2"/>
  <c r="K305" i="2"/>
  <c r="M305" i="2"/>
  <c r="O305" i="2"/>
  <c r="Q305" i="2"/>
  <c r="R305" i="2"/>
  <c r="J306" i="2"/>
  <c r="I304" i="2"/>
  <c r="X304" i="2"/>
  <c r="Y304" i="2"/>
  <c r="C305" i="2"/>
  <c r="F306" i="2"/>
  <c r="P306" i="2"/>
  <c r="N306" i="2"/>
  <c r="S305" i="2"/>
  <c r="T305" i="2"/>
  <c r="U305" i="2"/>
  <c r="V305" i="2"/>
  <c r="W305" i="2"/>
  <c r="E306" i="2"/>
  <c r="D306" i="2"/>
  <c r="L306" i="2"/>
  <c r="K306" i="2"/>
  <c r="M306" i="2"/>
  <c r="O306" i="2"/>
  <c r="Q306" i="2"/>
  <c r="R306" i="2"/>
  <c r="J307" i="2"/>
  <c r="I305" i="2"/>
  <c r="X305" i="2"/>
  <c r="Y305" i="2"/>
  <c r="C306" i="2"/>
  <c r="F307" i="2"/>
  <c r="P307" i="2"/>
  <c r="N307" i="2"/>
  <c r="S306" i="2"/>
  <c r="T306" i="2"/>
  <c r="U306" i="2"/>
  <c r="V306" i="2"/>
  <c r="W306" i="2"/>
  <c r="E307" i="2"/>
  <c r="D307" i="2"/>
  <c r="L307" i="2"/>
  <c r="K307" i="2"/>
  <c r="M307" i="2"/>
  <c r="O307" i="2"/>
  <c r="Q307" i="2"/>
  <c r="R307" i="2"/>
  <c r="J308" i="2"/>
  <c r="I306" i="2"/>
  <c r="X306" i="2"/>
  <c r="Y306" i="2"/>
  <c r="C307" i="2"/>
  <c r="F308" i="2"/>
  <c r="P308" i="2"/>
  <c r="N308" i="2"/>
  <c r="S307" i="2"/>
  <c r="T307" i="2"/>
  <c r="U307" i="2"/>
  <c r="V307" i="2"/>
  <c r="W307" i="2"/>
  <c r="E308" i="2"/>
  <c r="D308" i="2"/>
  <c r="L308" i="2"/>
  <c r="K308" i="2"/>
  <c r="M308" i="2"/>
  <c r="O308" i="2"/>
  <c r="Q308" i="2"/>
  <c r="R308" i="2"/>
  <c r="J309" i="2"/>
  <c r="I307" i="2"/>
  <c r="X307" i="2"/>
  <c r="Y307" i="2"/>
  <c r="C308" i="2"/>
  <c r="F309" i="2"/>
  <c r="P309" i="2"/>
  <c r="N309" i="2"/>
  <c r="S308" i="2"/>
  <c r="T308" i="2"/>
  <c r="U308" i="2"/>
  <c r="V308" i="2"/>
  <c r="W308" i="2"/>
  <c r="E309" i="2"/>
  <c r="D309" i="2"/>
  <c r="L309" i="2"/>
  <c r="K309" i="2"/>
  <c r="M309" i="2"/>
  <c r="O309" i="2"/>
  <c r="Q309" i="2"/>
  <c r="R309" i="2"/>
  <c r="J310" i="2"/>
  <c r="I308" i="2"/>
  <c r="X308" i="2"/>
  <c r="Y308" i="2"/>
  <c r="C309" i="2"/>
  <c r="F310" i="2"/>
  <c r="P310" i="2"/>
  <c r="N310" i="2"/>
  <c r="S309" i="2"/>
  <c r="T309" i="2"/>
  <c r="U309" i="2"/>
  <c r="V309" i="2"/>
  <c r="W309" i="2"/>
  <c r="E310" i="2"/>
  <c r="D310" i="2"/>
  <c r="L310" i="2"/>
  <c r="K310" i="2"/>
  <c r="M310" i="2"/>
  <c r="O310" i="2"/>
  <c r="Q310" i="2"/>
  <c r="R310" i="2"/>
  <c r="J311" i="2"/>
  <c r="I309" i="2"/>
  <c r="X309" i="2"/>
  <c r="Y309" i="2"/>
  <c r="C310" i="2"/>
  <c r="F311" i="2"/>
  <c r="P311" i="2"/>
  <c r="N311" i="2"/>
  <c r="S310" i="2"/>
  <c r="T310" i="2"/>
  <c r="U310" i="2"/>
  <c r="V310" i="2"/>
  <c r="W310" i="2"/>
  <c r="E311" i="2"/>
  <c r="D311" i="2"/>
  <c r="L311" i="2"/>
  <c r="K311" i="2"/>
  <c r="M311" i="2"/>
  <c r="O311" i="2"/>
  <c r="Q311" i="2"/>
  <c r="R311" i="2"/>
  <c r="J312" i="2"/>
  <c r="I310" i="2"/>
  <c r="X310" i="2"/>
  <c r="Y310" i="2"/>
  <c r="C311" i="2"/>
  <c r="F312" i="2"/>
  <c r="P312" i="2"/>
  <c r="N312" i="2"/>
  <c r="S311" i="2"/>
  <c r="T311" i="2"/>
  <c r="U311" i="2"/>
  <c r="V311" i="2"/>
  <c r="W311" i="2"/>
  <c r="E312" i="2"/>
  <c r="D312" i="2"/>
  <c r="L312" i="2"/>
  <c r="K312" i="2"/>
  <c r="M312" i="2"/>
  <c r="O312" i="2"/>
  <c r="Q312" i="2"/>
  <c r="R312" i="2"/>
  <c r="J313" i="2"/>
  <c r="I311" i="2"/>
  <c r="X311" i="2"/>
  <c r="Y311" i="2"/>
  <c r="C312" i="2"/>
  <c r="F313" i="2"/>
  <c r="P313" i="2"/>
  <c r="N313" i="2"/>
  <c r="S312" i="2"/>
  <c r="T312" i="2"/>
  <c r="U312" i="2"/>
  <c r="V312" i="2"/>
  <c r="W312" i="2"/>
  <c r="E313" i="2"/>
  <c r="D313" i="2"/>
  <c r="L313" i="2"/>
  <c r="K313" i="2"/>
  <c r="M313" i="2"/>
  <c r="O313" i="2"/>
  <c r="Q313" i="2"/>
  <c r="R313" i="2"/>
  <c r="J314" i="2"/>
  <c r="I312" i="2"/>
  <c r="X312" i="2"/>
  <c r="Y312" i="2"/>
  <c r="C313" i="2"/>
  <c r="F314" i="2"/>
  <c r="P314" i="2"/>
  <c r="N314" i="2"/>
  <c r="S313" i="2"/>
  <c r="T313" i="2"/>
  <c r="U313" i="2"/>
  <c r="V313" i="2"/>
  <c r="W313" i="2"/>
  <c r="E314" i="2"/>
  <c r="D314" i="2"/>
  <c r="L314" i="2"/>
  <c r="K314" i="2"/>
  <c r="M314" i="2"/>
  <c r="O314" i="2"/>
  <c r="Q314" i="2"/>
  <c r="R314" i="2"/>
  <c r="J315" i="2"/>
  <c r="I313" i="2"/>
  <c r="X313" i="2"/>
  <c r="Y313" i="2"/>
  <c r="C314" i="2"/>
  <c r="F315" i="2"/>
  <c r="P315" i="2"/>
  <c r="N315" i="2"/>
  <c r="S314" i="2"/>
  <c r="T314" i="2"/>
  <c r="U314" i="2"/>
  <c r="V314" i="2"/>
  <c r="W314" i="2"/>
  <c r="E315" i="2"/>
  <c r="D315" i="2"/>
  <c r="L315" i="2"/>
  <c r="K315" i="2"/>
  <c r="M315" i="2"/>
  <c r="O315" i="2"/>
  <c r="Q315" i="2"/>
  <c r="R315" i="2"/>
  <c r="J316" i="2"/>
  <c r="I314" i="2"/>
  <c r="X314" i="2"/>
  <c r="Y314" i="2"/>
  <c r="C315" i="2"/>
  <c r="F316" i="2"/>
  <c r="P316" i="2"/>
  <c r="N316" i="2"/>
  <c r="S315" i="2"/>
  <c r="T315" i="2"/>
  <c r="U315" i="2"/>
  <c r="V315" i="2"/>
  <c r="W315" i="2"/>
  <c r="E316" i="2"/>
  <c r="D316" i="2"/>
  <c r="L316" i="2"/>
  <c r="K316" i="2"/>
  <c r="M316" i="2"/>
  <c r="O316" i="2"/>
  <c r="Q316" i="2"/>
  <c r="R316" i="2"/>
  <c r="J317" i="2"/>
  <c r="I315" i="2"/>
  <c r="X315" i="2"/>
  <c r="Y315" i="2"/>
  <c r="C316" i="2"/>
  <c r="F317" i="2"/>
  <c r="P317" i="2"/>
  <c r="N317" i="2"/>
  <c r="S316" i="2"/>
  <c r="T316" i="2"/>
  <c r="U316" i="2"/>
  <c r="V316" i="2"/>
  <c r="W316" i="2"/>
  <c r="E317" i="2"/>
  <c r="D317" i="2"/>
  <c r="L317" i="2"/>
  <c r="K317" i="2"/>
  <c r="M317" i="2"/>
  <c r="O317" i="2"/>
  <c r="Q317" i="2"/>
  <c r="R317" i="2"/>
  <c r="J318" i="2"/>
  <c r="I316" i="2"/>
  <c r="X316" i="2"/>
  <c r="Y316" i="2"/>
  <c r="C317" i="2"/>
  <c r="F318" i="2"/>
  <c r="P318" i="2"/>
  <c r="N318" i="2"/>
  <c r="S317" i="2"/>
  <c r="T317" i="2"/>
  <c r="U317" i="2"/>
  <c r="V317" i="2"/>
  <c r="W317" i="2"/>
  <c r="E318" i="2"/>
  <c r="D318" i="2"/>
  <c r="L318" i="2"/>
  <c r="K318" i="2"/>
  <c r="M318" i="2"/>
  <c r="O318" i="2"/>
  <c r="Q318" i="2"/>
  <c r="R318" i="2"/>
  <c r="J319" i="2"/>
  <c r="I317" i="2"/>
  <c r="X317" i="2"/>
  <c r="Y317" i="2"/>
  <c r="C318" i="2"/>
  <c r="F319" i="2"/>
  <c r="P319" i="2"/>
  <c r="N319" i="2"/>
  <c r="S318" i="2"/>
  <c r="T318" i="2"/>
  <c r="U318" i="2"/>
  <c r="V318" i="2"/>
  <c r="W318" i="2"/>
  <c r="E319" i="2"/>
  <c r="D319" i="2"/>
  <c r="L319" i="2"/>
  <c r="K319" i="2"/>
  <c r="M319" i="2"/>
  <c r="O319" i="2"/>
  <c r="Q319" i="2"/>
  <c r="R319" i="2"/>
  <c r="J320" i="2"/>
  <c r="I318" i="2"/>
  <c r="X318" i="2"/>
  <c r="Y318" i="2"/>
  <c r="C319" i="2"/>
  <c r="F320" i="2"/>
  <c r="P320" i="2"/>
  <c r="N320" i="2"/>
  <c r="S319" i="2"/>
  <c r="T319" i="2"/>
  <c r="U319" i="2"/>
  <c r="V319" i="2"/>
  <c r="W319" i="2"/>
  <c r="E320" i="2"/>
  <c r="D320" i="2"/>
  <c r="L320" i="2"/>
  <c r="K320" i="2"/>
  <c r="M320" i="2"/>
  <c r="O320" i="2"/>
  <c r="Q320" i="2"/>
  <c r="R320" i="2"/>
  <c r="J321" i="2"/>
  <c r="I319" i="2"/>
  <c r="X319" i="2"/>
  <c r="Y319" i="2"/>
  <c r="C320" i="2"/>
  <c r="F321" i="2"/>
  <c r="P321" i="2"/>
  <c r="N321" i="2"/>
  <c r="S320" i="2"/>
  <c r="T320" i="2"/>
  <c r="U320" i="2"/>
  <c r="V320" i="2"/>
  <c r="W320" i="2"/>
  <c r="E321" i="2"/>
  <c r="D321" i="2"/>
  <c r="L321" i="2"/>
  <c r="K321" i="2"/>
  <c r="M321" i="2"/>
  <c r="O321" i="2"/>
  <c r="Q321" i="2"/>
  <c r="R321" i="2"/>
  <c r="J322" i="2"/>
  <c r="I320" i="2"/>
  <c r="X320" i="2"/>
  <c r="Y320" i="2"/>
  <c r="C321" i="2"/>
  <c r="F322" i="2"/>
  <c r="P322" i="2"/>
  <c r="N322" i="2"/>
  <c r="S321" i="2"/>
  <c r="T321" i="2"/>
  <c r="U321" i="2"/>
  <c r="V321" i="2"/>
  <c r="W321" i="2"/>
  <c r="E322" i="2"/>
  <c r="D322" i="2"/>
  <c r="L322" i="2"/>
  <c r="K322" i="2"/>
  <c r="M322" i="2"/>
  <c r="O322" i="2"/>
  <c r="Q322" i="2"/>
  <c r="R322" i="2"/>
  <c r="J323" i="2"/>
  <c r="I321" i="2"/>
  <c r="X321" i="2"/>
  <c r="Y321" i="2"/>
  <c r="C322" i="2"/>
  <c r="F323" i="2"/>
  <c r="P323" i="2"/>
  <c r="N323" i="2"/>
  <c r="S322" i="2"/>
  <c r="T322" i="2"/>
  <c r="U322" i="2"/>
  <c r="V322" i="2"/>
  <c r="W322" i="2"/>
  <c r="E323" i="2"/>
  <c r="D323" i="2"/>
  <c r="L323" i="2"/>
  <c r="K323" i="2"/>
  <c r="M323" i="2"/>
  <c r="O323" i="2"/>
  <c r="Q323" i="2"/>
  <c r="R323" i="2"/>
  <c r="J324" i="2"/>
  <c r="I322" i="2"/>
  <c r="X322" i="2"/>
  <c r="Y322" i="2"/>
  <c r="C323" i="2"/>
  <c r="F324" i="2"/>
  <c r="P324" i="2"/>
  <c r="N324" i="2"/>
  <c r="S323" i="2"/>
  <c r="T323" i="2"/>
  <c r="U323" i="2"/>
  <c r="V323" i="2"/>
  <c r="W323" i="2"/>
  <c r="E324" i="2"/>
  <c r="D324" i="2"/>
  <c r="L324" i="2"/>
  <c r="K324" i="2"/>
  <c r="M324" i="2"/>
  <c r="O324" i="2"/>
  <c r="Q324" i="2"/>
  <c r="R324" i="2"/>
  <c r="J325" i="2"/>
  <c r="I323" i="2"/>
  <c r="X323" i="2"/>
  <c r="Y323" i="2"/>
  <c r="C324" i="2"/>
  <c r="F325" i="2"/>
  <c r="P325" i="2"/>
  <c r="N325" i="2"/>
  <c r="S324" i="2"/>
  <c r="T324" i="2"/>
  <c r="U324" i="2"/>
  <c r="V324" i="2"/>
  <c r="W324" i="2"/>
  <c r="E325" i="2"/>
  <c r="D325" i="2"/>
  <c r="L325" i="2"/>
  <c r="K325" i="2"/>
  <c r="M325" i="2"/>
  <c r="O325" i="2"/>
  <c r="Q325" i="2"/>
  <c r="R325" i="2"/>
  <c r="J326" i="2"/>
  <c r="I324" i="2"/>
  <c r="X324" i="2"/>
  <c r="Y324" i="2"/>
  <c r="C325" i="2"/>
  <c r="F326" i="2"/>
  <c r="P326" i="2"/>
  <c r="N326" i="2"/>
  <c r="S325" i="2"/>
  <c r="T325" i="2"/>
  <c r="U325" i="2"/>
  <c r="V325" i="2"/>
  <c r="W325" i="2"/>
  <c r="E326" i="2"/>
  <c r="D326" i="2"/>
  <c r="L326" i="2"/>
  <c r="K326" i="2"/>
  <c r="M326" i="2"/>
  <c r="O326" i="2"/>
  <c r="Q326" i="2"/>
  <c r="R326" i="2"/>
  <c r="J327" i="2"/>
  <c r="I325" i="2"/>
  <c r="X325" i="2"/>
  <c r="Y325" i="2"/>
  <c r="C326" i="2"/>
  <c r="F327" i="2"/>
  <c r="P327" i="2"/>
  <c r="N327" i="2"/>
  <c r="S326" i="2"/>
  <c r="T326" i="2"/>
  <c r="U326" i="2"/>
  <c r="V326" i="2"/>
  <c r="W326" i="2"/>
  <c r="E327" i="2"/>
  <c r="D327" i="2"/>
  <c r="L327" i="2"/>
  <c r="K327" i="2"/>
  <c r="M327" i="2"/>
  <c r="O327" i="2"/>
  <c r="Q327" i="2"/>
  <c r="R327" i="2"/>
  <c r="J328" i="2"/>
  <c r="I326" i="2"/>
  <c r="X326" i="2"/>
  <c r="Y326" i="2"/>
  <c r="C327" i="2"/>
  <c r="F328" i="2"/>
  <c r="P328" i="2"/>
  <c r="N328" i="2"/>
  <c r="S327" i="2"/>
  <c r="T327" i="2"/>
  <c r="U327" i="2"/>
  <c r="V327" i="2"/>
  <c r="W327" i="2"/>
  <c r="E328" i="2"/>
  <c r="D328" i="2"/>
  <c r="L328" i="2"/>
  <c r="K328" i="2"/>
  <c r="M328" i="2"/>
  <c r="O328" i="2"/>
  <c r="Q328" i="2"/>
  <c r="R328" i="2"/>
  <c r="J329" i="2"/>
  <c r="I327" i="2"/>
  <c r="X327" i="2"/>
  <c r="Y327" i="2"/>
  <c r="C328" i="2"/>
  <c r="F329" i="2"/>
  <c r="P329" i="2"/>
  <c r="N329" i="2"/>
  <c r="S328" i="2"/>
  <c r="T328" i="2"/>
  <c r="U328" i="2"/>
  <c r="V328" i="2"/>
  <c r="W328" i="2"/>
  <c r="E329" i="2"/>
  <c r="D329" i="2"/>
  <c r="L329" i="2"/>
  <c r="K329" i="2"/>
  <c r="M329" i="2"/>
  <c r="O329" i="2"/>
  <c r="Q329" i="2"/>
  <c r="R329" i="2"/>
  <c r="J330" i="2"/>
  <c r="I328" i="2"/>
  <c r="X328" i="2"/>
  <c r="Y328" i="2"/>
  <c r="C329" i="2"/>
  <c r="F330" i="2"/>
  <c r="P330" i="2"/>
  <c r="N330" i="2"/>
  <c r="S329" i="2"/>
  <c r="T329" i="2"/>
  <c r="U329" i="2"/>
  <c r="V329" i="2"/>
  <c r="W329" i="2"/>
  <c r="E330" i="2"/>
  <c r="D330" i="2"/>
  <c r="L330" i="2"/>
  <c r="K330" i="2"/>
  <c r="M330" i="2"/>
  <c r="O330" i="2"/>
  <c r="Q330" i="2"/>
  <c r="R330" i="2"/>
  <c r="J331" i="2"/>
  <c r="I329" i="2"/>
  <c r="X329" i="2"/>
  <c r="Y329" i="2"/>
  <c r="C330" i="2"/>
  <c r="F331" i="2"/>
  <c r="P331" i="2"/>
  <c r="N331" i="2"/>
  <c r="S330" i="2"/>
  <c r="T330" i="2"/>
  <c r="U330" i="2"/>
  <c r="V330" i="2"/>
  <c r="W330" i="2"/>
  <c r="E331" i="2"/>
  <c r="D331" i="2"/>
  <c r="L331" i="2"/>
  <c r="K331" i="2"/>
  <c r="M331" i="2"/>
  <c r="O331" i="2"/>
  <c r="Q331" i="2"/>
  <c r="R331" i="2"/>
  <c r="J332" i="2"/>
  <c r="I330" i="2"/>
  <c r="X330" i="2"/>
  <c r="Y330" i="2"/>
  <c r="C331" i="2"/>
  <c r="F332" i="2"/>
  <c r="P332" i="2"/>
  <c r="N332" i="2"/>
  <c r="S331" i="2"/>
  <c r="T331" i="2"/>
  <c r="U331" i="2"/>
  <c r="V331" i="2"/>
  <c r="W331" i="2"/>
  <c r="E332" i="2"/>
  <c r="D332" i="2"/>
  <c r="L332" i="2"/>
  <c r="K332" i="2"/>
  <c r="M332" i="2"/>
  <c r="O332" i="2"/>
  <c r="Q332" i="2"/>
  <c r="R332" i="2"/>
  <c r="J333" i="2"/>
  <c r="I331" i="2"/>
  <c r="X331" i="2"/>
  <c r="Y331" i="2"/>
  <c r="C332" i="2"/>
  <c r="F333" i="2"/>
  <c r="P333" i="2"/>
  <c r="N333" i="2"/>
  <c r="S332" i="2"/>
  <c r="T332" i="2"/>
  <c r="U332" i="2"/>
  <c r="V332" i="2"/>
  <c r="W332" i="2"/>
  <c r="E333" i="2"/>
  <c r="D333" i="2"/>
  <c r="L333" i="2"/>
  <c r="K333" i="2"/>
  <c r="M333" i="2"/>
  <c r="O333" i="2"/>
  <c r="Q333" i="2"/>
  <c r="R333" i="2"/>
  <c r="J334" i="2"/>
  <c r="I332" i="2"/>
  <c r="X332" i="2"/>
  <c r="Y332" i="2"/>
  <c r="C333" i="2"/>
  <c r="F334" i="2"/>
  <c r="P334" i="2"/>
  <c r="N334" i="2"/>
  <c r="S333" i="2"/>
  <c r="T333" i="2"/>
  <c r="U333" i="2"/>
  <c r="V333" i="2"/>
  <c r="W333" i="2"/>
  <c r="E334" i="2"/>
  <c r="D334" i="2"/>
  <c r="L334" i="2"/>
  <c r="K334" i="2"/>
  <c r="M334" i="2"/>
  <c r="O334" i="2"/>
  <c r="Q334" i="2"/>
  <c r="R334" i="2"/>
  <c r="J335" i="2"/>
  <c r="I333" i="2"/>
  <c r="X333" i="2"/>
  <c r="Y333" i="2"/>
  <c r="C334" i="2"/>
  <c r="F335" i="2"/>
  <c r="P335" i="2"/>
  <c r="N335" i="2"/>
  <c r="S334" i="2"/>
  <c r="T334" i="2"/>
  <c r="U334" i="2"/>
  <c r="V334" i="2"/>
  <c r="W334" i="2"/>
  <c r="E335" i="2"/>
  <c r="D335" i="2"/>
  <c r="L335" i="2"/>
  <c r="K335" i="2"/>
  <c r="M335" i="2"/>
  <c r="O335" i="2"/>
  <c r="Q335" i="2"/>
  <c r="R335" i="2"/>
  <c r="J336" i="2"/>
  <c r="I334" i="2"/>
  <c r="X334" i="2"/>
  <c r="Y334" i="2"/>
  <c r="C335" i="2"/>
  <c r="F336" i="2"/>
  <c r="P336" i="2"/>
  <c r="N336" i="2"/>
  <c r="S335" i="2"/>
  <c r="T335" i="2"/>
  <c r="U335" i="2"/>
  <c r="V335" i="2"/>
  <c r="W335" i="2"/>
  <c r="E336" i="2"/>
  <c r="D336" i="2"/>
  <c r="L336" i="2"/>
  <c r="K336" i="2"/>
  <c r="M336" i="2"/>
  <c r="O336" i="2"/>
  <c r="Q336" i="2"/>
  <c r="R336" i="2"/>
  <c r="J337" i="2"/>
  <c r="I335" i="2"/>
  <c r="X335" i="2"/>
  <c r="Y335" i="2"/>
  <c r="C336" i="2"/>
  <c r="F337" i="2"/>
  <c r="P337" i="2"/>
  <c r="N337" i="2"/>
  <c r="S336" i="2"/>
  <c r="T336" i="2"/>
  <c r="U336" i="2"/>
  <c r="V336" i="2"/>
  <c r="W336" i="2"/>
  <c r="E337" i="2"/>
  <c r="D337" i="2"/>
  <c r="L337" i="2"/>
  <c r="K337" i="2"/>
  <c r="M337" i="2"/>
  <c r="O337" i="2"/>
  <c r="Q337" i="2"/>
  <c r="R337" i="2"/>
  <c r="J338" i="2"/>
  <c r="I336" i="2"/>
  <c r="X336" i="2"/>
  <c r="Y336" i="2"/>
  <c r="C337" i="2"/>
  <c r="F338" i="2"/>
  <c r="P338" i="2"/>
  <c r="N338" i="2"/>
  <c r="S337" i="2"/>
  <c r="T337" i="2"/>
  <c r="U337" i="2"/>
  <c r="V337" i="2"/>
  <c r="W337" i="2"/>
  <c r="E338" i="2"/>
  <c r="D338" i="2"/>
  <c r="L338" i="2"/>
  <c r="K338" i="2"/>
  <c r="M338" i="2"/>
  <c r="O338" i="2"/>
  <c r="Q338" i="2"/>
  <c r="R338" i="2"/>
  <c r="J339" i="2"/>
  <c r="I337" i="2"/>
  <c r="X337" i="2"/>
  <c r="Y337" i="2"/>
  <c r="C338" i="2"/>
  <c r="F339" i="2"/>
  <c r="P339" i="2"/>
  <c r="N339" i="2"/>
  <c r="S338" i="2"/>
  <c r="T338" i="2"/>
  <c r="U338" i="2"/>
  <c r="V338" i="2"/>
  <c r="W338" i="2"/>
  <c r="E339" i="2"/>
  <c r="D339" i="2"/>
  <c r="L339" i="2"/>
  <c r="K339" i="2"/>
  <c r="M339" i="2"/>
  <c r="O339" i="2"/>
  <c r="Q339" i="2"/>
  <c r="R339" i="2"/>
  <c r="J340" i="2"/>
  <c r="I338" i="2"/>
  <c r="X338" i="2"/>
  <c r="Y338" i="2"/>
  <c r="C339" i="2"/>
  <c r="F340" i="2"/>
  <c r="P340" i="2"/>
  <c r="N340" i="2"/>
  <c r="S339" i="2"/>
  <c r="T339" i="2"/>
  <c r="U339" i="2"/>
  <c r="V339" i="2"/>
  <c r="W339" i="2"/>
  <c r="E340" i="2"/>
  <c r="D340" i="2"/>
  <c r="L340" i="2"/>
  <c r="K340" i="2"/>
  <c r="M340" i="2"/>
  <c r="O340" i="2"/>
  <c r="Q340" i="2"/>
  <c r="R340" i="2"/>
  <c r="J341" i="2"/>
  <c r="I339" i="2"/>
  <c r="X339" i="2"/>
  <c r="Y339" i="2"/>
  <c r="C340" i="2"/>
  <c r="F341" i="2"/>
  <c r="P341" i="2"/>
  <c r="N341" i="2"/>
  <c r="S340" i="2"/>
  <c r="T340" i="2"/>
  <c r="U340" i="2"/>
  <c r="V340" i="2"/>
  <c r="W340" i="2"/>
  <c r="E341" i="2"/>
  <c r="D341" i="2"/>
  <c r="L341" i="2"/>
  <c r="K341" i="2"/>
  <c r="M341" i="2"/>
  <c r="O341" i="2"/>
  <c r="Q341" i="2"/>
  <c r="R341" i="2"/>
  <c r="J342" i="2"/>
  <c r="I340" i="2"/>
  <c r="X340" i="2"/>
  <c r="Y340" i="2"/>
  <c r="C341" i="2"/>
  <c r="F342" i="2"/>
  <c r="P342" i="2"/>
  <c r="N342" i="2"/>
  <c r="S341" i="2"/>
  <c r="T341" i="2"/>
  <c r="U341" i="2"/>
  <c r="V341" i="2"/>
  <c r="W341" i="2"/>
  <c r="E342" i="2"/>
  <c r="D342" i="2"/>
  <c r="L342" i="2"/>
  <c r="K342" i="2"/>
  <c r="M342" i="2"/>
  <c r="O342" i="2"/>
  <c r="Q342" i="2"/>
  <c r="R342" i="2"/>
  <c r="J343" i="2"/>
  <c r="I341" i="2"/>
  <c r="X341" i="2"/>
  <c r="Y341" i="2"/>
  <c r="C342" i="2"/>
  <c r="F343" i="2"/>
  <c r="P343" i="2"/>
  <c r="N343" i="2"/>
  <c r="S342" i="2"/>
  <c r="T342" i="2"/>
  <c r="U342" i="2"/>
  <c r="V342" i="2"/>
  <c r="W342" i="2"/>
  <c r="E343" i="2"/>
  <c r="D343" i="2"/>
  <c r="L343" i="2"/>
  <c r="K343" i="2"/>
  <c r="M343" i="2"/>
  <c r="O343" i="2"/>
  <c r="Q343" i="2"/>
  <c r="R343" i="2"/>
  <c r="J344" i="2"/>
  <c r="I342" i="2"/>
  <c r="X342" i="2"/>
  <c r="Y342" i="2"/>
  <c r="C343" i="2"/>
  <c r="F344" i="2"/>
  <c r="P344" i="2"/>
  <c r="N344" i="2"/>
  <c r="S343" i="2"/>
  <c r="T343" i="2"/>
  <c r="U343" i="2"/>
  <c r="V343" i="2"/>
  <c r="W343" i="2"/>
  <c r="E344" i="2"/>
  <c r="D344" i="2"/>
  <c r="L344" i="2"/>
  <c r="K344" i="2"/>
  <c r="M344" i="2"/>
  <c r="O344" i="2"/>
  <c r="Q344" i="2"/>
  <c r="R344" i="2"/>
  <c r="J345" i="2"/>
  <c r="I343" i="2"/>
  <c r="X343" i="2"/>
  <c r="Y343" i="2"/>
  <c r="C344" i="2"/>
  <c r="F345" i="2"/>
  <c r="P345" i="2"/>
  <c r="N345" i="2"/>
  <c r="S344" i="2"/>
  <c r="T344" i="2"/>
  <c r="U344" i="2"/>
  <c r="V344" i="2"/>
  <c r="W344" i="2"/>
  <c r="E345" i="2"/>
  <c r="D345" i="2"/>
  <c r="L345" i="2"/>
  <c r="K345" i="2"/>
  <c r="M345" i="2"/>
  <c r="O345" i="2"/>
  <c r="Q345" i="2"/>
  <c r="R345" i="2"/>
  <c r="J346" i="2"/>
  <c r="I344" i="2"/>
  <c r="X344" i="2"/>
  <c r="Y344" i="2"/>
  <c r="C345" i="2"/>
  <c r="F346" i="2"/>
  <c r="P346" i="2"/>
  <c r="N346" i="2"/>
  <c r="S345" i="2"/>
  <c r="T345" i="2"/>
  <c r="U345" i="2"/>
  <c r="V345" i="2"/>
  <c r="W345" i="2"/>
  <c r="E346" i="2"/>
  <c r="D346" i="2"/>
  <c r="L346" i="2"/>
  <c r="K346" i="2"/>
  <c r="M346" i="2"/>
  <c r="O346" i="2"/>
  <c r="Q346" i="2"/>
  <c r="R346" i="2"/>
  <c r="J347" i="2"/>
  <c r="I345" i="2"/>
  <c r="X345" i="2"/>
  <c r="Y345" i="2"/>
  <c r="C346" i="2"/>
  <c r="F347" i="2"/>
  <c r="P347" i="2"/>
  <c r="N347" i="2"/>
  <c r="S346" i="2"/>
  <c r="T346" i="2"/>
  <c r="U346" i="2"/>
  <c r="V346" i="2"/>
  <c r="W346" i="2"/>
  <c r="E347" i="2"/>
  <c r="D347" i="2"/>
  <c r="L347" i="2"/>
  <c r="K347" i="2"/>
  <c r="M347" i="2"/>
  <c r="O347" i="2"/>
  <c r="Q347" i="2"/>
  <c r="R347" i="2"/>
  <c r="J348" i="2"/>
  <c r="I346" i="2"/>
  <c r="X346" i="2"/>
  <c r="Y346" i="2"/>
  <c r="C347" i="2"/>
  <c r="F348" i="2"/>
  <c r="P348" i="2"/>
  <c r="N348" i="2"/>
  <c r="S347" i="2"/>
  <c r="T347" i="2"/>
  <c r="U347" i="2"/>
  <c r="V347" i="2"/>
  <c r="W347" i="2"/>
  <c r="E348" i="2"/>
  <c r="D348" i="2"/>
  <c r="L348" i="2"/>
  <c r="K348" i="2"/>
  <c r="M348" i="2"/>
  <c r="O348" i="2"/>
  <c r="Q348" i="2"/>
  <c r="R348" i="2"/>
  <c r="J349" i="2"/>
  <c r="I347" i="2"/>
  <c r="X347" i="2"/>
  <c r="Y347" i="2"/>
  <c r="C348" i="2"/>
  <c r="F349" i="2"/>
  <c r="P349" i="2"/>
  <c r="N349" i="2"/>
  <c r="S348" i="2"/>
  <c r="T348" i="2"/>
  <c r="U348" i="2"/>
  <c r="V348" i="2"/>
  <c r="W348" i="2"/>
  <c r="E349" i="2"/>
  <c r="D349" i="2"/>
  <c r="L349" i="2"/>
  <c r="K349" i="2"/>
  <c r="M349" i="2"/>
  <c r="O349" i="2"/>
  <c r="Q349" i="2"/>
  <c r="R349" i="2"/>
  <c r="J350" i="2"/>
  <c r="I348" i="2"/>
  <c r="X348" i="2"/>
  <c r="Y348" i="2"/>
  <c r="C349" i="2"/>
  <c r="F350" i="2"/>
  <c r="P350" i="2"/>
  <c r="N350" i="2"/>
  <c r="S349" i="2"/>
  <c r="T349" i="2"/>
  <c r="U349" i="2"/>
  <c r="V349" i="2"/>
  <c r="W349" i="2"/>
  <c r="E350" i="2"/>
  <c r="D350" i="2"/>
  <c r="L350" i="2"/>
  <c r="K350" i="2"/>
  <c r="M350" i="2"/>
  <c r="O350" i="2"/>
  <c r="Q350" i="2"/>
  <c r="R350" i="2"/>
  <c r="J351" i="2"/>
  <c r="I349" i="2"/>
  <c r="X349" i="2"/>
  <c r="Y349" i="2"/>
  <c r="C350" i="2"/>
  <c r="F351" i="2"/>
  <c r="P351" i="2"/>
  <c r="N351" i="2"/>
  <c r="S350" i="2"/>
  <c r="T350" i="2"/>
  <c r="U350" i="2"/>
  <c r="V350" i="2"/>
  <c r="W350" i="2"/>
  <c r="E351" i="2"/>
  <c r="D351" i="2"/>
  <c r="L351" i="2"/>
  <c r="K351" i="2"/>
  <c r="M351" i="2"/>
  <c r="O351" i="2"/>
  <c r="Q351" i="2"/>
  <c r="R351" i="2"/>
  <c r="J352" i="2"/>
  <c r="I350" i="2"/>
  <c r="X350" i="2"/>
  <c r="Y350" i="2"/>
  <c r="C351" i="2"/>
  <c r="F352" i="2"/>
  <c r="P352" i="2"/>
  <c r="N352" i="2"/>
  <c r="S351" i="2"/>
  <c r="T351" i="2"/>
  <c r="U351" i="2"/>
  <c r="V351" i="2"/>
  <c r="W351" i="2"/>
  <c r="E352" i="2"/>
  <c r="D352" i="2"/>
  <c r="L352" i="2"/>
  <c r="K352" i="2"/>
  <c r="M352" i="2"/>
  <c r="O352" i="2"/>
  <c r="Q352" i="2"/>
  <c r="R352" i="2"/>
  <c r="J353" i="2"/>
  <c r="I351" i="2"/>
  <c r="X351" i="2"/>
  <c r="Y351" i="2"/>
  <c r="C352" i="2"/>
  <c r="F353" i="2"/>
  <c r="P353" i="2"/>
  <c r="N353" i="2"/>
  <c r="S352" i="2"/>
  <c r="T352" i="2"/>
  <c r="U352" i="2"/>
  <c r="V352" i="2"/>
  <c r="W352" i="2"/>
  <c r="E353" i="2"/>
  <c r="D353" i="2"/>
  <c r="L353" i="2"/>
  <c r="K353" i="2"/>
  <c r="M353" i="2"/>
  <c r="O353" i="2"/>
  <c r="Q353" i="2"/>
  <c r="R353" i="2"/>
  <c r="J354" i="2"/>
  <c r="I352" i="2"/>
  <c r="X352" i="2"/>
  <c r="Y352" i="2"/>
  <c r="C353" i="2"/>
  <c r="F354" i="2"/>
  <c r="P354" i="2"/>
  <c r="N354" i="2"/>
  <c r="S353" i="2"/>
  <c r="T353" i="2"/>
  <c r="U353" i="2"/>
  <c r="V353" i="2"/>
  <c r="W353" i="2"/>
  <c r="E354" i="2"/>
  <c r="D354" i="2"/>
  <c r="L354" i="2"/>
  <c r="K354" i="2"/>
  <c r="M354" i="2"/>
  <c r="O354" i="2"/>
  <c r="Q354" i="2"/>
  <c r="R354" i="2"/>
  <c r="J355" i="2"/>
  <c r="I353" i="2"/>
  <c r="X353" i="2"/>
  <c r="Y353" i="2"/>
  <c r="C354" i="2"/>
  <c r="F355" i="2"/>
  <c r="P355" i="2"/>
  <c r="N355" i="2"/>
  <c r="S354" i="2"/>
  <c r="T354" i="2"/>
  <c r="U354" i="2"/>
  <c r="V354" i="2"/>
  <c r="W354" i="2"/>
  <c r="E355" i="2"/>
  <c r="D355" i="2"/>
  <c r="L355" i="2"/>
  <c r="K355" i="2"/>
  <c r="M355" i="2"/>
  <c r="O355" i="2"/>
  <c r="Q355" i="2"/>
  <c r="R355" i="2"/>
  <c r="J356" i="2"/>
  <c r="I354" i="2"/>
  <c r="X354" i="2"/>
  <c r="Y354" i="2"/>
  <c r="C355" i="2"/>
  <c r="F356" i="2"/>
  <c r="P356" i="2"/>
  <c r="N356" i="2"/>
  <c r="S355" i="2"/>
  <c r="T355" i="2"/>
  <c r="U355" i="2"/>
  <c r="V355" i="2"/>
  <c r="W355" i="2"/>
  <c r="E356" i="2"/>
  <c r="D356" i="2"/>
  <c r="L356" i="2"/>
  <c r="K356" i="2"/>
  <c r="M356" i="2"/>
  <c r="O356" i="2"/>
  <c r="Q356" i="2"/>
  <c r="R356" i="2"/>
  <c r="J357" i="2"/>
  <c r="I355" i="2"/>
  <c r="X355" i="2"/>
  <c r="Y355" i="2"/>
  <c r="C356" i="2"/>
  <c r="F357" i="2"/>
  <c r="P357" i="2"/>
  <c r="N357" i="2"/>
  <c r="S356" i="2"/>
  <c r="T356" i="2"/>
  <c r="U356" i="2"/>
  <c r="V356" i="2"/>
  <c r="W356" i="2"/>
  <c r="E357" i="2"/>
  <c r="D357" i="2"/>
  <c r="L357" i="2"/>
  <c r="K357" i="2"/>
  <c r="M357" i="2"/>
  <c r="O357" i="2"/>
  <c r="Q357" i="2"/>
  <c r="R357" i="2"/>
  <c r="J358" i="2"/>
  <c r="I356" i="2"/>
  <c r="X356" i="2"/>
  <c r="Y356" i="2"/>
  <c r="C357" i="2"/>
  <c r="F358" i="2"/>
  <c r="P358" i="2"/>
  <c r="N358" i="2"/>
  <c r="S357" i="2"/>
  <c r="T357" i="2"/>
  <c r="U357" i="2"/>
  <c r="V357" i="2"/>
  <c r="W357" i="2"/>
  <c r="E358" i="2"/>
  <c r="D358" i="2"/>
  <c r="L358" i="2"/>
  <c r="K358" i="2"/>
  <c r="M358" i="2"/>
  <c r="O358" i="2"/>
  <c r="Q358" i="2"/>
  <c r="R358" i="2"/>
  <c r="J359" i="2"/>
  <c r="I357" i="2"/>
  <c r="X357" i="2"/>
  <c r="Y357" i="2"/>
  <c r="C358" i="2"/>
  <c r="F359" i="2"/>
  <c r="P359" i="2"/>
  <c r="N359" i="2"/>
  <c r="S358" i="2"/>
  <c r="T358" i="2"/>
  <c r="U358" i="2"/>
  <c r="V358" i="2"/>
  <c r="W358" i="2"/>
  <c r="E359" i="2"/>
  <c r="D359" i="2"/>
  <c r="L359" i="2"/>
  <c r="K359" i="2"/>
  <c r="M359" i="2"/>
  <c r="O359" i="2"/>
  <c r="Q359" i="2"/>
  <c r="R359" i="2"/>
  <c r="J360" i="2"/>
  <c r="I358" i="2"/>
  <c r="X358" i="2"/>
  <c r="Y358" i="2"/>
  <c r="C359" i="2"/>
  <c r="F360" i="2"/>
  <c r="P360" i="2"/>
  <c r="N360" i="2"/>
  <c r="S359" i="2"/>
  <c r="T359" i="2"/>
  <c r="U359" i="2"/>
  <c r="V359" i="2"/>
  <c r="W359" i="2"/>
  <c r="E360" i="2"/>
  <c r="D360" i="2"/>
  <c r="L360" i="2"/>
  <c r="K360" i="2"/>
  <c r="M360" i="2"/>
  <c r="O360" i="2"/>
  <c r="Q360" i="2"/>
  <c r="R360" i="2"/>
  <c r="J361" i="2"/>
  <c r="I359" i="2"/>
  <c r="X359" i="2"/>
  <c r="Y359" i="2"/>
  <c r="C360" i="2"/>
  <c r="F361" i="2"/>
  <c r="P361" i="2"/>
  <c r="N361" i="2"/>
  <c r="S360" i="2"/>
  <c r="T360" i="2"/>
  <c r="U360" i="2"/>
  <c r="V360" i="2"/>
  <c r="W360" i="2"/>
  <c r="E361" i="2"/>
  <c r="D361" i="2"/>
  <c r="L361" i="2"/>
  <c r="K361" i="2"/>
  <c r="M361" i="2"/>
  <c r="O361" i="2"/>
  <c r="Q361" i="2"/>
  <c r="R361" i="2"/>
  <c r="J362" i="2"/>
  <c r="I360" i="2"/>
  <c r="X360" i="2"/>
  <c r="Y360" i="2"/>
  <c r="C361" i="2"/>
  <c r="F362" i="2"/>
  <c r="P362" i="2"/>
  <c r="N362" i="2"/>
  <c r="S361" i="2"/>
  <c r="T361" i="2"/>
  <c r="U361" i="2"/>
  <c r="V361" i="2"/>
  <c r="W361" i="2"/>
  <c r="E362" i="2"/>
  <c r="D362" i="2"/>
  <c r="L362" i="2"/>
  <c r="K362" i="2"/>
  <c r="M362" i="2"/>
  <c r="O362" i="2"/>
  <c r="Q362" i="2"/>
  <c r="R362" i="2"/>
  <c r="J363" i="2"/>
  <c r="I361" i="2"/>
  <c r="X361" i="2"/>
  <c r="Y361" i="2"/>
  <c r="C362" i="2"/>
  <c r="F363" i="2"/>
  <c r="P363" i="2"/>
  <c r="N363" i="2"/>
  <c r="S362" i="2"/>
  <c r="T362" i="2"/>
  <c r="U362" i="2"/>
  <c r="V362" i="2"/>
  <c r="W362" i="2"/>
  <c r="E363" i="2"/>
  <c r="D363" i="2"/>
  <c r="L363" i="2"/>
  <c r="K363" i="2"/>
  <c r="M363" i="2"/>
  <c r="O363" i="2"/>
  <c r="Q363" i="2"/>
  <c r="R363" i="2"/>
  <c r="J364" i="2"/>
  <c r="I362" i="2"/>
  <c r="X362" i="2"/>
  <c r="Y362" i="2"/>
  <c r="C363" i="2"/>
  <c r="F364" i="2"/>
  <c r="P364" i="2"/>
  <c r="N364" i="2"/>
  <c r="S363" i="2"/>
  <c r="T363" i="2"/>
  <c r="U363" i="2"/>
  <c r="V363" i="2"/>
  <c r="W363" i="2"/>
  <c r="E364" i="2"/>
  <c r="D364" i="2"/>
  <c r="L364" i="2"/>
  <c r="K364" i="2"/>
  <c r="M364" i="2"/>
  <c r="O364" i="2"/>
  <c r="Q364" i="2"/>
  <c r="R364" i="2"/>
  <c r="J365" i="2"/>
  <c r="I363" i="2"/>
  <c r="X363" i="2"/>
  <c r="Y363" i="2"/>
  <c r="C364" i="2"/>
  <c r="F365" i="2"/>
  <c r="P365" i="2"/>
  <c r="N365" i="2"/>
  <c r="S364" i="2"/>
  <c r="T364" i="2"/>
  <c r="U364" i="2"/>
  <c r="V364" i="2"/>
  <c r="W364" i="2"/>
  <c r="E365" i="2"/>
  <c r="D365" i="2"/>
  <c r="L365" i="2"/>
  <c r="K365" i="2"/>
  <c r="M365" i="2"/>
  <c r="O365" i="2"/>
  <c r="Q365" i="2"/>
  <c r="R365" i="2"/>
  <c r="J366" i="2"/>
  <c r="I364" i="2"/>
  <c r="X364" i="2"/>
  <c r="Y364" i="2"/>
  <c r="C365" i="2"/>
  <c r="F366" i="2"/>
  <c r="P366" i="2"/>
  <c r="N366" i="2"/>
  <c r="S365" i="2"/>
  <c r="T365" i="2"/>
  <c r="U365" i="2"/>
  <c r="V365" i="2"/>
  <c r="W365" i="2"/>
  <c r="E366" i="2"/>
  <c r="D366" i="2"/>
  <c r="L366" i="2"/>
  <c r="K366" i="2"/>
  <c r="M366" i="2"/>
  <c r="O366" i="2"/>
  <c r="Q366" i="2"/>
  <c r="R366" i="2"/>
  <c r="J367" i="2"/>
  <c r="I365" i="2"/>
  <c r="X365" i="2"/>
  <c r="Y365" i="2"/>
  <c r="C366" i="2"/>
  <c r="F367" i="2"/>
  <c r="P367" i="2"/>
  <c r="N367" i="2"/>
  <c r="S366" i="2"/>
  <c r="T366" i="2"/>
  <c r="U366" i="2"/>
  <c r="V366" i="2"/>
  <c r="W366" i="2"/>
  <c r="E367" i="2"/>
  <c r="D367" i="2"/>
  <c r="L367" i="2"/>
  <c r="K367" i="2"/>
  <c r="M367" i="2"/>
  <c r="O367" i="2"/>
  <c r="Q367" i="2"/>
  <c r="R367" i="2"/>
  <c r="J368" i="2"/>
  <c r="I366" i="2"/>
  <c r="X366" i="2"/>
  <c r="Y366" i="2"/>
  <c r="C367" i="2"/>
  <c r="F368" i="2"/>
  <c r="P368" i="2"/>
  <c r="N368" i="2"/>
  <c r="S367" i="2"/>
  <c r="T367" i="2"/>
  <c r="U367" i="2"/>
  <c r="V367" i="2"/>
  <c r="W367" i="2"/>
  <c r="E368" i="2"/>
  <c r="D368" i="2"/>
  <c r="L368" i="2"/>
  <c r="K368" i="2"/>
  <c r="M368" i="2"/>
  <c r="O368" i="2"/>
  <c r="Q368" i="2"/>
  <c r="R368" i="2"/>
  <c r="J369" i="2"/>
  <c r="I367" i="2"/>
  <c r="X367" i="2"/>
  <c r="Y367" i="2"/>
  <c r="C368" i="2"/>
  <c r="F369" i="2"/>
  <c r="P369" i="2"/>
  <c r="N369" i="2"/>
  <c r="S368" i="2"/>
  <c r="T368" i="2"/>
  <c r="U368" i="2"/>
  <c r="V368" i="2"/>
  <c r="W368" i="2"/>
  <c r="E369" i="2"/>
  <c r="D369" i="2"/>
  <c r="L369" i="2"/>
  <c r="K369" i="2"/>
  <c r="M369" i="2"/>
  <c r="O369" i="2"/>
  <c r="Q369" i="2"/>
  <c r="R369" i="2"/>
  <c r="J370" i="2"/>
  <c r="I368" i="2"/>
  <c r="X368" i="2"/>
  <c r="Y368" i="2"/>
  <c r="C369" i="2"/>
  <c r="F370" i="2"/>
  <c r="P370" i="2"/>
  <c r="N370" i="2"/>
  <c r="S369" i="2"/>
  <c r="T369" i="2"/>
  <c r="U369" i="2"/>
  <c r="V369" i="2"/>
  <c r="W369" i="2"/>
  <c r="E370" i="2"/>
  <c r="D370" i="2"/>
  <c r="L370" i="2"/>
  <c r="K370" i="2"/>
  <c r="M370" i="2"/>
  <c r="O370" i="2"/>
  <c r="Q370" i="2"/>
  <c r="R370" i="2"/>
  <c r="J371" i="2"/>
  <c r="I369" i="2"/>
  <c r="X369" i="2"/>
  <c r="Y369" i="2"/>
  <c r="C370" i="2"/>
  <c r="F371" i="2"/>
  <c r="P371" i="2"/>
  <c r="N371" i="2"/>
  <c r="S370" i="2"/>
  <c r="T370" i="2"/>
  <c r="U370" i="2"/>
  <c r="V370" i="2"/>
  <c r="W370" i="2"/>
  <c r="E371" i="2"/>
  <c r="D371" i="2"/>
  <c r="L371" i="2"/>
  <c r="K371" i="2"/>
  <c r="M371" i="2"/>
  <c r="O371" i="2"/>
  <c r="Q371" i="2"/>
  <c r="R371" i="2"/>
  <c r="J372" i="2"/>
  <c r="I370" i="2"/>
  <c r="X370" i="2"/>
  <c r="Y370" i="2"/>
  <c r="C371" i="2"/>
  <c r="F372" i="2"/>
  <c r="P372" i="2"/>
  <c r="N372" i="2"/>
  <c r="S371" i="2"/>
  <c r="T371" i="2"/>
  <c r="U371" i="2"/>
  <c r="V371" i="2"/>
  <c r="W371" i="2"/>
  <c r="E372" i="2"/>
  <c r="D372" i="2"/>
  <c r="L372" i="2"/>
  <c r="K372" i="2"/>
  <c r="M372" i="2"/>
  <c r="O372" i="2"/>
  <c r="Q372" i="2"/>
  <c r="R372" i="2"/>
  <c r="J373" i="2"/>
  <c r="I371" i="2"/>
  <c r="X371" i="2"/>
  <c r="Y371" i="2"/>
  <c r="C372" i="2"/>
  <c r="F373" i="2"/>
  <c r="P373" i="2"/>
  <c r="N373" i="2"/>
  <c r="S372" i="2"/>
  <c r="T372" i="2"/>
  <c r="U372" i="2"/>
  <c r="V372" i="2"/>
  <c r="W372" i="2"/>
  <c r="E373" i="2"/>
  <c r="D373" i="2"/>
  <c r="L373" i="2"/>
  <c r="K373" i="2"/>
  <c r="M373" i="2"/>
  <c r="O373" i="2"/>
  <c r="Q373" i="2"/>
  <c r="R373" i="2"/>
  <c r="J374" i="2"/>
  <c r="I372" i="2"/>
  <c r="X372" i="2"/>
  <c r="Y372" i="2"/>
  <c r="C373" i="2"/>
  <c r="F374" i="2"/>
  <c r="P374" i="2"/>
  <c r="N374" i="2"/>
  <c r="S373" i="2"/>
  <c r="T373" i="2"/>
  <c r="U373" i="2"/>
  <c r="V373" i="2"/>
  <c r="W373" i="2"/>
  <c r="E374" i="2"/>
  <c r="D374" i="2"/>
  <c r="L374" i="2"/>
  <c r="K374" i="2"/>
  <c r="M374" i="2"/>
  <c r="O374" i="2"/>
  <c r="Q374" i="2"/>
  <c r="R374" i="2"/>
  <c r="J375" i="2"/>
  <c r="I373" i="2"/>
  <c r="X373" i="2"/>
  <c r="Y373" i="2"/>
  <c r="C374" i="2"/>
  <c r="F375" i="2"/>
  <c r="P375" i="2"/>
  <c r="N375" i="2"/>
  <c r="S374" i="2"/>
  <c r="T374" i="2"/>
  <c r="U374" i="2"/>
  <c r="V374" i="2"/>
  <c r="W374" i="2"/>
  <c r="E375" i="2"/>
  <c r="D375" i="2"/>
  <c r="L375" i="2"/>
  <c r="K375" i="2"/>
  <c r="M375" i="2"/>
  <c r="O375" i="2"/>
  <c r="Q375" i="2"/>
  <c r="R375" i="2"/>
  <c r="J376" i="2"/>
  <c r="I374" i="2"/>
  <c r="X374" i="2"/>
  <c r="Y374" i="2"/>
  <c r="C375" i="2"/>
  <c r="F376" i="2"/>
  <c r="P376" i="2"/>
  <c r="N376" i="2"/>
  <c r="S375" i="2"/>
  <c r="T375" i="2"/>
  <c r="U375" i="2"/>
  <c r="V375" i="2"/>
  <c r="W375" i="2"/>
  <c r="E376" i="2"/>
  <c r="D376" i="2"/>
  <c r="L376" i="2"/>
  <c r="K376" i="2"/>
  <c r="M376" i="2"/>
  <c r="O376" i="2"/>
  <c r="Q376" i="2"/>
  <c r="R376" i="2"/>
  <c r="J377" i="2"/>
  <c r="I375" i="2"/>
  <c r="X375" i="2"/>
  <c r="Y375" i="2"/>
  <c r="C376" i="2"/>
  <c r="F377" i="2"/>
  <c r="P377" i="2"/>
  <c r="N377" i="2"/>
  <c r="S376" i="2"/>
  <c r="T376" i="2"/>
  <c r="U376" i="2"/>
  <c r="V376" i="2"/>
  <c r="W376" i="2"/>
  <c r="E377" i="2"/>
  <c r="D377" i="2"/>
  <c r="L377" i="2"/>
  <c r="K377" i="2"/>
  <c r="M377" i="2"/>
  <c r="O377" i="2"/>
  <c r="Q377" i="2"/>
  <c r="R377" i="2"/>
  <c r="J378" i="2"/>
  <c r="I376" i="2"/>
  <c r="X376" i="2"/>
  <c r="Y376" i="2"/>
  <c r="C377" i="2"/>
  <c r="F378" i="2"/>
  <c r="P378" i="2"/>
  <c r="N378" i="2"/>
  <c r="S377" i="2"/>
  <c r="T377" i="2"/>
  <c r="U377" i="2"/>
  <c r="V377" i="2"/>
  <c r="W377" i="2"/>
  <c r="E378" i="2"/>
  <c r="D378" i="2"/>
  <c r="L378" i="2"/>
  <c r="K378" i="2"/>
  <c r="M378" i="2"/>
  <c r="O378" i="2"/>
  <c r="Q378" i="2"/>
  <c r="R378" i="2"/>
  <c r="J379" i="2"/>
  <c r="I377" i="2"/>
  <c r="X377" i="2"/>
  <c r="Y377" i="2"/>
  <c r="C378" i="2"/>
  <c r="F379" i="2"/>
  <c r="P379" i="2"/>
  <c r="N379" i="2"/>
  <c r="S378" i="2"/>
  <c r="T378" i="2"/>
  <c r="U378" i="2"/>
  <c r="V378" i="2"/>
  <c r="W378" i="2"/>
  <c r="E379" i="2"/>
  <c r="D379" i="2"/>
  <c r="L379" i="2"/>
  <c r="K379" i="2"/>
  <c r="M379" i="2"/>
  <c r="O379" i="2"/>
  <c r="Q379" i="2"/>
  <c r="R379" i="2"/>
  <c r="J380" i="2"/>
  <c r="I378" i="2"/>
  <c r="X378" i="2"/>
  <c r="Y378" i="2"/>
  <c r="C379" i="2"/>
  <c r="F380" i="2"/>
  <c r="P380" i="2"/>
  <c r="N380" i="2"/>
  <c r="S379" i="2"/>
  <c r="T379" i="2"/>
  <c r="U379" i="2"/>
  <c r="V379" i="2"/>
  <c r="W379" i="2"/>
  <c r="E380" i="2"/>
  <c r="D380" i="2"/>
  <c r="L380" i="2"/>
  <c r="K380" i="2"/>
  <c r="M380" i="2"/>
  <c r="O380" i="2"/>
  <c r="Q380" i="2"/>
  <c r="R380" i="2"/>
  <c r="J381" i="2"/>
  <c r="I379" i="2"/>
  <c r="X379" i="2"/>
  <c r="Y379" i="2"/>
  <c r="C380" i="2"/>
  <c r="F381" i="2"/>
  <c r="P381" i="2"/>
  <c r="N381" i="2"/>
  <c r="S380" i="2"/>
  <c r="T380" i="2"/>
  <c r="U380" i="2"/>
  <c r="V380" i="2"/>
  <c r="W380" i="2"/>
  <c r="E381" i="2"/>
  <c r="D381" i="2"/>
  <c r="L381" i="2"/>
  <c r="K381" i="2"/>
  <c r="M381" i="2"/>
  <c r="O381" i="2"/>
  <c r="Q381" i="2"/>
  <c r="R381" i="2"/>
  <c r="J382" i="2"/>
  <c r="I380" i="2"/>
  <c r="X380" i="2"/>
  <c r="Y380" i="2"/>
  <c r="C381" i="2"/>
  <c r="F382" i="2"/>
  <c r="P382" i="2"/>
  <c r="N382" i="2"/>
  <c r="S381" i="2"/>
  <c r="T381" i="2"/>
  <c r="U381" i="2"/>
  <c r="V381" i="2"/>
  <c r="W381" i="2"/>
  <c r="E382" i="2"/>
  <c r="D382" i="2"/>
  <c r="L382" i="2"/>
  <c r="K382" i="2"/>
  <c r="M382" i="2"/>
  <c r="O382" i="2"/>
  <c r="Q382" i="2"/>
  <c r="R382" i="2"/>
  <c r="J383" i="2"/>
  <c r="I381" i="2"/>
  <c r="X381" i="2"/>
  <c r="Y381" i="2"/>
  <c r="C382" i="2"/>
  <c r="F383" i="2"/>
  <c r="P383" i="2"/>
  <c r="N383" i="2"/>
  <c r="S382" i="2"/>
  <c r="T382" i="2"/>
  <c r="U382" i="2"/>
  <c r="V382" i="2"/>
  <c r="W382" i="2"/>
  <c r="E383" i="2"/>
  <c r="D383" i="2"/>
  <c r="L383" i="2"/>
  <c r="K383" i="2"/>
  <c r="M383" i="2"/>
  <c r="O383" i="2"/>
  <c r="Q383" i="2"/>
  <c r="R383" i="2"/>
  <c r="J384" i="2"/>
  <c r="I382" i="2"/>
  <c r="X382" i="2"/>
  <c r="Y382" i="2"/>
  <c r="C383" i="2"/>
  <c r="F384" i="2"/>
  <c r="P384" i="2"/>
  <c r="N384" i="2"/>
  <c r="S383" i="2"/>
  <c r="T383" i="2"/>
  <c r="U383" i="2"/>
  <c r="V383" i="2"/>
  <c r="W383" i="2"/>
  <c r="E384" i="2"/>
  <c r="D384" i="2"/>
  <c r="L384" i="2"/>
  <c r="K384" i="2"/>
  <c r="M384" i="2"/>
  <c r="O384" i="2"/>
  <c r="Q384" i="2"/>
  <c r="R384" i="2"/>
  <c r="J385" i="2"/>
  <c r="I383" i="2"/>
  <c r="X383" i="2"/>
  <c r="Y383" i="2"/>
  <c r="C384" i="2"/>
  <c r="F385" i="2"/>
  <c r="P385" i="2"/>
  <c r="N385" i="2"/>
  <c r="S384" i="2"/>
  <c r="T384" i="2"/>
  <c r="U384" i="2"/>
  <c r="V384" i="2"/>
  <c r="W384" i="2"/>
  <c r="E385" i="2"/>
  <c r="D385" i="2"/>
  <c r="L385" i="2"/>
  <c r="K385" i="2"/>
  <c r="M385" i="2"/>
  <c r="O385" i="2"/>
  <c r="Q385" i="2"/>
  <c r="R385" i="2"/>
  <c r="J386" i="2"/>
  <c r="I384" i="2"/>
  <c r="X384" i="2"/>
  <c r="Y384" i="2"/>
  <c r="C385" i="2"/>
  <c r="F386" i="2"/>
  <c r="P386" i="2"/>
  <c r="N386" i="2"/>
  <c r="S385" i="2"/>
  <c r="T385" i="2"/>
  <c r="U385" i="2"/>
  <c r="V385" i="2"/>
  <c r="W385" i="2"/>
  <c r="E386" i="2"/>
  <c r="D386" i="2"/>
  <c r="L386" i="2"/>
  <c r="K386" i="2"/>
  <c r="M386" i="2"/>
  <c r="O386" i="2"/>
  <c r="Q386" i="2"/>
  <c r="R386" i="2"/>
  <c r="J387" i="2"/>
  <c r="I385" i="2"/>
  <c r="X385" i="2"/>
  <c r="Y385" i="2"/>
  <c r="C386" i="2"/>
  <c r="F387" i="2"/>
  <c r="P387" i="2"/>
  <c r="N387" i="2"/>
  <c r="S386" i="2"/>
  <c r="T386" i="2"/>
  <c r="U386" i="2"/>
  <c r="V386" i="2"/>
  <c r="W386" i="2"/>
  <c r="E387" i="2"/>
  <c r="D387" i="2"/>
  <c r="L387" i="2"/>
  <c r="K387" i="2"/>
  <c r="M387" i="2"/>
  <c r="O387" i="2"/>
  <c r="Q387" i="2"/>
  <c r="R387" i="2"/>
  <c r="J388" i="2"/>
  <c r="I386" i="2"/>
  <c r="X386" i="2"/>
  <c r="Y386" i="2"/>
  <c r="C387" i="2"/>
  <c r="F388" i="2"/>
  <c r="P388" i="2"/>
  <c r="N388" i="2"/>
  <c r="S387" i="2"/>
  <c r="T387" i="2"/>
  <c r="U387" i="2"/>
  <c r="V387" i="2"/>
  <c r="W387" i="2"/>
  <c r="E388" i="2"/>
  <c r="D388" i="2"/>
  <c r="L388" i="2"/>
  <c r="K388" i="2"/>
  <c r="M388" i="2"/>
  <c r="O388" i="2"/>
  <c r="Q388" i="2"/>
  <c r="R388" i="2"/>
  <c r="J389" i="2"/>
  <c r="I387" i="2"/>
  <c r="X387" i="2"/>
  <c r="Y387" i="2"/>
  <c r="C388" i="2"/>
  <c r="F389" i="2"/>
  <c r="P389" i="2"/>
  <c r="N389" i="2"/>
  <c r="S388" i="2"/>
  <c r="T388" i="2"/>
  <c r="U388" i="2"/>
  <c r="V388" i="2"/>
  <c r="W388" i="2"/>
  <c r="E389" i="2"/>
  <c r="D389" i="2"/>
  <c r="L389" i="2"/>
  <c r="K389" i="2"/>
  <c r="M389" i="2"/>
  <c r="O389" i="2"/>
  <c r="Q389" i="2"/>
  <c r="R389" i="2"/>
  <c r="J390" i="2"/>
  <c r="I388" i="2"/>
  <c r="X388" i="2"/>
  <c r="Y388" i="2"/>
  <c r="C389" i="2"/>
  <c r="F390" i="2"/>
  <c r="P390" i="2"/>
  <c r="N390" i="2"/>
  <c r="S389" i="2"/>
  <c r="T389" i="2"/>
  <c r="U389" i="2"/>
  <c r="V389" i="2"/>
  <c r="W389" i="2"/>
  <c r="E390" i="2"/>
  <c r="D390" i="2"/>
  <c r="L390" i="2"/>
  <c r="K390" i="2"/>
  <c r="M390" i="2"/>
  <c r="O390" i="2"/>
  <c r="Q390" i="2"/>
  <c r="R390" i="2"/>
  <c r="J391" i="2"/>
  <c r="I389" i="2"/>
  <c r="X389" i="2"/>
  <c r="Y389" i="2"/>
  <c r="C390" i="2"/>
  <c r="F391" i="2"/>
  <c r="P391" i="2"/>
  <c r="N391" i="2"/>
  <c r="S390" i="2"/>
  <c r="T390" i="2"/>
  <c r="U390" i="2"/>
  <c r="V390" i="2"/>
  <c r="W390" i="2"/>
  <c r="E391" i="2"/>
  <c r="D391" i="2"/>
  <c r="L391" i="2"/>
  <c r="K391" i="2"/>
  <c r="M391" i="2"/>
  <c r="O391" i="2"/>
  <c r="Q391" i="2"/>
  <c r="R391" i="2"/>
  <c r="J392" i="2"/>
  <c r="I390" i="2"/>
  <c r="X390" i="2"/>
  <c r="Y390" i="2"/>
  <c r="C391" i="2"/>
  <c r="F392" i="2"/>
  <c r="P392" i="2"/>
  <c r="N392" i="2"/>
  <c r="S391" i="2"/>
  <c r="T391" i="2"/>
  <c r="U391" i="2"/>
  <c r="V391" i="2"/>
  <c r="W391" i="2"/>
  <c r="E392" i="2"/>
  <c r="D392" i="2"/>
  <c r="L392" i="2"/>
  <c r="K392" i="2"/>
  <c r="M392" i="2"/>
  <c r="O392" i="2"/>
  <c r="Q392" i="2"/>
  <c r="R392" i="2"/>
  <c r="J393" i="2"/>
  <c r="I391" i="2"/>
  <c r="X391" i="2"/>
  <c r="Y391" i="2"/>
  <c r="C392" i="2"/>
  <c r="F393" i="2"/>
  <c r="P393" i="2"/>
  <c r="N393" i="2"/>
  <c r="S392" i="2"/>
  <c r="T392" i="2"/>
  <c r="U392" i="2"/>
  <c r="V392" i="2"/>
  <c r="W392" i="2"/>
  <c r="E393" i="2"/>
  <c r="D393" i="2"/>
  <c r="L393" i="2"/>
  <c r="K393" i="2"/>
  <c r="M393" i="2"/>
  <c r="O393" i="2"/>
  <c r="Q393" i="2"/>
  <c r="R393" i="2"/>
  <c r="J394" i="2"/>
  <c r="I392" i="2"/>
  <c r="X392" i="2"/>
  <c r="Y392" i="2"/>
  <c r="C393" i="2"/>
  <c r="F394" i="2"/>
  <c r="P394" i="2"/>
  <c r="N394" i="2"/>
  <c r="S393" i="2"/>
  <c r="T393" i="2"/>
  <c r="U393" i="2"/>
  <c r="V393" i="2"/>
  <c r="W393" i="2"/>
  <c r="E394" i="2"/>
  <c r="D394" i="2"/>
  <c r="L394" i="2"/>
  <c r="K394" i="2"/>
  <c r="M394" i="2"/>
  <c r="O394" i="2"/>
  <c r="Q394" i="2"/>
  <c r="R394" i="2"/>
  <c r="J395" i="2"/>
  <c r="I393" i="2"/>
  <c r="X393" i="2"/>
  <c r="Y393" i="2"/>
  <c r="C394" i="2"/>
  <c r="F395" i="2"/>
  <c r="P395" i="2"/>
  <c r="N395" i="2"/>
  <c r="S394" i="2"/>
  <c r="T394" i="2"/>
  <c r="U394" i="2"/>
  <c r="V394" i="2"/>
  <c r="W394" i="2"/>
  <c r="E395" i="2"/>
  <c r="D395" i="2"/>
  <c r="L395" i="2"/>
  <c r="K395" i="2"/>
  <c r="M395" i="2"/>
  <c r="O395" i="2"/>
  <c r="Q395" i="2"/>
  <c r="R395" i="2"/>
  <c r="J396" i="2"/>
  <c r="I394" i="2"/>
  <c r="X394" i="2"/>
  <c r="Y394" i="2"/>
  <c r="C395" i="2"/>
  <c r="F396" i="2"/>
  <c r="P396" i="2"/>
  <c r="N396" i="2"/>
  <c r="S395" i="2"/>
  <c r="T395" i="2"/>
  <c r="U395" i="2"/>
  <c r="V395" i="2"/>
  <c r="W395" i="2"/>
  <c r="E396" i="2"/>
  <c r="D396" i="2"/>
  <c r="L396" i="2"/>
  <c r="K396" i="2"/>
  <c r="M396" i="2"/>
  <c r="O396" i="2"/>
  <c r="Q396" i="2"/>
  <c r="R396" i="2"/>
  <c r="J397" i="2"/>
  <c r="I395" i="2"/>
  <c r="X395" i="2"/>
  <c r="Y395" i="2"/>
  <c r="C396" i="2"/>
  <c r="F397" i="2"/>
  <c r="P397" i="2"/>
  <c r="N397" i="2"/>
  <c r="S396" i="2"/>
  <c r="T396" i="2"/>
  <c r="U396" i="2"/>
  <c r="V396" i="2"/>
  <c r="W396" i="2"/>
  <c r="E397" i="2"/>
  <c r="D397" i="2"/>
  <c r="L397" i="2"/>
  <c r="K397" i="2"/>
  <c r="M397" i="2"/>
  <c r="O397" i="2"/>
  <c r="Q397" i="2"/>
  <c r="R397" i="2"/>
  <c r="J398" i="2"/>
  <c r="I396" i="2"/>
  <c r="X396" i="2"/>
  <c r="Y396" i="2"/>
  <c r="C397" i="2"/>
  <c r="F398" i="2"/>
  <c r="P398" i="2"/>
  <c r="N398" i="2"/>
  <c r="S397" i="2"/>
  <c r="T397" i="2"/>
  <c r="U397" i="2"/>
  <c r="V397" i="2"/>
  <c r="W397" i="2"/>
  <c r="E398" i="2"/>
  <c r="D398" i="2"/>
  <c r="L398" i="2"/>
  <c r="K398" i="2"/>
  <c r="M398" i="2"/>
  <c r="O398" i="2"/>
  <c r="Q398" i="2"/>
  <c r="R398" i="2"/>
  <c r="J399" i="2"/>
  <c r="I397" i="2"/>
  <c r="X397" i="2"/>
  <c r="Y397" i="2"/>
  <c r="C398" i="2"/>
  <c r="F399" i="2"/>
  <c r="P399" i="2"/>
  <c r="N399" i="2"/>
  <c r="S398" i="2"/>
  <c r="T398" i="2"/>
  <c r="U398" i="2"/>
  <c r="V398" i="2"/>
  <c r="W398" i="2"/>
  <c r="E399" i="2"/>
  <c r="D399" i="2"/>
  <c r="L399" i="2"/>
  <c r="K399" i="2"/>
  <c r="M399" i="2"/>
  <c r="O399" i="2"/>
  <c r="Q399" i="2"/>
  <c r="R399" i="2"/>
  <c r="J400" i="2"/>
  <c r="I398" i="2"/>
  <c r="X398" i="2"/>
  <c r="Y398" i="2"/>
  <c r="C399" i="2"/>
  <c r="F400" i="2"/>
  <c r="P400" i="2"/>
  <c r="N400" i="2"/>
  <c r="S399" i="2"/>
  <c r="T399" i="2"/>
  <c r="U399" i="2"/>
  <c r="V399" i="2"/>
  <c r="W399" i="2"/>
  <c r="E400" i="2"/>
  <c r="D400" i="2"/>
  <c r="L400" i="2"/>
  <c r="K400" i="2"/>
  <c r="M400" i="2"/>
  <c r="O400" i="2"/>
  <c r="Q400" i="2"/>
  <c r="R400" i="2"/>
  <c r="J401" i="2"/>
  <c r="I399" i="2"/>
  <c r="X399" i="2"/>
  <c r="Y399" i="2"/>
  <c r="C400" i="2"/>
  <c r="F401" i="2"/>
  <c r="P401" i="2"/>
  <c r="N401" i="2"/>
  <c r="S400" i="2"/>
  <c r="T400" i="2"/>
  <c r="U400" i="2"/>
  <c r="V400" i="2"/>
  <c r="W400" i="2"/>
  <c r="E401" i="2"/>
  <c r="D401" i="2"/>
  <c r="L401" i="2"/>
  <c r="K401" i="2"/>
  <c r="M401" i="2"/>
  <c r="O401" i="2"/>
  <c r="Q401" i="2"/>
  <c r="R401" i="2"/>
  <c r="J402" i="2"/>
  <c r="I400" i="2"/>
  <c r="X400" i="2"/>
  <c r="Y400" i="2"/>
  <c r="C401" i="2"/>
  <c r="F402" i="2"/>
  <c r="P402" i="2"/>
  <c r="N402" i="2"/>
  <c r="S401" i="2"/>
  <c r="T401" i="2"/>
  <c r="U401" i="2"/>
  <c r="V401" i="2"/>
  <c r="W401" i="2"/>
  <c r="E402" i="2"/>
  <c r="D402" i="2"/>
  <c r="L402" i="2"/>
  <c r="K402" i="2"/>
  <c r="M402" i="2"/>
  <c r="O402" i="2"/>
  <c r="Q402" i="2"/>
  <c r="R402" i="2"/>
  <c r="J403" i="2"/>
  <c r="I401" i="2"/>
  <c r="X401" i="2"/>
  <c r="Y401" i="2"/>
  <c r="C402" i="2"/>
  <c r="F403" i="2"/>
  <c r="P403" i="2"/>
  <c r="N403" i="2"/>
  <c r="S402" i="2"/>
  <c r="T402" i="2"/>
  <c r="U402" i="2"/>
  <c r="V402" i="2"/>
  <c r="W402" i="2"/>
  <c r="E403" i="2"/>
  <c r="D403" i="2"/>
  <c r="L403" i="2"/>
  <c r="K403" i="2"/>
  <c r="M403" i="2"/>
  <c r="O403" i="2"/>
  <c r="Q403" i="2"/>
  <c r="R403" i="2"/>
  <c r="J404" i="2"/>
  <c r="I402" i="2"/>
  <c r="X402" i="2"/>
  <c r="Y402" i="2"/>
  <c r="C403" i="2"/>
  <c r="F404" i="2"/>
  <c r="P404" i="2"/>
  <c r="N404" i="2"/>
  <c r="S403" i="2"/>
  <c r="T403" i="2"/>
  <c r="U403" i="2"/>
  <c r="V403" i="2"/>
  <c r="W403" i="2"/>
  <c r="E404" i="2"/>
  <c r="D404" i="2"/>
  <c r="L404" i="2"/>
  <c r="K404" i="2"/>
  <c r="M404" i="2"/>
  <c r="O404" i="2"/>
  <c r="Q404" i="2"/>
  <c r="R404" i="2"/>
  <c r="J405" i="2"/>
  <c r="I403" i="2"/>
  <c r="X403" i="2"/>
  <c r="Y403" i="2"/>
  <c r="C404" i="2"/>
  <c r="F405" i="2"/>
  <c r="P405" i="2"/>
  <c r="N405" i="2"/>
  <c r="S404" i="2"/>
  <c r="T404" i="2"/>
  <c r="U404" i="2"/>
  <c r="V404" i="2"/>
  <c r="W404" i="2"/>
  <c r="E405" i="2"/>
  <c r="D405" i="2"/>
  <c r="L405" i="2"/>
  <c r="K405" i="2"/>
  <c r="M405" i="2"/>
  <c r="O405" i="2"/>
  <c r="Q405" i="2"/>
  <c r="R405" i="2"/>
  <c r="J406" i="2"/>
  <c r="I404" i="2"/>
  <c r="X404" i="2"/>
  <c r="Y404" i="2"/>
  <c r="C405" i="2"/>
  <c r="F406" i="2"/>
  <c r="P406" i="2"/>
  <c r="N406" i="2"/>
  <c r="S405" i="2"/>
  <c r="T405" i="2"/>
  <c r="U405" i="2"/>
  <c r="V405" i="2"/>
  <c r="W405" i="2"/>
  <c r="E406" i="2"/>
  <c r="D406" i="2"/>
  <c r="L406" i="2"/>
  <c r="K406" i="2"/>
  <c r="M406" i="2"/>
  <c r="O406" i="2"/>
  <c r="Q406" i="2"/>
  <c r="R406" i="2"/>
  <c r="J407" i="2"/>
  <c r="I405" i="2"/>
  <c r="X405" i="2"/>
  <c r="Y405" i="2"/>
  <c r="C406" i="2"/>
  <c r="F407" i="2"/>
  <c r="P407" i="2"/>
  <c r="N407" i="2"/>
  <c r="S406" i="2"/>
  <c r="T406" i="2"/>
  <c r="U406" i="2"/>
  <c r="V406" i="2"/>
  <c r="W406" i="2"/>
  <c r="E407" i="2"/>
  <c r="D407" i="2"/>
  <c r="L407" i="2"/>
  <c r="K407" i="2"/>
  <c r="M407" i="2"/>
  <c r="O407" i="2"/>
  <c r="Q407" i="2"/>
  <c r="R407" i="2"/>
  <c r="J408" i="2"/>
  <c r="I406" i="2"/>
  <c r="X406" i="2"/>
  <c r="Y406" i="2"/>
  <c r="C407" i="2"/>
  <c r="F408" i="2"/>
  <c r="P408" i="2"/>
  <c r="N408" i="2"/>
  <c r="S407" i="2"/>
  <c r="T407" i="2"/>
  <c r="U407" i="2"/>
  <c r="V407" i="2"/>
  <c r="W407" i="2"/>
  <c r="E408" i="2"/>
  <c r="D408" i="2"/>
  <c r="L408" i="2"/>
  <c r="K408" i="2"/>
  <c r="M408" i="2"/>
  <c r="O408" i="2"/>
  <c r="Q408" i="2"/>
  <c r="R408" i="2"/>
  <c r="J409" i="2"/>
  <c r="I407" i="2"/>
  <c r="X407" i="2"/>
  <c r="Y407" i="2"/>
  <c r="C408" i="2"/>
  <c r="F409" i="2"/>
  <c r="P409" i="2"/>
  <c r="N409" i="2"/>
  <c r="S408" i="2"/>
  <c r="T408" i="2"/>
  <c r="U408" i="2"/>
  <c r="V408" i="2"/>
  <c r="W408" i="2"/>
  <c r="E409" i="2"/>
  <c r="D409" i="2"/>
  <c r="L409" i="2"/>
  <c r="K409" i="2"/>
  <c r="M409" i="2"/>
  <c r="O409" i="2"/>
  <c r="Q409" i="2"/>
  <c r="R409" i="2"/>
  <c r="J410" i="2"/>
  <c r="I408" i="2"/>
  <c r="X408" i="2"/>
  <c r="Y408" i="2"/>
  <c r="C409" i="2"/>
  <c r="F410" i="2"/>
  <c r="P410" i="2"/>
  <c r="N410" i="2"/>
  <c r="S409" i="2"/>
  <c r="T409" i="2"/>
  <c r="U409" i="2"/>
  <c r="V409" i="2"/>
  <c r="W409" i="2"/>
  <c r="E410" i="2"/>
  <c r="D410" i="2"/>
  <c r="L410" i="2"/>
  <c r="K410" i="2"/>
  <c r="M410" i="2"/>
  <c r="O410" i="2"/>
  <c r="Q410" i="2"/>
  <c r="R410" i="2"/>
  <c r="J411" i="2"/>
  <c r="I409" i="2"/>
  <c r="X409" i="2"/>
  <c r="Y409" i="2"/>
  <c r="C410" i="2"/>
  <c r="F411" i="2"/>
  <c r="P411" i="2"/>
  <c r="N411" i="2"/>
  <c r="S410" i="2"/>
  <c r="T410" i="2"/>
  <c r="U410" i="2"/>
  <c r="V410" i="2"/>
  <c r="W410" i="2"/>
  <c r="E411" i="2"/>
  <c r="D411" i="2"/>
  <c r="L411" i="2"/>
  <c r="K411" i="2"/>
  <c r="M411" i="2"/>
  <c r="O411" i="2"/>
  <c r="Q411" i="2"/>
  <c r="R411" i="2"/>
  <c r="J412" i="2"/>
  <c r="I410" i="2"/>
  <c r="X410" i="2"/>
  <c r="Y410" i="2"/>
  <c r="C411" i="2"/>
  <c r="F412" i="2"/>
  <c r="P412" i="2"/>
  <c r="N412" i="2"/>
  <c r="S411" i="2"/>
  <c r="T411" i="2"/>
  <c r="U411" i="2"/>
  <c r="V411" i="2"/>
  <c r="W411" i="2"/>
  <c r="E412" i="2"/>
  <c r="D412" i="2"/>
  <c r="L412" i="2"/>
  <c r="K412" i="2"/>
  <c r="M412" i="2"/>
  <c r="O412" i="2"/>
  <c r="Q412" i="2"/>
  <c r="R412" i="2"/>
  <c r="J413" i="2"/>
  <c r="I411" i="2"/>
  <c r="X411" i="2"/>
  <c r="Y411" i="2"/>
  <c r="C412" i="2"/>
  <c r="F413" i="2"/>
  <c r="P413" i="2"/>
  <c r="N413" i="2"/>
  <c r="S412" i="2"/>
  <c r="T412" i="2"/>
  <c r="U412" i="2"/>
  <c r="V412" i="2"/>
  <c r="W412" i="2"/>
  <c r="E413" i="2"/>
  <c r="D413" i="2"/>
  <c r="L413" i="2"/>
  <c r="K413" i="2"/>
  <c r="M413" i="2"/>
  <c r="O413" i="2"/>
  <c r="Q413" i="2"/>
  <c r="R413" i="2"/>
  <c r="J414" i="2"/>
  <c r="I412" i="2"/>
  <c r="X412" i="2"/>
  <c r="Y412" i="2"/>
  <c r="C413" i="2"/>
  <c r="F414" i="2"/>
  <c r="P414" i="2"/>
  <c r="N414" i="2"/>
  <c r="S413" i="2"/>
  <c r="T413" i="2"/>
  <c r="U413" i="2"/>
  <c r="V413" i="2"/>
  <c r="W413" i="2"/>
  <c r="E414" i="2"/>
  <c r="D414" i="2"/>
  <c r="L414" i="2"/>
  <c r="K414" i="2"/>
  <c r="M414" i="2"/>
  <c r="O414" i="2"/>
  <c r="Q414" i="2"/>
  <c r="R414" i="2"/>
  <c r="J415" i="2"/>
  <c r="I413" i="2"/>
  <c r="X413" i="2"/>
  <c r="Y413" i="2"/>
  <c r="C414" i="2"/>
  <c r="F415" i="2"/>
  <c r="P415" i="2"/>
  <c r="N415" i="2"/>
  <c r="S414" i="2"/>
  <c r="T414" i="2"/>
  <c r="U414" i="2"/>
  <c r="V414" i="2"/>
  <c r="W414" i="2"/>
  <c r="E415" i="2"/>
  <c r="D415" i="2"/>
  <c r="L415" i="2"/>
  <c r="K415" i="2"/>
  <c r="M415" i="2"/>
  <c r="O415" i="2"/>
  <c r="Q415" i="2"/>
  <c r="R415" i="2"/>
  <c r="J416" i="2"/>
  <c r="I414" i="2"/>
  <c r="X414" i="2"/>
  <c r="Y414" i="2"/>
  <c r="C415" i="2"/>
  <c r="F416" i="2"/>
  <c r="P416" i="2"/>
  <c r="N416" i="2"/>
  <c r="S415" i="2"/>
  <c r="T415" i="2"/>
  <c r="U415" i="2"/>
  <c r="V415" i="2"/>
  <c r="W415" i="2"/>
  <c r="E416" i="2"/>
  <c r="D416" i="2"/>
  <c r="L416" i="2"/>
  <c r="K416" i="2"/>
  <c r="M416" i="2"/>
  <c r="O416" i="2"/>
  <c r="Q416" i="2"/>
  <c r="R416" i="2"/>
  <c r="J417" i="2"/>
  <c r="I415" i="2"/>
  <c r="X415" i="2"/>
  <c r="Y415" i="2"/>
  <c r="C416" i="2"/>
  <c r="F417" i="2"/>
  <c r="P417" i="2"/>
  <c r="N417" i="2"/>
  <c r="S416" i="2"/>
  <c r="T416" i="2"/>
  <c r="U416" i="2"/>
  <c r="V416" i="2"/>
  <c r="W416" i="2"/>
  <c r="E417" i="2"/>
  <c r="D417" i="2"/>
  <c r="L417" i="2"/>
  <c r="K417" i="2"/>
  <c r="M417" i="2"/>
  <c r="O417" i="2"/>
  <c r="Q417" i="2"/>
  <c r="R417" i="2"/>
  <c r="J418" i="2"/>
  <c r="I416" i="2"/>
  <c r="X416" i="2"/>
  <c r="Y416" i="2"/>
  <c r="C417" i="2"/>
  <c r="F418" i="2"/>
  <c r="P418" i="2"/>
  <c r="N418" i="2"/>
  <c r="S417" i="2"/>
  <c r="T417" i="2"/>
  <c r="U417" i="2"/>
  <c r="V417" i="2"/>
  <c r="W417" i="2"/>
  <c r="E418" i="2"/>
  <c r="D418" i="2"/>
  <c r="L418" i="2"/>
  <c r="K418" i="2"/>
  <c r="M418" i="2"/>
  <c r="O418" i="2"/>
  <c r="Q418" i="2"/>
  <c r="R418" i="2"/>
  <c r="J419" i="2"/>
  <c r="I417" i="2"/>
  <c r="X417" i="2"/>
  <c r="Y417" i="2"/>
  <c r="C418" i="2"/>
  <c r="F419" i="2"/>
  <c r="P419" i="2"/>
  <c r="N419" i="2"/>
  <c r="S418" i="2"/>
  <c r="T418" i="2"/>
  <c r="U418" i="2"/>
  <c r="V418" i="2"/>
  <c r="W418" i="2"/>
  <c r="E419" i="2"/>
  <c r="D419" i="2"/>
  <c r="L419" i="2"/>
  <c r="K419" i="2"/>
  <c r="M419" i="2"/>
  <c r="O419" i="2"/>
  <c r="Q419" i="2"/>
  <c r="R419" i="2"/>
  <c r="J420" i="2"/>
  <c r="I418" i="2"/>
  <c r="X418" i="2"/>
  <c r="Y418" i="2"/>
  <c r="C419" i="2"/>
  <c r="F420" i="2"/>
  <c r="P420" i="2"/>
  <c r="N420" i="2"/>
  <c r="S419" i="2"/>
  <c r="T419" i="2"/>
  <c r="U419" i="2"/>
  <c r="V419" i="2"/>
  <c r="W419" i="2"/>
  <c r="E420" i="2"/>
  <c r="D420" i="2"/>
  <c r="L420" i="2"/>
  <c r="K420" i="2"/>
  <c r="M420" i="2"/>
  <c r="O420" i="2"/>
  <c r="Q420" i="2"/>
  <c r="R420" i="2"/>
  <c r="J421" i="2"/>
  <c r="I419" i="2"/>
  <c r="X419" i="2"/>
  <c r="Y419" i="2"/>
  <c r="C420" i="2"/>
  <c r="F421" i="2"/>
  <c r="P421" i="2"/>
  <c r="N421" i="2"/>
  <c r="S420" i="2"/>
  <c r="T420" i="2"/>
  <c r="U420" i="2"/>
  <c r="V420" i="2"/>
  <c r="W420" i="2"/>
  <c r="E421" i="2"/>
  <c r="D421" i="2"/>
  <c r="L421" i="2"/>
  <c r="K421" i="2"/>
  <c r="M421" i="2"/>
  <c r="O421" i="2"/>
  <c r="Q421" i="2"/>
  <c r="R421" i="2"/>
  <c r="J422" i="2"/>
  <c r="I420" i="2"/>
  <c r="X420" i="2"/>
  <c r="Y420" i="2"/>
  <c r="C421" i="2"/>
  <c r="F422" i="2"/>
  <c r="P422" i="2"/>
  <c r="N422" i="2"/>
  <c r="S421" i="2"/>
  <c r="T421" i="2"/>
  <c r="U421" i="2"/>
  <c r="V421" i="2"/>
  <c r="W421" i="2"/>
  <c r="E422" i="2"/>
  <c r="D422" i="2"/>
  <c r="L422" i="2"/>
  <c r="K422" i="2"/>
  <c r="M422" i="2"/>
  <c r="O422" i="2"/>
  <c r="Q422" i="2"/>
  <c r="R422" i="2"/>
  <c r="J423" i="2"/>
  <c r="I421" i="2"/>
  <c r="X421" i="2"/>
  <c r="Y421" i="2"/>
  <c r="C422" i="2"/>
  <c r="F423" i="2"/>
  <c r="P423" i="2"/>
  <c r="N423" i="2"/>
  <c r="S422" i="2"/>
  <c r="T422" i="2"/>
  <c r="U422" i="2"/>
  <c r="V422" i="2"/>
  <c r="W422" i="2"/>
  <c r="E423" i="2"/>
  <c r="D423" i="2"/>
  <c r="L423" i="2"/>
  <c r="K423" i="2"/>
  <c r="M423" i="2"/>
  <c r="O423" i="2"/>
  <c r="Q423" i="2"/>
  <c r="R423" i="2"/>
  <c r="J424" i="2"/>
  <c r="I422" i="2"/>
  <c r="X422" i="2"/>
  <c r="Y422" i="2"/>
  <c r="C423" i="2"/>
  <c r="F424" i="2"/>
  <c r="P424" i="2"/>
  <c r="N424" i="2"/>
  <c r="S423" i="2"/>
  <c r="T423" i="2"/>
  <c r="U423" i="2"/>
  <c r="V423" i="2"/>
  <c r="W423" i="2"/>
  <c r="E424" i="2"/>
  <c r="D424" i="2"/>
  <c r="L424" i="2"/>
  <c r="K424" i="2"/>
  <c r="M424" i="2"/>
  <c r="O424" i="2"/>
  <c r="Q424" i="2"/>
  <c r="R424" i="2"/>
  <c r="J425" i="2"/>
  <c r="I423" i="2"/>
  <c r="X423" i="2"/>
  <c r="Y423" i="2"/>
  <c r="C424" i="2"/>
  <c r="F425" i="2"/>
  <c r="P425" i="2"/>
  <c r="N425" i="2"/>
  <c r="S424" i="2"/>
  <c r="T424" i="2"/>
  <c r="U424" i="2"/>
  <c r="V424" i="2"/>
  <c r="W424" i="2"/>
  <c r="E425" i="2"/>
  <c r="D425" i="2"/>
  <c r="L425" i="2"/>
  <c r="K425" i="2"/>
  <c r="M425" i="2"/>
  <c r="O425" i="2"/>
  <c r="Q425" i="2"/>
  <c r="R425" i="2"/>
  <c r="J426" i="2"/>
  <c r="I424" i="2"/>
  <c r="X424" i="2"/>
  <c r="Y424" i="2"/>
  <c r="C425" i="2"/>
  <c r="F426" i="2"/>
  <c r="P426" i="2"/>
  <c r="N426" i="2"/>
  <c r="S425" i="2"/>
  <c r="T425" i="2"/>
  <c r="U425" i="2"/>
  <c r="V425" i="2"/>
  <c r="W425" i="2"/>
  <c r="E426" i="2"/>
  <c r="D426" i="2"/>
  <c r="L426" i="2"/>
  <c r="K426" i="2"/>
  <c r="M426" i="2"/>
  <c r="O426" i="2"/>
  <c r="Q426" i="2"/>
  <c r="R426" i="2"/>
  <c r="J427" i="2"/>
  <c r="I425" i="2"/>
  <c r="X425" i="2"/>
  <c r="Y425" i="2"/>
  <c r="C426" i="2"/>
  <c r="F427" i="2"/>
  <c r="P427" i="2"/>
  <c r="N427" i="2"/>
  <c r="S426" i="2"/>
  <c r="T426" i="2"/>
  <c r="U426" i="2"/>
  <c r="V426" i="2"/>
  <c r="W426" i="2"/>
  <c r="E427" i="2"/>
  <c r="D427" i="2"/>
  <c r="L427" i="2"/>
  <c r="K427" i="2"/>
  <c r="M427" i="2"/>
  <c r="O427" i="2"/>
  <c r="Q427" i="2"/>
  <c r="R427" i="2"/>
  <c r="J428" i="2"/>
  <c r="I426" i="2"/>
  <c r="X426" i="2"/>
  <c r="Y426" i="2"/>
  <c r="C427" i="2"/>
  <c r="F428" i="2"/>
  <c r="P428" i="2"/>
  <c r="N428" i="2"/>
  <c r="S427" i="2"/>
  <c r="T427" i="2"/>
  <c r="U427" i="2"/>
  <c r="V427" i="2"/>
  <c r="W427" i="2"/>
  <c r="E428" i="2"/>
  <c r="D428" i="2"/>
  <c r="L428" i="2"/>
  <c r="K428" i="2"/>
  <c r="M428" i="2"/>
  <c r="O428" i="2"/>
  <c r="Q428" i="2"/>
  <c r="R428" i="2"/>
  <c r="J429" i="2"/>
  <c r="I427" i="2"/>
  <c r="X427" i="2"/>
  <c r="Y427" i="2"/>
  <c r="C428" i="2"/>
  <c r="F429" i="2"/>
  <c r="P429" i="2"/>
  <c r="N429" i="2"/>
  <c r="S428" i="2"/>
  <c r="T428" i="2"/>
  <c r="U428" i="2"/>
  <c r="V428" i="2"/>
  <c r="W428" i="2"/>
  <c r="E429" i="2"/>
  <c r="D429" i="2"/>
  <c r="L429" i="2"/>
  <c r="K429" i="2"/>
  <c r="M429" i="2"/>
  <c r="O429" i="2"/>
  <c r="Q429" i="2"/>
  <c r="R429" i="2"/>
  <c r="J430" i="2"/>
  <c r="I428" i="2"/>
  <c r="X428" i="2"/>
  <c r="Y428" i="2"/>
  <c r="C429" i="2"/>
  <c r="F430" i="2"/>
  <c r="P430" i="2"/>
  <c r="N430" i="2"/>
  <c r="S429" i="2"/>
  <c r="T429" i="2"/>
  <c r="U429" i="2"/>
  <c r="V429" i="2"/>
  <c r="W429" i="2"/>
  <c r="E430" i="2"/>
  <c r="D430" i="2"/>
  <c r="L430" i="2"/>
  <c r="K430" i="2"/>
  <c r="M430" i="2"/>
  <c r="O430" i="2"/>
  <c r="Q430" i="2"/>
  <c r="R430" i="2"/>
  <c r="J431" i="2"/>
  <c r="I429" i="2"/>
  <c r="X429" i="2"/>
  <c r="Y429" i="2"/>
  <c r="C430" i="2"/>
  <c r="F431" i="2"/>
  <c r="P431" i="2"/>
  <c r="N431" i="2"/>
  <c r="S430" i="2"/>
  <c r="T430" i="2"/>
  <c r="U430" i="2"/>
  <c r="V430" i="2"/>
  <c r="W430" i="2"/>
  <c r="E431" i="2"/>
  <c r="D431" i="2"/>
  <c r="L431" i="2"/>
  <c r="K431" i="2"/>
  <c r="M431" i="2"/>
  <c r="O431" i="2"/>
  <c r="Q431" i="2"/>
  <c r="R431" i="2"/>
  <c r="J432" i="2"/>
  <c r="I430" i="2"/>
  <c r="X430" i="2"/>
  <c r="Y430" i="2"/>
  <c r="C431" i="2"/>
  <c r="F432" i="2"/>
  <c r="P432" i="2"/>
  <c r="N432" i="2"/>
  <c r="S431" i="2"/>
  <c r="T431" i="2"/>
  <c r="U431" i="2"/>
  <c r="V431" i="2"/>
  <c r="W431" i="2"/>
  <c r="E432" i="2"/>
  <c r="D432" i="2"/>
  <c r="L432" i="2"/>
  <c r="K432" i="2"/>
  <c r="M432" i="2"/>
  <c r="O432" i="2"/>
  <c r="Q432" i="2"/>
  <c r="R432" i="2"/>
  <c r="J433" i="2"/>
  <c r="I431" i="2"/>
  <c r="X431" i="2"/>
  <c r="Y431" i="2"/>
  <c r="C432" i="2"/>
  <c r="F433" i="2"/>
  <c r="P433" i="2"/>
  <c r="N433" i="2"/>
  <c r="S432" i="2"/>
  <c r="T432" i="2"/>
  <c r="U432" i="2"/>
  <c r="V432" i="2"/>
  <c r="W432" i="2"/>
  <c r="E433" i="2"/>
  <c r="D433" i="2"/>
  <c r="L433" i="2"/>
  <c r="K433" i="2"/>
  <c r="M433" i="2"/>
  <c r="O433" i="2"/>
  <c r="Q433" i="2"/>
  <c r="R433" i="2"/>
  <c r="J434" i="2"/>
  <c r="I432" i="2"/>
  <c r="X432" i="2"/>
  <c r="Y432" i="2"/>
  <c r="C433" i="2"/>
  <c r="F434" i="2"/>
  <c r="P434" i="2"/>
  <c r="N434" i="2"/>
  <c r="S433" i="2"/>
  <c r="T433" i="2"/>
  <c r="U433" i="2"/>
  <c r="V433" i="2"/>
  <c r="W433" i="2"/>
  <c r="E434" i="2"/>
  <c r="D434" i="2"/>
  <c r="L434" i="2"/>
  <c r="K434" i="2"/>
  <c r="M434" i="2"/>
  <c r="O434" i="2"/>
  <c r="Q434" i="2"/>
  <c r="R434" i="2"/>
  <c r="J435" i="2"/>
  <c r="I433" i="2"/>
  <c r="X433" i="2"/>
  <c r="Y433" i="2"/>
  <c r="C434" i="2"/>
  <c r="F435" i="2"/>
  <c r="P435" i="2"/>
  <c r="N435" i="2"/>
  <c r="S434" i="2"/>
  <c r="T434" i="2"/>
  <c r="U434" i="2"/>
  <c r="V434" i="2"/>
  <c r="W434" i="2"/>
  <c r="E435" i="2"/>
  <c r="D435" i="2"/>
  <c r="L435" i="2"/>
  <c r="K435" i="2"/>
  <c r="M435" i="2"/>
  <c r="O435" i="2"/>
  <c r="Q435" i="2"/>
  <c r="R435" i="2"/>
  <c r="J436" i="2"/>
  <c r="I434" i="2"/>
  <c r="X434" i="2"/>
  <c r="Y434" i="2"/>
  <c r="C435" i="2"/>
  <c r="F436" i="2"/>
  <c r="P436" i="2"/>
  <c r="N436" i="2"/>
  <c r="S435" i="2"/>
  <c r="T435" i="2"/>
  <c r="U435" i="2"/>
  <c r="V435" i="2"/>
  <c r="W435" i="2"/>
  <c r="E436" i="2"/>
  <c r="D436" i="2"/>
  <c r="L436" i="2"/>
  <c r="K436" i="2"/>
  <c r="M436" i="2"/>
  <c r="O436" i="2"/>
  <c r="Q436" i="2"/>
  <c r="R436" i="2"/>
  <c r="J437" i="2"/>
  <c r="I435" i="2"/>
  <c r="X435" i="2"/>
  <c r="Y435" i="2"/>
  <c r="C436" i="2"/>
  <c r="F437" i="2"/>
  <c r="P437" i="2"/>
  <c r="N437" i="2"/>
  <c r="S436" i="2"/>
  <c r="T436" i="2"/>
  <c r="U436" i="2"/>
  <c r="V436" i="2"/>
  <c r="W436" i="2"/>
  <c r="E437" i="2"/>
  <c r="D437" i="2"/>
  <c r="L437" i="2"/>
  <c r="K437" i="2"/>
  <c r="M437" i="2"/>
  <c r="O437" i="2"/>
  <c r="Q437" i="2"/>
  <c r="R437" i="2"/>
  <c r="J438" i="2"/>
  <c r="I436" i="2"/>
  <c r="X436" i="2"/>
  <c r="Y436" i="2"/>
  <c r="C437" i="2"/>
  <c r="F438" i="2"/>
  <c r="P438" i="2"/>
  <c r="N438" i="2"/>
  <c r="S437" i="2"/>
  <c r="T437" i="2"/>
  <c r="U437" i="2"/>
  <c r="V437" i="2"/>
  <c r="W437" i="2"/>
  <c r="E438" i="2"/>
  <c r="D438" i="2"/>
  <c r="L438" i="2"/>
  <c r="K438" i="2"/>
  <c r="M438" i="2"/>
  <c r="O438" i="2"/>
  <c r="Q438" i="2"/>
  <c r="R438" i="2"/>
  <c r="J439" i="2"/>
  <c r="I437" i="2"/>
  <c r="X437" i="2"/>
  <c r="Y437" i="2"/>
  <c r="C438" i="2"/>
  <c r="F439" i="2"/>
  <c r="P439" i="2"/>
  <c r="N439" i="2"/>
  <c r="S438" i="2"/>
  <c r="T438" i="2"/>
  <c r="U438" i="2"/>
  <c r="V438" i="2"/>
  <c r="W438" i="2"/>
  <c r="E439" i="2"/>
  <c r="D439" i="2"/>
  <c r="L439" i="2"/>
  <c r="K439" i="2"/>
  <c r="M439" i="2"/>
  <c r="O439" i="2"/>
  <c r="Q439" i="2"/>
  <c r="R439" i="2"/>
  <c r="J440" i="2"/>
  <c r="I438" i="2"/>
  <c r="X438" i="2"/>
  <c r="Y438" i="2"/>
  <c r="C439" i="2"/>
  <c r="F440" i="2"/>
  <c r="P440" i="2"/>
  <c r="N440" i="2"/>
  <c r="S439" i="2"/>
  <c r="T439" i="2"/>
  <c r="U439" i="2"/>
  <c r="V439" i="2"/>
  <c r="W439" i="2"/>
  <c r="E440" i="2"/>
  <c r="D440" i="2"/>
  <c r="L440" i="2"/>
  <c r="K440" i="2"/>
  <c r="M440" i="2"/>
  <c r="O440" i="2"/>
  <c r="Q440" i="2"/>
  <c r="R440" i="2"/>
  <c r="J441" i="2"/>
  <c r="I439" i="2"/>
  <c r="X439" i="2"/>
  <c r="Y439" i="2"/>
  <c r="C440" i="2"/>
  <c r="F441" i="2"/>
  <c r="P441" i="2"/>
  <c r="N441" i="2"/>
  <c r="S440" i="2"/>
  <c r="T440" i="2"/>
  <c r="U440" i="2"/>
  <c r="V440" i="2"/>
  <c r="W440" i="2"/>
  <c r="E441" i="2"/>
  <c r="D441" i="2"/>
  <c r="L441" i="2"/>
  <c r="K441" i="2"/>
  <c r="M441" i="2"/>
  <c r="O441" i="2"/>
  <c r="Q441" i="2"/>
  <c r="R441" i="2"/>
  <c r="J442" i="2"/>
  <c r="I440" i="2"/>
  <c r="X440" i="2"/>
  <c r="Y440" i="2"/>
  <c r="C441" i="2"/>
  <c r="F442" i="2"/>
  <c r="P442" i="2"/>
  <c r="N442" i="2"/>
  <c r="S441" i="2"/>
  <c r="T441" i="2"/>
  <c r="U441" i="2"/>
  <c r="V441" i="2"/>
  <c r="W441" i="2"/>
  <c r="E442" i="2"/>
  <c r="D442" i="2"/>
  <c r="L442" i="2"/>
  <c r="K442" i="2"/>
  <c r="M442" i="2"/>
  <c r="O442" i="2"/>
  <c r="Q442" i="2"/>
  <c r="R442" i="2"/>
  <c r="J443" i="2"/>
  <c r="I441" i="2"/>
  <c r="X441" i="2"/>
  <c r="Y441" i="2"/>
  <c r="C442" i="2"/>
  <c r="F443" i="2"/>
  <c r="P443" i="2"/>
  <c r="N443" i="2"/>
  <c r="S442" i="2"/>
  <c r="T442" i="2"/>
  <c r="U442" i="2"/>
  <c r="V442" i="2"/>
  <c r="W442" i="2"/>
  <c r="E443" i="2"/>
  <c r="D443" i="2"/>
  <c r="L443" i="2"/>
  <c r="K443" i="2"/>
  <c r="M443" i="2"/>
  <c r="O443" i="2"/>
  <c r="Q443" i="2"/>
  <c r="R443" i="2"/>
  <c r="J444" i="2"/>
  <c r="I442" i="2"/>
  <c r="X442" i="2"/>
  <c r="Y442" i="2"/>
  <c r="C443" i="2"/>
  <c r="F444" i="2"/>
  <c r="P444" i="2"/>
  <c r="N444" i="2"/>
  <c r="S443" i="2"/>
  <c r="T443" i="2"/>
  <c r="U443" i="2"/>
  <c r="V443" i="2"/>
  <c r="W443" i="2"/>
  <c r="E444" i="2"/>
  <c r="D444" i="2"/>
  <c r="L444" i="2"/>
  <c r="K444" i="2"/>
  <c r="M444" i="2"/>
  <c r="O444" i="2"/>
  <c r="Q444" i="2"/>
  <c r="R444" i="2"/>
  <c r="J445" i="2"/>
  <c r="I443" i="2"/>
  <c r="X443" i="2"/>
  <c r="Y443" i="2"/>
  <c r="C444" i="2"/>
  <c r="F445" i="2"/>
  <c r="P445" i="2"/>
  <c r="N445" i="2"/>
  <c r="S444" i="2"/>
  <c r="T444" i="2"/>
  <c r="U444" i="2"/>
  <c r="V444" i="2"/>
  <c r="W444" i="2"/>
  <c r="E445" i="2"/>
  <c r="D445" i="2"/>
  <c r="L445" i="2"/>
  <c r="K445" i="2"/>
  <c r="M445" i="2"/>
  <c r="O445" i="2"/>
  <c r="Q445" i="2"/>
  <c r="R445" i="2"/>
  <c r="J446" i="2"/>
  <c r="I444" i="2"/>
  <c r="X444" i="2"/>
  <c r="Y444" i="2"/>
  <c r="C445" i="2"/>
  <c r="F446" i="2"/>
  <c r="P446" i="2"/>
  <c r="N446" i="2"/>
  <c r="S445" i="2"/>
  <c r="T445" i="2"/>
  <c r="U445" i="2"/>
  <c r="V445" i="2"/>
  <c r="W445" i="2"/>
  <c r="E446" i="2"/>
  <c r="D446" i="2"/>
  <c r="L446" i="2"/>
  <c r="K446" i="2"/>
  <c r="M446" i="2"/>
  <c r="O446" i="2"/>
  <c r="Q446" i="2"/>
  <c r="R446" i="2"/>
  <c r="J447" i="2"/>
  <c r="I445" i="2"/>
  <c r="X445" i="2"/>
  <c r="Y445" i="2"/>
  <c r="C446" i="2"/>
  <c r="F447" i="2"/>
  <c r="P447" i="2"/>
  <c r="N447" i="2"/>
  <c r="S446" i="2"/>
  <c r="T446" i="2"/>
  <c r="U446" i="2"/>
  <c r="V446" i="2"/>
  <c r="W446" i="2"/>
  <c r="E447" i="2"/>
  <c r="D447" i="2"/>
  <c r="L447" i="2"/>
  <c r="K447" i="2"/>
  <c r="M447" i="2"/>
  <c r="O447" i="2"/>
  <c r="Q447" i="2"/>
  <c r="R447" i="2"/>
  <c r="J448" i="2"/>
  <c r="I446" i="2"/>
  <c r="X446" i="2"/>
  <c r="Y446" i="2"/>
  <c r="C447" i="2"/>
  <c r="F448" i="2"/>
  <c r="P448" i="2"/>
  <c r="N448" i="2"/>
  <c r="S447" i="2"/>
  <c r="T447" i="2"/>
  <c r="U447" i="2"/>
  <c r="V447" i="2"/>
  <c r="W447" i="2"/>
  <c r="E448" i="2"/>
  <c r="D448" i="2"/>
  <c r="L448" i="2"/>
  <c r="K448" i="2"/>
  <c r="M448" i="2"/>
  <c r="O448" i="2"/>
  <c r="Q448" i="2"/>
  <c r="R448" i="2"/>
  <c r="J449" i="2"/>
  <c r="I447" i="2"/>
  <c r="X447" i="2"/>
  <c r="Y447" i="2"/>
  <c r="C448" i="2"/>
  <c r="F449" i="2"/>
  <c r="P449" i="2"/>
  <c r="N449" i="2"/>
  <c r="S448" i="2"/>
  <c r="T448" i="2"/>
  <c r="U448" i="2"/>
  <c r="V448" i="2"/>
  <c r="W448" i="2"/>
  <c r="E449" i="2"/>
  <c r="D449" i="2"/>
  <c r="L449" i="2"/>
  <c r="K449" i="2"/>
  <c r="M449" i="2"/>
  <c r="O449" i="2"/>
  <c r="Q449" i="2"/>
  <c r="R449" i="2"/>
  <c r="J450" i="2"/>
  <c r="I448" i="2"/>
  <c r="X448" i="2"/>
  <c r="Y448" i="2"/>
  <c r="C449" i="2"/>
  <c r="F450" i="2"/>
  <c r="P450" i="2"/>
  <c r="N450" i="2"/>
  <c r="S449" i="2"/>
  <c r="T449" i="2"/>
  <c r="U449" i="2"/>
  <c r="V449" i="2"/>
  <c r="W449" i="2"/>
  <c r="E450" i="2"/>
  <c r="D450" i="2"/>
  <c r="L450" i="2"/>
  <c r="K450" i="2"/>
  <c r="M450" i="2"/>
  <c r="O450" i="2"/>
  <c r="Q450" i="2"/>
  <c r="R450" i="2"/>
  <c r="J451" i="2"/>
  <c r="I449" i="2"/>
  <c r="X449" i="2"/>
  <c r="Y449" i="2"/>
  <c r="C450" i="2"/>
  <c r="F451" i="2"/>
  <c r="P451" i="2"/>
  <c r="N451" i="2"/>
  <c r="S450" i="2"/>
  <c r="T450" i="2"/>
  <c r="U450" i="2"/>
  <c r="V450" i="2"/>
  <c r="W450" i="2"/>
  <c r="E451" i="2"/>
  <c r="D451" i="2"/>
  <c r="L451" i="2"/>
  <c r="K451" i="2"/>
  <c r="M451" i="2"/>
  <c r="O451" i="2"/>
  <c r="Q451" i="2"/>
  <c r="R451" i="2"/>
  <c r="J452" i="2"/>
  <c r="I450" i="2"/>
  <c r="X450" i="2"/>
  <c r="Y450" i="2"/>
  <c r="C451" i="2"/>
  <c r="F452" i="2"/>
  <c r="P452" i="2"/>
  <c r="N452" i="2"/>
  <c r="S451" i="2"/>
  <c r="T451" i="2"/>
  <c r="U451" i="2"/>
  <c r="V451" i="2"/>
  <c r="W451" i="2"/>
  <c r="E452" i="2"/>
  <c r="D452" i="2"/>
  <c r="L452" i="2"/>
  <c r="K452" i="2"/>
  <c r="M452" i="2"/>
  <c r="O452" i="2"/>
  <c r="Q452" i="2"/>
  <c r="R452" i="2"/>
  <c r="J453" i="2"/>
  <c r="I451" i="2"/>
  <c r="X451" i="2"/>
  <c r="Y451" i="2"/>
  <c r="C452" i="2"/>
  <c r="F453" i="2"/>
  <c r="P453" i="2"/>
  <c r="N453" i="2"/>
  <c r="S452" i="2"/>
  <c r="T452" i="2"/>
  <c r="U452" i="2"/>
  <c r="V452" i="2"/>
  <c r="W452" i="2"/>
  <c r="E453" i="2"/>
  <c r="D453" i="2"/>
  <c r="L453" i="2"/>
  <c r="K453" i="2"/>
  <c r="M453" i="2"/>
  <c r="O453" i="2"/>
  <c r="Q453" i="2"/>
  <c r="R453" i="2"/>
  <c r="J454" i="2"/>
  <c r="I452" i="2"/>
  <c r="X452" i="2"/>
  <c r="Y452" i="2"/>
  <c r="C453" i="2"/>
  <c r="F454" i="2"/>
  <c r="P454" i="2"/>
  <c r="N454" i="2"/>
  <c r="S453" i="2"/>
  <c r="T453" i="2"/>
  <c r="U453" i="2"/>
  <c r="V453" i="2"/>
  <c r="W453" i="2"/>
  <c r="E454" i="2"/>
  <c r="D454" i="2"/>
  <c r="L454" i="2"/>
  <c r="K454" i="2"/>
  <c r="M454" i="2"/>
  <c r="O454" i="2"/>
  <c r="Q454" i="2"/>
  <c r="R454" i="2"/>
  <c r="J455" i="2"/>
  <c r="I453" i="2"/>
  <c r="X453" i="2"/>
  <c r="Y453" i="2"/>
  <c r="C454" i="2"/>
  <c r="F455" i="2"/>
  <c r="P455" i="2"/>
  <c r="N455" i="2"/>
  <c r="S454" i="2"/>
  <c r="T454" i="2"/>
  <c r="U454" i="2"/>
  <c r="V454" i="2"/>
  <c r="W454" i="2"/>
  <c r="E455" i="2"/>
  <c r="D455" i="2"/>
  <c r="L455" i="2"/>
  <c r="K455" i="2"/>
  <c r="M455" i="2"/>
  <c r="O455" i="2"/>
  <c r="Q455" i="2"/>
  <c r="R455" i="2"/>
  <c r="J456" i="2"/>
  <c r="I454" i="2"/>
  <c r="X454" i="2"/>
  <c r="Y454" i="2"/>
  <c r="C455" i="2"/>
  <c r="F456" i="2"/>
  <c r="P456" i="2"/>
  <c r="N456" i="2"/>
  <c r="S455" i="2"/>
  <c r="T455" i="2"/>
  <c r="U455" i="2"/>
  <c r="V455" i="2"/>
  <c r="W455" i="2"/>
  <c r="E456" i="2"/>
  <c r="D456" i="2"/>
  <c r="L456" i="2"/>
  <c r="K456" i="2"/>
  <c r="M456" i="2"/>
  <c r="O456" i="2"/>
  <c r="Q456" i="2"/>
  <c r="R456" i="2"/>
  <c r="J457" i="2"/>
  <c r="I455" i="2"/>
  <c r="X455" i="2"/>
  <c r="Y455" i="2"/>
  <c r="C456" i="2"/>
  <c r="F457" i="2"/>
  <c r="P457" i="2"/>
  <c r="N457" i="2"/>
  <c r="S456" i="2"/>
  <c r="T456" i="2"/>
  <c r="U456" i="2"/>
  <c r="V456" i="2"/>
  <c r="W456" i="2"/>
  <c r="E457" i="2"/>
  <c r="D457" i="2"/>
  <c r="L457" i="2"/>
  <c r="K457" i="2"/>
  <c r="M457" i="2"/>
  <c r="O457" i="2"/>
  <c r="Q457" i="2"/>
  <c r="R457" i="2"/>
  <c r="J458" i="2"/>
  <c r="I456" i="2"/>
  <c r="X456" i="2"/>
  <c r="Y456" i="2"/>
  <c r="C457" i="2"/>
  <c r="F458" i="2"/>
  <c r="P458" i="2"/>
  <c r="N458" i="2"/>
  <c r="S457" i="2"/>
  <c r="T457" i="2"/>
  <c r="U457" i="2"/>
  <c r="V457" i="2"/>
  <c r="W457" i="2"/>
  <c r="E458" i="2"/>
  <c r="D458" i="2"/>
  <c r="L458" i="2"/>
  <c r="K458" i="2"/>
  <c r="M458" i="2"/>
  <c r="O458" i="2"/>
  <c r="Q458" i="2"/>
  <c r="R458" i="2"/>
  <c r="J459" i="2"/>
  <c r="I457" i="2"/>
  <c r="X457" i="2"/>
  <c r="Y457" i="2"/>
  <c r="C458" i="2"/>
  <c r="F459" i="2"/>
  <c r="P459" i="2"/>
  <c r="N459" i="2"/>
  <c r="S458" i="2"/>
  <c r="T458" i="2"/>
  <c r="U458" i="2"/>
  <c r="V458" i="2"/>
  <c r="W458" i="2"/>
  <c r="E459" i="2"/>
  <c r="D459" i="2"/>
  <c r="L459" i="2"/>
  <c r="K459" i="2"/>
  <c r="M459" i="2"/>
  <c r="O459" i="2"/>
  <c r="Q459" i="2"/>
  <c r="R459" i="2"/>
  <c r="J460" i="2"/>
  <c r="I458" i="2"/>
  <c r="X458" i="2"/>
  <c r="Y458" i="2"/>
  <c r="C459" i="2"/>
  <c r="F460" i="2"/>
  <c r="P460" i="2"/>
  <c r="N460" i="2"/>
  <c r="S459" i="2"/>
  <c r="T459" i="2"/>
  <c r="U459" i="2"/>
  <c r="V459" i="2"/>
  <c r="W459" i="2"/>
  <c r="E460" i="2"/>
  <c r="D460" i="2"/>
  <c r="L460" i="2"/>
  <c r="K460" i="2"/>
  <c r="M460" i="2"/>
  <c r="O460" i="2"/>
  <c r="Q460" i="2"/>
  <c r="R460" i="2"/>
  <c r="J461" i="2"/>
  <c r="I459" i="2"/>
  <c r="X459" i="2"/>
  <c r="Y459" i="2"/>
  <c r="C460" i="2"/>
  <c r="F461" i="2"/>
  <c r="P461" i="2"/>
  <c r="N461" i="2"/>
  <c r="S460" i="2"/>
  <c r="T460" i="2"/>
  <c r="U460" i="2"/>
  <c r="V460" i="2"/>
  <c r="W460" i="2"/>
  <c r="E461" i="2"/>
  <c r="D461" i="2"/>
  <c r="L461" i="2"/>
  <c r="K461" i="2"/>
  <c r="M461" i="2"/>
  <c r="O461" i="2"/>
  <c r="Q461" i="2"/>
  <c r="R461" i="2"/>
  <c r="J462" i="2"/>
  <c r="I460" i="2"/>
  <c r="X460" i="2"/>
  <c r="Y460" i="2"/>
  <c r="C461" i="2"/>
  <c r="F462" i="2"/>
  <c r="P462" i="2"/>
  <c r="N462" i="2"/>
  <c r="S461" i="2"/>
  <c r="T461" i="2"/>
  <c r="U461" i="2"/>
  <c r="V461" i="2"/>
  <c r="W461" i="2"/>
  <c r="E462" i="2"/>
  <c r="D462" i="2"/>
  <c r="L462" i="2"/>
  <c r="K462" i="2"/>
  <c r="M462" i="2"/>
  <c r="O462" i="2"/>
  <c r="Q462" i="2"/>
  <c r="R462" i="2"/>
  <c r="J463" i="2"/>
  <c r="I461" i="2"/>
  <c r="X461" i="2"/>
  <c r="Y461" i="2"/>
  <c r="C462" i="2"/>
  <c r="F463" i="2"/>
  <c r="P463" i="2"/>
  <c r="N463" i="2"/>
  <c r="S462" i="2"/>
  <c r="T462" i="2"/>
  <c r="U462" i="2"/>
  <c r="V462" i="2"/>
  <c r="W462" i="2"/>
  <c r="E463" i="2"/>
  <c r="D463" i="2"/>
  <c r="L463" i="2"/>
  <c r="K463" i="2"/>
  <c r="M463" i="2"/>
  <c r="O463" i="2"/>
  <c r="Q463" i="2"/>
  <c r="R463" i="2"/>
  <c r="J464" i="2"/>
  <c r="I462" i="2"/>
  <c r="X462" i="2"/>
  <c r="Y462" i="2"/>
  <c r="C463" i="2"/>
  <c r="F464" i="2"/>
  <c r="P464" i="2"/>
  <c r="N464" i="2"/>
  <c r="S463" i="2"/>
  <c r="T463" i="2"/>
  <c r="U463" i="2"/>
  <c r="V463" i="2"/>
  <c r="W463" i="2"/>
  <c r="E464" i="2"/>
  <c r="D464" i="2"/>
  <c r="L464" i="2"/>
  <c r="K464" i="2"/>
  <c r="M464" i="2"/>
  <c r="O464" i="2"/>
  <c r="Q464" i="2"/>
  <c r="R464" i="2"/>
  <c r="J465" i="2"/>
  <c r="I463" i="2"/>
  <c r="X463" i="2"/>
  <c r="Y463" i="2"/>
  <c r="C464" i="2"/>
  <c r="F465" i="2"/>
  <c r="P465" i="2"/>
  <c r="N465" i="2"/>
  <c r="S464" i="2"/>
  <c r="T464" i="2"/>
  <c r="U464" i="2"/>
  <c r="V464" i="2"/>
  <c r="W464" i="2"/>
  <c r="E465" i="2"/>
  <c r="D465" i="2"/>
  <c r="L465" i="2"/>
  <c r="K465" i="2"/>
  <c r="M465" i="2"/>
  <c r="O465" i="2"/>
  <c r="Q465" i="2"/>
  <c r="R465" i="2"/>
  <c r="J466" i="2"/>
  <c r="I464" i="2"/>
  <c r="X464" i="2"/>
  <c r="Y464" i="2"/>
  <c r="C465" i="2"/>
  <c r="F466" i="2"/>
  <c r="P466" i="2"/>
  <c r="N466" i="2"/>
  <c r="S465" i="2"/>
  <c r="T465" i="2"/>
  <c r="U465" i="2"/>
  <c r="V465" i="2"/>
  <c r="W465" i="2"/>
  <c r="E466" i="2"/>
  <c r="D466" i="2"/>
  <c r="L466" i="2"/>
  <c r="K466" i="2"/>
  <c r="M466" i="2"/>
  <c r="O466" i="2"/>
  <c r="Q466" i="2"/>
  <c r="R466" i="2"/>
  <c r="J467" i="2"/>
  <c r="I465" i="2"/>
  <c r="X465" i="2"/>
  <c r="Y465" i="2"/>
  <c r="C466" i="2"/>
  <c r="F467" i="2"/>
  <c r="P467" i="2"/>
  <c r="N467" i="2"/>
  <c r="S466" i="2"/>
  <c r="T466" i="2"/>
  <c r="U466" i="2"/>
  <c r="V466" i="2"/>
  <c r="W466" i="2"/>
  <c r="E467" i="2"/>
  <c r="D467" i="2"/>
  <c r="L467" i="2"/>
  <c r="K467" i="2"/>
  <c r="M467" i="2"/>
  <c r="O467" i="2"/>
  <c r="Q467" i="2"/>
  <c r="R467" i="2"/>
  <c r="J468" i="2"/>
  <c r="I466" i="2"/>
  <c r="X466" i="2"/>
  <c r="Y466" i="2"/>
  <c r="C467" i="2"/>
  <c r="F468" i="2"/>
  <c r="P468" i="2"/>
  <c r="N468" i="2"/>
  <c r="S467" i="2"/>
  <c r="T467" i="2"/>
  <c r="U467" i="2"/>
  <c r="V467" i="2"/>
  <c r="W467" i="2"/>
  <c r="E468" i="2"/>
  <c r="D468" i="2"/>
  <c r="L468" i="2"/>
  <c r="K468" i="2"/>
  <c r="M468" i="2"/>
  <c r="O468" i="2"/>
  <c r="Q468" i="2"/>
  <c r="R468" i="2"/>
  <c r="J469" i="2"/>
  <c r="I467" i="2"/>
  <c r="X467" i="2"/>
  <c r="Y467" i="2"/>
  <c r="C468" i="2"/>
  <c r="F469" i="2"/>
  <c r="P469" i="2"/>
  <c r="N469" i="2"/>
  <c r="S468" i="2"/>
  <c r="T468" i="2"/>
  <c r="U468" i="2"/>
  <c r="V468" i="2"/>
  <c r="W468" i="2"/>
  <c r="E469" i="2"/>
  <c r="D469" i="2"/>
  <c r="L469" i="2"/>
  <c r="K469" i="2"/>
  <c r="M469" i="2"/>
  <c r="O469" i="2"/>
  <c r="Q469" i="2"/>
  <c r="R469" i="2"/>
  <c r="J470" i="2"/>
  <c r="I468" i="2"/>
  <c r="X468" i="2"/>
  <c r="Y468" i="2"/>
  <c r="C469" i="2"/>
  <c r="F470" i="2"/>
  <c r="P470" i="2"/>
  <c r="N470" i="2"/>
  <c r="S469" i="2"/>
  <c r="T469" i="2"/>
  <c r="U469" i="2"/>
  <c r="V469" i="2"/>
  <c r="W469" i="2"/>
  <c r="E470" i="2"/>
  <c r="D470" i="2"/>
  <c r="L470" i="2"/>
  <c r="K470" i="2"/>
  <c r="M470" i="2"/>
  <c r="O470" i="2"/>
  <c r="Q470" i="2"/>
  <c r="R470" i="2"/>
  <c r="J471" i="2"/>
  <c r="I469" i="2"/>
  <c r="X469" i="2"/>
  <c r="Y469" i="2"/>
  <c r="C470" i="2"/>
  <c r="F471" i="2"/>
  <c r="P471" i="2"/>
  <c r="N471" i="2"/>
  <c r="S470" i="2"/>
  <c r="T470" i="2"/>
  <c r="U470" i="2"/>
  <c r="V470" i="2"/>
  <c r="W470" i="2"/>
  <c r="E471" i="2"/>
  <c r="D471" i="2"/>
  <c r="L471" i="2"/>
  <c r="K471" i="2"/>
  <c r="M471" i="2"/>
  <c r="O471" i="2"/>
  <c r="Q471" i="2"/>
  <c r="R471" i="2"/>
  <c r="J472" i="2"/>
  <c r="I470" i="2"/>
  <c r="X470" i="2"/>
  <c r="Y470" i="2"/>
  <c r="C471" i="2"/>
  <c r="F472" i="2"/>
  <c r="P472" i="2"/>
  <c r="N472" i="2"/>
  <c r="S471" i="2"/>
  <c r="T471" i="2"/>
  <c r="U471" i="2"/>
  <c r="V471" i="2"/>
  <c r="W471" i="2"/>
  <c r="E472" i="2"/>
  <c r="D472" i="2"/>
  <c r="L472" i="2"/>
  <c r="K472" i="2"/>
  <c r="M472" i="2"/>
  <c r="O472" i="2"/>
  <c r="Q472" i="2"/>
  <c r="R472" i="2"/>
  <c r="J473" i="2"/>
  <c r="I471" i="2"/>
  <c r="X471" i="2"/>
  <c r="Y471" i="2"/>
  <c r="C472" i="2"/>
  <c r="F473" i="2"/>
  <c r="P473" i="2"/>
  <c r="N473" i="2"/>
  <c r="S472" i="2"/>
  <c r="T472" i="2"/>
  <c r="U472" i="2"/>
  <c r="V472" i="2"/>
  <c r="W472" i="2"/>
  <c r="E473" i="2"/>
  <c r="D473" i="2"/>
  <c r="L473" i="2"/>
  <c r="K473" i="2"/>
  <c r="M473" i="2"/>
  <c r="O473" i="2"/>
  <c r="Q473" i="2"/>
  <c r="R473" i="2"/>
  <c r="J474" i="2"/>
  <c r="I472" i="2"/>
  <c r="X472" i="2"/>
  <c r="Y472" i="2"/>
  <c r="C473" i="2"/>
  <c r="F474" i="2"/>
  <c r="P474" i="2"/>
  <c r="N474" i="2"/>
  <c r="K474" i="2"/>
  <c r="S473" i="2"/>
  <c r="T473" i="2"/>
  <c r="U473" i="2"/>
  <c r="V473" i="2"/>
  <c r="W473" i="2"/>
  <c r="E474" i="2"/>
  <c r="D474" i="2"/>
  <c r="L474" i="2"/>
  <c r="M474" i="2"/>
  <c r="O474" i="2"/>
  <c r="Q474" i="2"/>
  <c r="R474" i="2"/>
  <c r="S474" i="2"/>
  <c r="T474" i="2"/>
  <c r="U474" i="2"/>
  <c r="V474" i="2"/>
  <c r="W474" i="2"/>
  <c r="H474" i="2"/>
  <c r="Z474" i="2"/>
  <c r="H9" i="2"/>
  <c r="Z9" i="2"/>
  <c r="AA9" i="2"/>
  <c r="H10" i="2"/>
  <c r="Z10" i="2"/>
  <c r="AA10" i="2"/>
  <c r="H11" i="2"/>
  <c r="Z11" i="2"/>
  <c r="AA11" i="2"/>
  <c r="H12" i="2"/>
  <c r="Z12" i="2"/>
  <c r="AA12" i="2"/>
  <c r="H13" i="2"/>
  <c r="Z13" i="2"/>
  <c r="AA13" i="2"/>
  <c r="H14" i="2"/>
  <c r="Z14" i="2"/>
  <c r="AA14" i="2"/>
  <c r="H15" i="2"/>
  <c r="Z15" i="2"/>
  <c r="AA15" i="2"/>
  <c r="H16" i="2"/>
  <c r="Z16" i="2"/>
  <c r="AA16" i="2"/>
  <c r="H17" i="2"/>
  <c r="Z17" i="2"/>
  <c r="AA17" i="2"/>
  <c r="H18" i="2"/>
  <c r="Z18" i="2"/>
  <c r="AA18" i="2"/>
  <c r="H19" i="2"/>
  <c r="Z19" i="2"/>
  <c r="AA19" i="2"/>
  <c r="H20" i="2"/>
  <c r="Z20" i="2"/>
  <c r="AA20" i="2"/>
  <c r="H21" i="2"/>
  <c r="Z21" i="2"/>
  <c r="AA21" i="2"/>
  <c r="H22" i="2"/>
  <c r="Z22" i="2"/>
  <c r="AA22" i="2"/>
  <c r="H23" i="2"/>
  <c r="Z23" i="2"/>
  <c r="AA23" i="2"/>
  <c r="H24" i="2"/>
  <c r="Z24" i="2"/>
  <c r="AA24" i="2"/>
  <c r="H25" i="2"/>
  <c r="Z25" i="2"/>
  <c r="AA25" i="2"/>
  <c r="H26" i="2"/>
  <c r="Z26" i="2"/>
  <c r="AA26" i="2"/>
  <c r="H27" i="2"/>
  <c r="Z27" i="2"/>
  <c r="AA27" i="2"/>
  <c r="H28" i="2"/>
  <c r="Z28" i="2"/>
  <c r="AA28" i="2"/>
  <c r="H29" i="2"/>
  <c r="Z29" i="2"/>
  <c r="AA29" i="2"/>
  <c r="H30" i="2"/>
  <c r="Z30" i="2"/>
  <c r="AA30" i="2"/>
  <c r="H31" i="2"/>
  <c r="Z31" i="2"/>
  <c r="AA31" i="2"/>
  <c r="H32" i="2"/>
  <c r="Z32" i="2"/>
  <c r="AA32" i="2"/>
  <c r="H33" i="2"/>
  <c r="Z33" i="2"/>
  <c r="AA33" i="2"/>
  <c r="H34" i="2"/>
  <c r="Z34" i="2"/>
  <c r="AA34" i="2"/>
  <c r="H35" i="2"/>
  <c r="Z35" i="2"/>
  <c r="AA35" i="2"/>
  <c r="H36" i="2"/>
  <c r="Z36" i="2"/>
  <c r="AA36" i="2"/>
  <c r="H37" i="2"/>
  <c r="Z37" i="2"/>
  <c r="AA37" i="2"/>
  <c r="H38" i="2"/>
  <c r="Z38" i="2"/>
  <c r="AA38" i="2"/>
  <c r="H39" i="2"/>
  <c r="Z39" i="2"/>
  <c r="AA39" i="2"/>
  <c r="H40" i="2"/>
  <c r="Z40" i="2"/>
  <c r="AA40" i="2"/>
  <c r="H41" i="2"/>
  <c r="Z41" i="2"/>
  <c r="AA41" i="2"/>
  <c r="H42" i="2"/>
  <c r="Z42" i="2"/>
  <c r="AA42" i="2"/>
  <c r="H43" i="2"/>
  <c r="Z43" i="2"/>
  <c r="AA43" i="2"/>
  <c r="H44" i="2"/>
  <c r="Z44" i="2"/>
  <c r="AA44" i="2"/>
  <c r="H45" i="2"/>
  <c r="Z45" i="2"/>
  <c r="AA45" i="2"/>
  <c r="H46" i="2"/>
  <c r="Z46" i="2"/>
  <c r="AA46" i="2"/>
  <c r="H47" i="2"/>
  <c r="Z47" i="2"/>
  <c r="AA47" i="2"/>
  <c r="H48" i="2"/>
  <c r="Z48" i="2"/>
  <c r="AA48" i="2"/>
  <c r="H49" i="2"/>
  <c r="Z49" i="2"/>
  <c r="AA49" i="2"/>
  <c r="H50" i="2"/>
  <c r="Z50" i="2"/>
  <c r="AA50" i="2"/>
  <c r="H51" i="2"/>
  <c r="Z51" i="2"/>
  <c r="AA51" i="2"/>
  <c r="H52" i="2"/>
  <c r="Z52" i="2"/>
  <c r="AA52" i="2"/>
  <c r="H53" i="2"/>
  <c r="Z53" i="2"/>
  <c r="AA53" i="2"/>
  <c r="H54" i="2"/>
  <c r="Z54" i="2"/>
  <c r="AA54" i="2"/>
  <c r="H55" i="2"/>
  <c r="Z55" i="2"/>
  <c r="AA55" i="2"/>
  <c r="H56" i="2"/>
  <c r="Z56" i="2"/>
  <c r="AA56" i="2"/>
  <c r="H57" i="2"/>
  <c r="Z57" i="2"/>
  <c r="AA57" i="2"/>
  <c r="H58" i="2"/>
  <c r="Z58" i="2"/>
  <c r="AA58" i="2"/>
  <c r="H59" i="2"/>
  <c r="Z59" i="2"/>
  <c r="AA59" i="2"/>
  <c r="H60" i="2"/>
  <c r="Z60" i="2"/>
  <c r="AA60" i="2"/>
  <c r="H61" i="2"/>
  <c r="Z61" i="2"/>
  <c r="AA61" i="2"/>
  <c r="H62" i="2"/>
  <c r="Z62" i="2"/>
  <c r="AA62" i="2"/>
  <c r="H63" i="2"/>
  <c r="Z63" i="2"/>
  <c r="AA63" i="2"/>
  <c r="H64" i="2"/>
  <c r="Z64" i="2"/>
  <c r="AA64" i="2"/>
  <c r="H65" i="2"/>
  <c r="Z65" i="2"/>
  <c r="AA65" i="2"/>
  <c r="H66" i="2"/>
  <c r="Z66" i="2"/>
  <c r="AA66" i="2"/>
  <c r="H67" i="2"/>
  <c r="Z67" i="2"/>
  <c r="AA67" i="2"/>
  <c r="H68" i="2"/>
  <c r="Z68" i="2"/>
  <c r="AA68" i="2"/>
  <c r="H69" i="2"/>
  <c r="Z69" i="2"/>
  <c r="AA69" i="2"/>
  <c r="H70" i="2"/>
  <c r="Z70" i="2"/>
  <c r="AA70" i="2"/>
  <c r="H71" i="2"/>
  <c r="Z71" i="2"/>
  <c r="AA71" i="2"/>
  <c r="H72" i="2"/>
  <c r="Z72" i="2"/>
  <c r="AA72" i="2"/>
  <c r="H73" i="2"/>
  <c r="Z73" i="2"/>
  <c r="AA73" i="2"/>
  <c r="H74" i="2"/>
  <c r="Z74" i="2"/>
  <c r="AA74" i="2"/>
  <c r="H75" i="2"/>
  <c r="Z75" i="2"/>
  <c r="AA75" i="2"/>
  <c r="H76" i="2"/>
  <c r="Z76" i="2"/>
  <c r="AA76" i="2"/>
  <c r="H77" i="2"/>
  <c r="Z77" i="2"/>
  <c r="AA77" i="2"/>
  <c r="H78" i="2"/>
  <c r="Z78" i="2"/>
  <c r="AA78" i="2"/>
  <c r="H79" i="2"/>
  <c r="Z79" i="2"/>
  <c r="AA79" i="2"/>
  <c r="H80" i="2"/>
  <c r="Z80" i="2"/>
  <c r="AA80" i="2"/>
  <c r="H81" i="2"/>
  <c r="Z81" i="2"/>
  <c r="AA81" i="2"/>
  <c r="H82" i="2"/>
  <c r="Z82" i="2"/>
  <c r="AA82" i="2"/>
  <c r="H83" i="2"/>
  <c r="Z83" i="2"/>
  <c r="AA83" i="2"/>
  <c r="H84" i="2"/>
  <c r="Z84" i="2"/>
  <c r="AA84" i="2"/>
  <c r="H85" i="2"/>
  <c r="Z85" i="2"/>
  <c r="AA85" i="2"/>
  <c r="H86" i="2"/>
  <c r="Z86" i="2"/>
  <c r="AA86" i="2"/>
  <c r="H87" i="2"/>
  <c r="Z87" i="2"/>
  <c r="AA87" i="2"/>
  <c r="H88" i="2"/>
  <c r="Z88" i="2"/>
  <c r="AA88" i="2"/>
  <c r="H89" i="2"/>
  <c r="Z89" i="2"/>
  <c r="AA89" i="2"/>
  <c r="H90" i="2"/>
  <c r="Z90" i="2"/>
  <c r="AA90" i="2"/>
  <c r="H91" i="2"/>
  <c r="Z91" i="2"/>
  <c r="AA91" i="2"/>
  <c r="H92" i="2"/>
  <c r="Z92" i="2"/>
  <c r="AA92" i="2"/>
  <c r="H93" i="2"/>
  <c r="Z93" i="2"/>
  <c r="AA93" i="2"/>
  <c r="H94" i="2"/>
  <c r="Z94" i="2"/>
  <c r="AA94" i="2"/>
  <c r="H95" i="2"/>
  <c r="Z95" i="2"/>
  <c r="AA95" i="2"/>
  <c r="H96" i="2"/>
  <c r="Z96" i="2"/>
  <c r="AA96" i="2"/>
  <c r="H97" i="2"/>
  <c r="Z97" i="2"/>
  <c r="AA97" i="2"/>
  <c r="H98" i="2"/>
  <c r="Z98" i="2"/>
  <c r="AA98" i="2"/>
  <c r="H99" i="2"/>
  <c r="Z99" i="2"/>
  <c r="AA99" i="2"/>
  <c r="H100" i="2"/>
  <c r="Z100" i="2"/>
  <c r="AA100" i="2"/>
  <c r="H101" i="2"/>
  <c r="Z101" i="2"/>
  <c r="AA101" i="2"/>
  <c r="H102" i="2"/>
  <c r="Z102" i="2"/>
  <c r="AA102" i="2"/>
  <c r="H103" i="2"/>
  <c r="Z103" i="2"/>
  <c r="AA103" i="2"/>
  <c r="H104" i="2"/>
  <c r="Z104" i="2"/>
  <c r="AA104" i="2"/>
  <c r="H105" i="2"/>
  <c r="Z105" i="2"/>
  <c r="AA105" i="2"/>
  <c r="H106" i="2"/>
  <c r="Z106" i="2"/>
  <c r="AA106" i="2"/>
  <c r="H107" i="2"/>
  <c r="Z107" i="2"/>
  <c r="AA107" i="2"/>
  <c r="H108" i="2"/>
  <c r="Z108" i="2"/>
  <c r="AA108" i="2"/>
  <c r="H109" i="2"/>
  <c r="Z109" i="2"/>
  <c r="AA109" i="2"/>
  <c r="H110" i="2"/>
  <c r="Z110" i="2"/>
  <c r="AA110" i="2"/>
  <c r="H111" i="2"/>
  <c r="Z111" i="2"/>
  <c r="AA111" i="2"/>
  <c r="H112" i="2"/>
  <c r="Z112" i="2"/>
  <c r="AA112" i="2"/>
  <c r="H113" i="2"/>
  <c r="Z113" i="2"/>
  <c r="AA113" i="2"/>
  <c r="H114" i="2"/>
  <c r="Z114" i="2"/>
  <c r="AA114" i="2"/>
  <c r="H115" i="2"/>
  <c r="Z115" i="2"/>
  <c r="AA115" i="2"/>
  <c r="H116" i="2"/>
  <c r="Z116" i="2"/>
  <c r="AA116" i="2"/>
  <c r="H117" i="2"/>
  <c r="Z117" i="2"/>
  <c r="AA117" i="2"/>
  <c r="H118" i="2"/>
  <c r="Z118" i="2"/>
  <c r="AA118" i="2"/>
  <c r="H119" i="2"/>
  <c r="Z119" i="2"/>
  <c r="AA119" i="2"/>
  <c r="H120" i="2"/>
  <c r="Z120" i="2"/>
  <c r="AA120" i="2"/>
  <c r="H121" i="2"/>
  <c r="Z121" i="2"/>
  <c r="AA121" i="2"/>
  <c r="H122" i="2"/>
  <c r="Z122" i="2"/>
  <c r="AA122" i="2"/>
  <c r="H123" i="2"/>
  <c r="Z123" i="2"/>
  <c r="AA123" i="2"/>
  <c r="H124" i="2"/>
  <c r="Z124" i="2"/>
  <c r="AA124" i="2"/>
  <c r="H125" i="2"/>
  <c r="Z125" i="2"/>
  <c r="AA125" i="2"/>
  <c r="H126" i="2"/>
  <c r="Z126" i="2"/>
  <c r="AA126" i="2"/>
  <c r="H127" i="2"/>
  <c r="Z127" i="2"/>
  <c r="AA127" i="2"/>
  <c r="H128" i="2"/>
  <c r="Z128" i="2"/>
  <c r="AA128" i="2"/>
  <c r="H129" i="2"/>
  <c r="Z129" i="2"/>
  <c r="AA129" i="2"/>
  <c r="H130" i="2"/>
  <c r="Z130" i="2"/>
  <c r="AA130" i="2"/>
  <c r="H131" i="2"/>
  <c r="Z131" i="2"/>
  <c r="AA131" i="2"/>
  <c r="H132" i="2"/>
  <c r="Z132" i="2"/>
  <c r="AA132" i="2"/>
  <c r="H133" i="2"/>
  <c r="Z133" i="2"/>
  <c r="AA133" i="2"/>
  <c r="H134" i="2"/>
  <c r="Z134" i="2"/>
  <c r="AA134" i="2"/>
  <c r="H135" i="2"/>
  <c r="Z135" i="2"/>
  <c r="AA135" i="2"/>
  <c r="H136" i="2"/>
  <c r="Z136" i="2"/>
  <c r="AA136" i="2"/>
  <c r="H137" i="2"/>
  <c r="Z137" i="2"/>
  <c r="AA137" i="2"/>
  <c r="H138" i="2"/>
  <c r="Z138" i="2"/>
  <c r="AA138" i="2"/>
  <c r="H139" i="2"/>
  <c r="Z139" i="2"/>
  <c r="AA139" i="2"/>
  <c r="H140" i="2"/>
  <c r="Z140" i="2"/>
  <c r="AA140" i="2"/>
  <c r="H141" i="2"/>
  <c r="Z141" i="2"/>
  <c r="AA141" i="2"/>
  <c r="H142" i="2"/>
  <c r="Z142" i="2"/>
  <c r="AA142" i="2"/>
  <c r="H143" i="2"/>
  <c r="Z143" i="2"/>
  <c r="AA143" i="2"/>
  <c r="H144" i="2"/>
  <c r="Z144" i="2"/>
  <c r="AA144" i="2"/>
  <c r="H145" i="2"/>
  <c r="Z145" i="2"/>
  <c r="AA145" i="2"/>
  <c r="H146" i="2"/>
  <c r="Z146" i="2"/>
  <c r="AA146" i="2"/>
  <c r="H147" i="2"/>
  <c r="Z147" i="2"/>
  <c r="AA147" i="2"/>
  <c r="H148" i="2"/>
  <c r="Z148" i="2"/>
  <c r="AA148" i="2"/>
  <c r="H149" i="2"/>
  <c r="Z149" i="2"/>
  <c r="AA149" i="2"/>
  <c r="H150" i="2"/>
  <c r="Z150" i="2"/>
  <c r="AA150" i="2"/>
  <c r="H151" i="2"/>
  <c r="Z151" i="2"/>
  <c r="AA151" i="2"/>
  <c r="H152" i="2"/>
  <c r="Z152" i="2"/>
  <c r="AA152" i="2"/>
  <c r="H153" i="2"/>
  <c r="Z153" i="2"/>
  <c r="AA153" i="2"/>
  <c r="H154" i="2"/>
  <c r="Z154" i="2"/>
  <c r="AA154" i="2"/>
  <c r="H155" i="2"/>
  <c r="Z155" i="2"/>
  <c r="AA155" i="2"/>
  <c r="H156" i="2"/>
  <c r="Z156" i="2"/>
  <c r="AA156" i="2"/>
  <c r="H157" i="2"/>
  <c r="Z157" i="2"/>
  <c r="AA157" i="2"/>
  <c r="H158" i="2"/>
  <c r="Z158" i="2"/>
  <c r="AA158" i="2"/>
  <c r="H159" i="2"/>
  <c r="Z159" i="2"/>
  <c r="AA159" i="2"/>
  <c r="H160" i="2"/>
  <c r="Z160" i="2"/>
  <c r="AA160" i="2"/>
  <c r="H161" i="2"/>
  <c r="Z161" i="2"/>
  <c r="AA161" i="2"/>
  <c r="H162" i="2"/>
  <c r="Z162" i="2"/>
  <c r="AA162" i="2"/>
  <c r="H163" i="2"/>
  <c r="Z163" i="2"/>
  <c r="AA163" i="2"/>
  <c r="H164" i="2"/>
  <c r="Z164" i="2"/>
  <c r="AA164" i="2"/>
  <c r="H165" i="2"/>
  <c r="Z165" i="2"/>
  <c r="AA165" i="2"/>
  <c r="H166" i="2"/>
  <c r="Z166" i="2"/>
  <c r="AA166" i="2"/>
  <c r="H167" i="2"/>
  <c r="Z167" i="2"/>
  <c r="AA167" i="2"/>
  <c r="H168" i="2"/>
  <c r="Z168" i="2"/>
  <c r="AA168" i="2"/>
  <c r="H169" i="2"/>
  <c r="Z169" i="2"/>
  <c r="AA169" i="2"/>
  <c r="H170" i="2"/>
  <c r="Z170" i="2"/>
  <c r="AA170" i="2"/>
  <c r="H171" i="2"/>
  <c r="Z171" i="2"/>
  <c r="AA171" i="2"/>
  <c r="H172" i="2"/>
  <c r="Z172" i="2"/>
  <c r="AA172" i="2"/>
  <c r="H173" i="2"/>
  <c r="Z173" i="2"/>
  <c r="AA173" i="2"/>
  <c r="H174" i="2"/>
  <c r="Z174" i="2"/>
  <c r="AA174" i="2"/>
  <c r="H175" i="2"/>
  <c r="Z175" i="2"/>
  <c r="AA175" i="2"/>
  <c r="H176" i="2"/>
  <c r="Z176" i="2"/>
  <c r="AA176" i="2"/>
  <c r="H177" i="2"/>
  <c r="Z177" i="2"/>
  <c r="AA177" i="2"/>
  <c r="H178" i="2"/>
  <c r="Z178" i="2"/>
  <c r="AA178" i="2"/>
  <c r="H179" i="2"/>
  <c r="Z179" i="2"/>
  <c r="AA179" i="2"/>
  <c r="H180" i="2"/>
  <c r="Z180" i="2"/>
  <c r="AA180" i="2"/>
  <c r="H181" i="2"/>
  <c r="Z181" i="2"/>
  <c r="AA181" i="2"/>
  <c r="H182" i="2"/>
  <c r="Z182" i="2"/>
  <c r="AA182" i="2"/>
  <c r="H183" i="2"/>
  <c r="Z183" i="2"/>
  <c r="AA183" i="2"/>
  <c r="H184" i="2"/>
  <c r="Z184" i="2"/>
  <c r="AA184" i="2"/>
  <c r="H185" i="2"/>
  <c r="Z185" i="2"/>
  <c r="AA185" i="2"/>
  <c r="H186" i="2"/>
  <c r="Z186" i="2"/>
  <c r="AA186" i="2"/>
  <c r="H187" i="2"/>
  <c r="Z187" i="2"/>
  <c r="AA187" i="2"/>
  <c r="H188" i="2"/>
  <c r="Z188" i="2"/>
  <c r="AA188" i="2"/>
  <c r="H189" i="2"/>
  <c r="Z189" i="2"/>
  <c r="AA189" i="2"/>
  <c r="H190" i="2"/>
  <c r="Z190" i="2"/>
  <c r="AA190" i="2"/>
  <c r="H191" i="2"/>
  <c r="Z191" i="2"/>
  <c r="AA191" i="2"/>
  <c r="H192" i="2"/>
  <c r="Z192" i="2"/>
  <c r="AA192" i="2"/>
  <c r="H193" i="2"/>
  <c r="Z193" i="2"/>
  <c r="AA193" i="2"/>
  <c r="H194" i="2"/>
  <c r="Z194" i="2"/>
  <c r="AA194" i="2"/>
  <c r="H195" i="2"/>
  <c r="Z195" i="2"/>
  <c r="AA195" i="2"/>
  <c r="H196" i="2"/>
  <c r="Z196" i="2"/>
  <c r="AA196" i="2"/>
  <c r="H197" i="2"/>
  <c r="Z197" i="2"/>
  <c r="AA197" i="2"/>
  <c r="H198" i="2"/>
  <c r="Z198" i="2"/>
  <c r="AA198" i="2"/>
  <c r="H199" i="2"/>
  <c r="Z199" i="2"/>
  <c r="AA199" i="2"/>
  <c r="H200" i="2"/>
  <c r="Z200" i="2"/>
  <c r="AA200" i="2"/>
  <c r="H201" i="2"/>
  <c r="Z201" i="2"/>
  <c r="AA201" i="2"/>
  <c r="H202" i="2"/>
  <c r="Z202" i="2"/>
  <c r="AA202" i="2"/>
  <c r="H203" i="2"/>
  <c r="Z203" i="2"/>
  <c r="AA203" i="2"/>
  <c r="H204" i="2"/>
  <c r="Z204" i="2"/>
  <c r="AA204" i="2"/>
  <c r="H205" i="2"/>
  <c r="Z205" i="2"/>
  <c r="AA205" i="2"/>
  <c r="H206" i="2"/>
  <c r="Z206" i="2"/>
  <c r="AA206" i="2"/>
  <c r="H207" i="2"/>
  <c r="Z207" i="2"/>
  <c r="AA207" i="2"/>
  <c r="H208" i="2"/>
  <c r="Z208" i="2"/>
  <c r="AA208" i="2"/>
  <c r="H209" i="2"/>
  <c r="Z209" i="2"/>
  <c r="AA209" i="2"/>
  <c r="H210" i="2"/>
  <c r="Z210" i="2"/>
  <c r="AA210" i="2"/>
  <c r="H211" i="2"/>
  <c r="Z211" i="2"/>
  <c r="AA211" i="2"/>
  <c r="H212" i="2"/>
  <c r="Z212" i="2"/>
  <c r="AA212" i="2"/>
  <c r="H213" i="2"/>
  <c r="Z213" i="2"/>
  <c r="AA213" i="2"/>
  <c r="H214" i="2"/>
  <c r="Z214" i="2"/>
  <c r="AA214" i="2"/>
  <c r="H215" i="2"/>
  <c r="Z215" i="2"/>
  <c r="AA215" i="2"/>
  <c r="H216" i="2"/>
  <c r="Z216" i="2"/>
  <c r="AA216" i="2"/>
  <c r="H217" i="2"/>
  <c r="Z217" i="2"/>
  <c r="AA217" i="2"/>
  <c r="H218" i="2"/>
  <c r="Z218" i="2"/>
  <c r="AA218" i="2"/>
  <c r="H219" i="2"/>
  <c r="Z219" i="2"/>
  <c r="AA219" i="2"/>
  <c r="H220" i="2"/>
  <c r="Z220" i="2"/>
  <c r="AA220" i="2"/>
  <c r="H221" i="2"/>
  <c r="Z221" i="2"/>
  <c r="AA221" i="2"/>
  <c r="H222" i="2"/>
  <c r="Z222" i="2"/>
  <c r="AA222" i="2"/>
  <c r="H223" i="2"/>
  <c r="Z223" i="2"/>
  <c r="AA223" i="2"/>
  <c r="H224" i="2"/>
  <c r="Z224" i="2"/>
  <c r="AA224" i="2"/>
  <c r="H225" i="2"/>
  <c r="Z225" i="2"/>
  <c r="AA225" i="2"/>
  <c r="H226" i="2"/>
  <c r="Z226" i="2"/>
  <c r="AA226" i="2"/>
  <c r="H227" i="2"/>
  <c r="Z227" i="2"/>
  <c r="AA227" i="2"/>
  <c r="H228" i="2"/>
  <c r="Z228" i="2"/>
  <c r="AA228" i="2"/>
  <c r="H229" i="2"/>
  <c r="Z229" i="2"/>
  <c r="AA229" i="2"/>
  <c r="H230" i="2"/>
  <c r="Z230" i="2"/>
  <c r="AA230" i="2"/>
  <c r="H231" i="2"/>
  <c r="Z231" i="2"/>
  <c r="AA231" i="2"/>
  <c r="H232" i="2"/>
  <c r="Z232" i="2"/>
  <c r="AA232" i="2"/>
  <c r="H233" i="2"/>
  <c r="Z233" i="2"/>
  <c r="AA233" i="2"/>
  <c r="H234" i="2"/>
  <c r="Z234" i="2"/>
  <c r="AA234" i="2"/>
  <c r="H235" i="2"/>
  <c r="Z235" i="2"/>
  <c r="AA235" i="2"/>
  <c r="H236" i="2"/>
  <c r="Z236" i="2"/>
  <c r="AA236" i="2"/>
  <c r="H237" i="2"/>
  <c r="Z237" i="2"/>
  <c r="AA237" i="2"/>
  <c r="H238" i="2"/>
  <c r="Z238" i="2"/>
  <c r="AA238" i="2"/>
  <c r="H239" i="2"/>
  <c r="Z239" i="2"/>
  <c r="AA239" i="2"/>
  <c r="H240" i="2"/>
  <c r="Z240" i="2"/>
  <c r="AA240" i="2"/>
  <c r="H241" i="2"/>
  <c r="Z241" i="2"/>
  <c r="AA241" i="2"/>
  <c r="H242" i="2"/>
  <c r="Z242" i="2"/>
  <c r="AA242" i="2"/>
  <c r="H243" i="2"/>
  <c r="Z243" i="2"/>
  <c r="AA243" i="2"/>
  <c r="H244" i="2"/>
  <c r="Z244" i="2"/>
  <c r="AA244" i="2"/>
  <c r="H245" i="2"/>
  <c r="Z245" i="2"/>
  <c r="AA245" i="2"/>
  <c r="H246" i="2"/>
  <c r="Z246" i="2"/>
  <c r="AA246" i="2"/>
  <c r="H247" i="2"/>
  <c r="Z247" i="2"/>
  <c r="AA247" i="2"/>
  <c r="H248" i="2"/>
  <c r="Z248" i="2"/>
  <c r="AA248" i="2"/>
  <c r="H249" i="2"/>
  <c r="Z249" i="2"/>
  <c r="AA249" i="2"/>
  <c r="H250" i="2"/>
  <c r="Z250" i="2"/>
  <c r="AA250" i="2"/>
  <c r="H251" i="2"/>
  <c r="Z251" i="2"/>
  <c r="AA251" i="2"/>
  <c r="H252" i="2"/>
  <c r="Z252" i="2"/>
  <c r="AA252" i="2"/>
  <c r="H253" i="2"/>
  <c r="Z253" i="2"/>
  <c r="AA253" i="2"/>
  <c r="H254" i="2"/>
  <c r="Z254" i="2"/>
  <c r="AA254" i="2"/>
  <c r="H255" i="2"/>
  <c r="Z255" i="2"/>
  <c r="AA255" i="2"/>
  <c r="H256" i="2"/>
  <c r="Z256" i="2"/>
  <c r="AA256" i="2"/>
  <c r="H257" i="2"/>
  <c r="Z257" i="2"/>
  <c r="AA257" i="2"/>
  <c r="H258" i="2"/>
  <c r="Z258" i="2"/>
  <c r="AA258" i="2"/>
  <c r="H259" i="2"/>
  <c r="Z259" i="2"/>
  <c r="AA259" i="2"/>
  <c r="H260" i="2"/>
  <c r="Z260" i="2"/>
  <c r="AA260" i="2"/>
  <c r="H261" i="2"/>
  <c r="Z261" i="2"/>
  <c r="AA261" i="2"/>
  <c r="H262" i="2"/>
  <c r="Z262" i="2"/>
  <c r="AA262" i="2"/>
  <c r="H263" i="2"/>
  <c r="Z263" i="2"/>
  <c r="AA263" i="2"/>
  <c r="H264" i="2"/>
  <c r="Z264" i="2"/>
  <c r="AA264" i="2"/>
  <c r="H265" i="2"/>
  <c r="Z265" i="2"/>
  <c r="AA265" i="2"/>
  <c r="H266" i="2"/>
  <c r="Z266" i="2"/>
  <c r="AA266" i="2"/>
  <c r="H267" i="2"/>
  <c r="Z267" i="2"/>
  <c r="AA267" i="2"/>
  <c r="H268" i="2"/>
  <c r="Z268" i="2"/>
  <c r="AA268" i="2"/>
  <c r="H269" i="2"/>
  <c r="Z269" i="2"/>
  <c r="AA269" i="2"/>
  <c r="H270" i="2"/>
  <c r="Z270" i="2"/>
  <c r="AA270" i="2"/>
  <c r="H271" i="2"/>
  <c r="Z271" i="2"/>
  <c r="AA271" i="2"/>
  <c r="H272" i="2"/>
  <c r="Z272" i="2"/>
  <c r="AA272" i="2"/>
  <c r="H273" i="2"/>
  <c r="Z273" i="2"/>
  <c r="AA273" i="2"/>
  <c r="H274" i="2"/>
  <c r="Z274" i="2"/>
  <c r="AA274" i="2"/>
  <c r="H275" i="2"/>
  <c r="Z275" i="2"/>
  <c r="AA275" i="2"/>
  <c r="H276" i="2"/>
  <c r="Z276" i="2"/>
  <c r="AA276" i="2"/>
  <c r="H277" i="2"/>
  <c r="Z277" i="2"/>
  <c r="AA277" i="2"/>
  <c r="H278" i="2"/>
  <c r="Z278" i="2"/>
  <c r="AA278" i="2"/>
  <c r="H279" i="2"/>
  <c r="Z279" i="2"/>
  <c r="AA279" i="2"/>
  <c r="H280" i="2"/>
  <c r="Z280" i="2"/>
  <c r="AA280" i="2"/>
  <c r="H281" i="2"/>
  <c r="Z281" i="2"/>
  <c r="AA281" i="2"/>
  <c r="H282" i="2"/>
  <c r="Z282" i="2"/>
  <c r="AA282" i="2"/>
  <c r="H283" i="2"/>
  <c r="Z283" i="2"/>
  <c r="AA283" i="2"/>
  <c r="H284" i="2"/>
  <c r="Z284" i="2"/>
  <c r="AA284" i="2"/>
  <c r="H285" i="2"/>
  <c r="Z285" i="2"/>
  <c r="AA285" i="2"/>
  <c r="H286" i="2"/>
  <c r="Z286" i="2"/>
  <c r="AA286" i="2"/>
  <c r="H287" i="2"/>
  <c r="Z287" i="2"/>
  <c r="AA287" i="2"/>
  <c r="H288" i="2"/>
  <c r="Z288" i="2"/>
  <c r="AA288" i="2"/>
  <c r="H289" i="2"/>
  <c r="Z289" i="2"/>
  <c r="AA289" i="2"/>
  <c r="H290" i="2"/>
  <c r="Z290" i="2"/>
  <c r="AA290" i="2"/>
  <c r="H291" i="2"/>
  <c r="Z291" i="2"/>
  <c r="AA291" i="2"/>
  <c r="H292" i="2"/>
  <c r="Z292" i="2"/>
  <c r="AA292" i="2"/>
  <c r="H293" i="2"/>
  <c r="Z293" i="2"/>
  <c r="AA293" i="2"/>
  <c r="H294" i="2"/>
  <c r="Z294" i="2"/>
  <c r="AA294" i="2"/>
  <c r="H295" i="2"/>
  <c r="Z295" i="2"/>
  <c r="AA295" i="2"/>
  <c r="H296" i="2"/>
  <c r="Z296" i="2"/>
  <c r="AA296" i="2"/>
  <c r="H297" i="2"/>
  <c r="Z297" i="2"/>
  <c r="AA297" i="2"/>
  <c r="H298" i="2"/>
  <c r="Z298" i="2"/>
  <c r="AA298" i="2"/>
  <c r="H299" i="2"/>
  <c r="Z299" i="2"/>
  <c r="AA299" i="2"/>
  <c r="H300" i="2"/>
  <c r="Z300" i="2"/>
  <c r="AA300" i="2"/>
  <c r="H301" i="2"/>
  <c r="Z301" i="2"/>
  <c r="AA301" i="2"/>
  <c r="H302" i="2"/>
  <c r="Z302" i="2"/>
  <c r="AA302" i="2"/>
  <c r="H303" i="2"/>
  <c r="Z303" i="2"/>
  <c r="AA303" i="2"/>
  <c r="H304" i="2"/>
  <c r="Z304" i="2"/>
  <c r="AA304" i="2"/>
  <c r="H305" i="2"/>
  <c r="Z305" i="2"/>
  <c r="AA305" i="2"/>
  <c r="H306" i="2"/>
  <c r="Z306" i="2"/>
  <c r="AA306" i="2"/>
  <c r="H307" i="2"/>
  <c r="Z307" i="2"/>
  <c r="AA307" i="2"/>
  <c r="H308" i="2"/>
  <c r="Z308" i="2"/>
  <c r="AA308" i="2"/>
  <c r="H309" i="2"/>
  <c r="Z309" i="2"/>
  <c r="AA309" i="2"/>
  <c r="H310" i="2"/>
  <c r="Z310" i="2"/>
  <c r="AA310" i="2"/>
  <c r="H311" i="2"/>
  <c r="Z311" i="2"/>
  <c r="AA311" i="2"/>
  <c r="H312" i="2"/>
  <c r="Z312" i="2"/>
  <c r="AA312" i="2"/>
  <c r="H313" i="2"/>
  <c r="Z313" i="2"/>
  <c r="AA313" i="2"/>
  <c r="H314" i="2"/>
  <c r="Z314" i="2"/>
  <c r="AA314" i="2"/>
  <c r="H315" i="2"/>
  <c r="Z315" i="2"/>
  <c r="AA315" i="2"/>
  <c r="H316" i="2"/>
  <c r="Z316" i="2"/>
  <c r="AA316" i="2"/>
  <c r="H317" i="2"/>
  <c r="Z317" i="2"/>
  <c r="AA317" i="2"/>
  <c r="H318" i="2"/>
  <c r="Z318" i="2"/>
  <c r="AA318" i="2"/>
  <c r="H319" i="2"/>
  <c r="Z319" i="2"/>
  <c r="AA319" i="2"/>
  <c r="H320" i="2"/>
  <c r="Z320" i="2"/>
  <c r="AA320" i="2"/>
  <c r="H321" i="2"/>
  <c r="Z321" i="2"/>
  <c r="AA321" i="2"/>
  <c r="H322" i="2"/>
  <c r="Z322" i="2"/>
  <c r="AA322" i="2"/>
  <c r="H323" i="2"/>
  <c r="Z323" i="2"/>
  <c r="AA323" i="2"/>
  <c r="H324" i="2"/>
  <c r="Z324" i="2"/>
  <c r="AA324" i="2"/>
  <c r="H325" i="2"/>
  <c r="Z325" i="2"/>
  <c r="AA325" i="2"/>
  <c r="H326" i="2"/>
  <c r="Z326" i="2"/>
  <c r="AA326" i="2"/>
  <c r="H327" i="2"/>
  <c r="Z327" i="2"/>
  <c r="AA327" i="2"/>
  <c r="H328" i="2"/>
  <c r="Z328" i="2"/>
  <c r="AA328" i="2"/>
  <c r="H329" i="2"/>
  <c r="Z329" i="2"/>
  <c r="AA329" i="2"/>
  <c r="H330" i="2"/>
  <c r="Z330" i="2"/>
  <c r="AA330" i="2"/>
  <c r="H331" i="2"/>
  <c r="Z331" i="2"/>
  <c r="AA331" i="2"/>
  <c r="H332" i="2"/>
  <c r="Z332" i="2"/>
  <c r="AA332" i="2"/>
  <c r="H333" i="2"/>
  <c r="Z333" i="2"/>
  <c r="AA333" i="2"/>
  <c r="H334" i="2"/>
  <c r="Z334" i="2"/>
  <c r="AA334" i="2"/>
  <c r="H335" i="2"/>
  <c r="Z335" i="2"/>
  <c r="AA335" i="2"/>
  <c r="H336" i="2"/>
  <c r="Z336" i="2"/>
  <c r="AA336" i="2"/>
  <c r="H337" i="2"/>
  <c r="Z337" i="2"/>
  <c r="AA337" i="2"/>
  <c r="H338" i="2"/>
  <c r="Z338" i="2"/>
  <c r="AA338" i="2"/>
  <c r="H339" i="2"/>
  <c r="Z339" i="2"/>
  <c r="AA339" i="2"/>
  <c r="H340" i="2"/>
  <c r="Z340" i="2"/>
  <c r="AA340" i="2"/>
  <c r="H341" i="2"/>
  <c r="Z341" i="2"/>
  <c r="AA341" i="2"/>
  <c r="H342" i="2"/>
  <c r="Z342" i="2"/>
  <c r="AA342" i="2"/>
  <c r="H343" i="2"/>
  <c r="Z343" i="2"/>
  <c r="AA343" i="2"/>
  <c r="H344" i="2"/>
  <c r="Z344" i="2"/>
  <c r="AA344" i="2"/>
  <c r="H345" i="2"/>
  <c r="Z345" i="2"/>
  <c r="AA345" i="2"/>
  <c r="H346" i="2"/>
  <c r="Z346" i="2"/>
  <c r="AA346" i="2"/>
  <c r="H347" i="2"/>
  <c r="Z347" i="2"/>
  <c r="AA347" i="2"/>
  <c r="H348" i="2"/>
  <c r="Z348" i="2"/>
  <c r="AA348" i="2"/>
  <c r="H349" i="2"/>
  <c r="Z349" i="2"/>
  <c r="AA349" i="2"/>
  <c r="H350" i="2"/>
  <c r="Z350" i="2"/>
  <c r="AA350" i="2"/>
  <c r="H351" i="2"/>
  <c r="Z351" i="2"/>
  <c r="AA351" i="2"/>
  <c r="H352" i="2"/>
  <c r="Z352" i="2"/>
  <c r="AA352" i="2"/>
  <c r="H353" i="2"/>
  <c r="Z353" i="2"/>
  <c r="AA353" i="2"/>
  <c r="H354" i="2"/>
  <c r="Z354" i="2"/>
  <c r="AA354" i="2"/>
  <c r="H355" i="2"/>
  <c r="Z355" i="2"/>
  <c r="AA355" i="2"/>
  <c r="H356" i="2"/>
  <c r="Z356" i="2"/>
  <c r="AA356" i="2"/>
  <c r="H357" i="2"/>
  <c r="Z357" i="2"/>
  <c r="AA357" i="2"/>
  <c r="H358" i="2"/>
  <c r="Z358" i="2"/>
  <c r="AA358" i="2"/>
  <c r="H359" i="2"/>
  <c r="Z359" i="2"/>
  <c r="AA359" i="2"/>
  <c r="H360" i="2"/>
  <c r="Z360" i="2"/>
  <c r="AA360" i="2"/>
  <c r="H361" i="2"/>
  <c r="Z361" i="2"/>
  <c r="AA361" i="2"/>
  <c r="H362" i="2"/>
  <c r="Z362" i="2"/>
  <c r="AA362" i="2"/>
  <c r="H363" i="2"/>
  <c r="Z363" i="2"/>
  <c r="AA363" i="2"/>
  <c r="H364" i="2"/>
  <c r="Z364" i="2"/>
  <c r="AA364" i="2"/>
  <c r="H365" i="2"/>
  <c r="Z365" i="2"/>
  <c r="AA365" i="2"/>
  <c r="H366" i="2"/>
  <c r="Z366" i="2"/>
  <c r="AA366" i="2"/>
  <c r="H367" i="2"/>
  <c r="Z367" i="2"/>
  <c r="AA367" i="2"/>
  <c r="H368" i="2"/>
  <c r="Z368" i="2"/>
  <c r="AA368" i="2"/>
  <c r="H369" i="2"/>
  <c r="Z369" i="2"/>
  <c r="AA369" i="2"/>
  <c r="H370" i="2"/>
  <c r="Z370" i="2"/>
  <c r="AA370" i="2"/>
  <c r="H371" i="2"/>
  <c r="Z371" i="2"/>
  <c r="AA371" i="2"/>
  <c r="H372" i="2"/>
  <c r="Z372" i="2"/>
  <c r="AA372" i="2"/>
  <c r="H373" i="2"/>
  <c r="Z373" i="2"/>
  <c r="AA373" i="2"/>
  <c r="H374" i="2"/>
  <c r="Z374" i="2"/>
  <c r="AA374" i="2"/>
  <c r="H375" i="2"/>
  <c r="Z375" i="2"/>
  <c r="AA375" i="2"/>
  <c r="H376" i="2"/>
  <c r="Z376" i="2"/>
  <c r="AA376" i="2"/>
  <c r="H377" i="2"/>
  <c r="Z377" i="2"/>
  <c r="AA377" i="2"/>
  <c r="H378" i="2"/>
  <c r="Z378" i="2"/>
  <c r="AA378" i="2"/>
  <c r="H379" i="2"/>
  <c r="Z379" i="2"/>
  <c r="AA379" i="2"/>
  <c r="H380" i="2"/>
  <c r="Z380" i="2"/>
  <c r="AA380" i="2"/>
  <c r="H381" i="2"/>
  <c r="Z381" i="2"/>
  <c r="AA381" i="2"/>
  <c r="H382" i="2"/>
  <c r="Z382" i="2"/>
  <c r="AA382" i="2"/>
  <c r="H383" i="2"/>
  <c r="Z383" i="2"/>
  <c r="AA383" i="2"/>
  <c r="H384" i="2"/>
  <c r="Z384" i="2"/>
  <c r="AA384" i="2"/>
  <c r="H385" i="2"/>
  <c r="Z385" i="2"/>
  <c r="AA385" i="2"/>
  <c r="H386" i="2"/>
  <c r="Z386" i="2"/>
  <c r="AA386" i="2"/>
  <c r="H387" i="2"/>
  <c r="Z387" i="2"/>
  <c r="AA387" i="2"/>
  <c r="H388" i="2"/>
  <c r="Z388" i="2"/>
  <c r="AA388" i="2"/>
  <c r="H389" i="2"/>
  <c r="Z389" i="2"/>
  <c r="AA389" i="2"/>
  <c r="H390" i="2"/>
  <c r="Z390" i="2"/>
  <c r="AA390" i="2"/>
  <c r="H391" i="2"/>
  <c r="Z391" i="2"/>
  <c r="AA391" i="2"/>
  <c r="H392" i="2"/>
  <c r="Z392" i="2"/>
  <c r="AA392" i="2"/>
  <c r="H393" i="2"/>
  <c r="Z393" i="2"/>
  <c r="AA393" i="2"/>
  <c r="H394" i="2"/>
  <c r="Z394" i="2"/>
  <c r="AA394" i="2"/>
  <c r="H395" i="2"/>
  <c r="Z395" i="2"/>
  <c r="AA395" i="2"/>
  <c r="H396" i="2"/>
  <c r="Z396" i="2"/>
  <c r="AA396" i="2"/>
  <c r="H397" i="2"/>
  <c r="Z397" i="2"/>
  <c r="AA397" i="2"/>
  <c r="H398" i="2"/>
  <c r="Z398" i="2"/>
  <c r="AA398" i="2"/>
  <c r="H399" i="2"/>
  <c r="Z399" i="2"/>
  <c r="AA399" i="2"/>
  <c r="H400" i="2"/>
  <c r="Z400" i="2"/>
  <c r="AA400" i="2"/>
  <c r="H401" i="2"/>
  <c r="Z401" i="2"/>
  <c r="AA401" i="2"/>
  <c r="H402" i="2"/>
  <c r="Z402" i="2"/>
  <c r="AA402" i="2"/>
  <c r="H403" i="2"/>
  <c r="Z403" i="2"/>
  <c r="AA403" i="2"/>
  <c r="H404" i="2"/>
  <c r="Z404" i="2"/>
  <c r="AA404" i="2"/>
  <c r="H405" i="2"/>
  <c r="Z405" i="2"/>
  <c r="AA405" i="2"/>
  <c r="H406" i="2"/>
  <c r="Z406" i="2"/>
  <c r="AA406" i="2"/>
  <c r="H407" i="2"/>
  <c r="Z407" i="2"/>
  <c r="AA407" i="2"/>
  <c r="H408" i="2"/>
  <c r="Z408" i="2"/>
  <c r="AA408" i="2"/>
  <c r="H409" i="2"/>
  <c r="Z409" i="2"/>
  <c r="AA409" i="2"/>
  <c r="H410" i="2"/>
  <c r="Z410" i="2"/>
  <c r="AA410" i="2"/>
  <c r="H411" i="2"/>
  <c r="Z411" i="2"/>
  <c r="AA411" i="2"/>
  <c r="H412" i="2"/>
  <c r="Z412" i="2"/>
  <c r="AA412" i="2"/>
  <c r="H413" i="2"/>
  <c r="Z413" i="2"/>
  <c r="AA413" i="2"/>
  <c r="H414" i="2"/>
  <c r="Z414" i="2"/>
  <c r="AA414" i="2"/>
  <c r="H415" i="2"/>
  <c r="Z415" i="2"/>
  <c r="AA415" i="2"/>
  <c r="H416" i="2"/>
  <c r="Z416" i="2"/>
  <c r="AA416" i="2"/>
  <c r="H417" i="2"/>
  <c r="Z417" i="2"/>
  <c r="AA417" i="2"/>
  <c r="H418" i="2"/>
  <c r="Z418" i="2"/>
  <c r="AA418" i="2"/>
  <c r="H419" i="2"/>
  <c r="Z419" i="2"/>
  <c r="AA419" i="2"/>
  <c r="H420" i="2"/>
  <c r="Z420" i="2"/>
  <c r="AA420" i="2"/>
  <c r="H421" i="2"/>
  <c r="Z421" i="2"/>
  <c r="AA421" i="2"/>
  <c r="H422" i="2"/>
  <c r="Z422" i="2"/>
  <c r="AA422" i="2"/>
  <c r="H423" i="2"/>
  <c r="Z423" i="2"/>
  <c r="AA423" i="2"/>
  <c r="H424" i="2"/>
  <c r="Z424" i="2"/>
  <c r="AA424" i="2"/>
  <c r="H425" i="2"/>
  <c r="Z425" i="2"/>
  <c r="AA425" i="2"/>
  <c r="H426" i="2"/>
  <c r="Z426" i="2"/>
  <c r="AA426" i="2"/>
  <c r="H427" i="2"/>
  <c r="Z427" i="2"/>
  <c r="AA427" i="2"/>
  <c r="H428" i="2"/>
  <c r="Z428" i="2"/>
  <c r="AA428" i="2"/>
  <c r="H429" i="2"/>
  <c r="Z429" i="2"/>
  <c r="AA429" i="2"/>
  <c r="H430" i="2"/>
  <c r="Z430" i="2"/>
  <c r="AA430" i="2"/>
  <c r="H431" i="2"/>
  <c r="Z431" i="2"/>
  <c r="AA431" i="2"/>
  <c r="H432" i="2"/>
  <c r="Z432" i="2"/>
  <c r="AA432" i="2"/>
  <c r="H433" i="2"/>
  <c r="Z433" i="2"/>
  <c r="AA433" i="2"/>
  <c r="H434" i="2"/>
  <c r="Z434" i="2"/>
  <c r="AA434" i="2"/>
  <c r="H435" i="2"/>
  <c r="Z435" i="2"/>
  <c r="AA435" i="2"/>
  <c r="H436" i="2"/>
  <c r="Z436" i="2"/>
  <c r="AA436" i="2"/>
  <c r="H437" i="2"/>
  <c r="Z437" i="2"/>
  <c r="AA437" i="2"/>
  <c r="H438" i="2"/>
  <c r="Z438" i="2"/>
  <c r="AA438" i="2"/>
  <c r="H439" i="2"/>
  <c r="Z439" i="2"/>
  <c r="AA439" i="2"/>
  <c r="H440" i="2"/>
  <c r="Z440" i="2"/>
  <c r="AA440" i="2"/>
  <c r="H441" i="2"/>
  <c r="Z441" i="2"/>
  <c r="AA441" i="2"/>
  <c r="H442" i="2"/>
  <c r="Z442" i="2"/>
  <c r="AA442" i="2"/>
  <c r="H443" i="2"/>
  <c r="Z443" i="2"/>
  <c r="AA443" i="2"/>
  <c r="H444" i="2"/>
  <c r="Z444" i="2"/>
  <c r="AA444" i="2"/>
  <c r="H445" i="2"/>
  <c r="Z445" i="2"/>
  <c r="AA445" i="2"/>
  <c r="H446" i="2"/>
  <c r="Z446" i="2"/>
  <c r="AA446" i="2"/>
  <c r="H447" i="2"/>
  <c r="Z447" i="2"/>
  <c r="AA447" i="2"/>
  <c r="H448" i="2"/>
  <c r="Z448" i="2"/>
  <c r="AA448" i="2"/>
  <c r="H449" i="2"/>
  <c r="Z449" i="2"/>
  <c r="AA449" i="2"/>
  <c r="H450" i="2"/>
  <c r="Z450" i="2"/>
  <c r="AA450" i="2"/>
  <c r="H451" i="2"/>
  <c r="Z451" i="2"/>
  <c r="AA451" i="2"/>
  <c r="H452" i="2"/>
  <c r="Z452" i="2"/>
  <c r="AA452" i="2"/>
  <c r="H453" i="2"/>
  <c r="Z453" i="2"/>
  <c r="AA453" i="2"/>
  <c r="H454" i="2"/>
  <c r="Z454" i="2"/>
  <c r="AA454" i="2"/>
  <c r="H455" i="2"/>
  <c r="Z455" i="2"/>
  <c r="AA455" i="2"/>
  <c r="H456" i="2"/>
  <c r="Z456" i="2"/>
  <c r="AA456" i="2"/>
  <c r="H457" i="2"/>
  <c r="Z457" i="2"/>
  <c r="AA457" i="2"/>
  <c r="H458" i="2"/>
  <c r="Z458" i="2"/>
  <c r="AA458" i="2"/>
  <c r="H459" i="2"/>
  <c r="Z459" i="2"/>
  <c r="AA459" i="2"/>
  <c r="H460" i="2"/>
  <c r="Z460" i="2"/>
  <c r="AA460" i="2"/>
  <c r="H461" i="2"/>
  <c r="Z461" i="2"/>
  <c r="AA461" i="2"/>
  <c r="H462" i="2"/>
  <c r="Z462" i="2"/>
  <c r="AA462" i="2"/>
  <c r="H463" i="2"/>
  <c r="Z463" i="2"/>
  <c r="AA463" i="2"/>
  <c r="H464" i="2"/>
  <c r="Z464" i="2"/>
  <c r="AA464" i="2"/>
  <c r="H465" i="2"/>
  <c r="Z465" i="2"/>
  <c r="AA465" i="2"/>
  <c r="H466" i="2"/>
  <c r="Z466" i="2"/>
  <c r="AA466" i="2"/>
  <c r="H467" i="2"/>
  <c r="Z467" i="2"/>
  <c r="AA467" i="2"/>
  <c r="H468" i="2"/>
  <c r="Z468" i="2"/>
  <c r="AA468" i="2"/>
  <c r="H469" i="2"/>
  <c r="Z469" i="2"/>
  <c r="AA469" i="2"/>
  <c r="H470" i="2"/>
  <c r="Z470" i="2"/>
  <c r="AA470" i="2"/>
  <c r="H471" i="2"/>
  <c r="Z471" i="2"/>
  <c r="AA471" i="2"/>
  <c r="H472" i="2"/>
  <c r="Z472" i="2"/>
  <c r="AA472" i="2"/>
  <c r="H473" i="2"/>
  <c r="Z473" i="2"/>
  <c r="AA473" i="2"/>
  <c r="AA474" i="2"/>
  <c r="J475" i="2"/>
  <c r="I473" i="2"/>
  <c r="X473" i="2"/>
  <c r="Y473" i="2"/>
  <c r="C474" i="2"/>
  <c r="F475" i="2"/>
  <c r="P475" i="2"/>
  <c r="N475" i="2"/>
  <c r="K475" i="2"/>
  <c r="E475" i="2"/>
  <c r="D475" i="2"/>
  <c r="L475" i="2"/>
  <c r="M475" i="2"/>
  <c r="O475" i="2"/>
  <c r="Q475" i="2"/>
  <c r="R475" i="2"/>
  <c r="S475" i="2"/>
  <c r="T475" i="2"/>
  <c r="U475" i="2"/>
  <c r="V475" i="2"/>
  <c r="W475" i="2"/>
  <c r="H475" i="2"/>
  <c r="Z475" i="2"/>
  <c r="AA475" i="2"/>
  <c r="J476" i="2"/>
  <c r="I474" i="2"/>
  <c r="X474" i="2"/>
  <c r="Y474" i="2"/>
  <c r="C475" i="2"/>
  <c r="F476" i="2"/>
  <c r="P476" i="2"/>
  <c r="N476" i="2"/>
  <c r="K476" i="2"/>
  <c r="E476" i="2"/>
  <c r="D476" i="2"/>
  <c r="L476" i="2"/>
  <c r="M476" i="2"/>
  <c r="O476" i="2"/>
  <c r="Q476" i="2"/>
  <c r="R476" i="2"/>
  <c r="S476" i="2"/>
  <c r="T476" i="2"/>
  <c r="U476" i="2"/>
  <c r="V476" i="2"/>
  <c r="W476" i="2"/>
  <c r="H476" i="2"/>
  <c r="Z476" i="2"/>
  <c r="AA476" i="2"/>
  <c r="J477" i="2"/>
  <c r="I475" i="2"/>
  <c r="X475" i="2"/>
  <c r="Y475" i="2"/>
  <c r="C476" i="2"/>
  <c r="F477" i="2"/>
  <c r="P477" i="2"/>
  <c r="N477" i="2"/>
  <c r="K477" i="2"/>
  <c r="E477" i="2"/>
  <c r="D477" i="2"/>
  <c r="L477" i="2"/>
  <c r="M477" i="2"/>
  <c r="O477" i="2"/>
  <c r="Q477" i="2"/>
  <c r="R477" i="2"/>
  <c r="S477" i="2"/>
  <c r="T477" i="2"/>
  <c r="U477" i="2"/>
  <c r="V477" i="2"/>
  <c r="W477" i="2"/>
  <c r="H477" i="2"/>
  <c r="Z477" i="2"/>
  <c r="AA477" i="2"/>
  <c r="J478" i="2"/>
  <c r="I476" i="2"/>
  <c r="X476" i="2"/>
  <c r="Y476" i="2"/>
  <c r="C477" i="2"/>
  <c r="F478" i="2"/>
  <c r="P478" i="2"/>
  <c r="N478" i="2"/>
  <c r="K478" i="2"/>
  <c r="E478" i="2"/>
  <c r="D478" i="2"/>
  <c r="L478" i="2"/>
  <c r="M478" i="2"/>
  <c r="O478" i="2"/>
  <c r="Q478" i="2"/>
  <c r="R478" i="2"/>
  <c r="S478" i="2"/>
  <c r="T478" i="2"/>
  <c r="U478" i="2"/>
  <c r="V478" i="2"/>
  <c r="W478" i="2"/>
  <c r="H478" i="2"/>
  <c r="Z478" i="2"/>
  <c r="AA478" i="2"/>
  <c r="J479" i="2"/>
  <c r="I477" i="2"/>
  <c r="X477" i="2"/>
  <c r="Y477" i="2"/>
  <c r="C478" i="2"/>
  <c r="F479" i="2"/>
  <c r="P479" i="2"/>
  <c r="N479" i="2"/>
  <c r="K479" i="2"/>
  <c r="E479" i="2"/>
  <c r="D479" i="2"/>
  <c r="L479" i="2"/>
  <c r="M479" i="2"/>
  <c r="O479" i="2"/>
  <c r="Q479" i="2"/>
  <c r="R479" i="2"/>
  <c r="S479" i="2"/>
  <c r="T479" i="2"/>
  <c r="U479" i="2"/>
  <c r="V479" i="2"/>
  <c r="W479" i="2"/>
  <c r="H479" i="2"/>
  <c r="Z479" i="2"/>
  <c r="AA479" i="2"/>
  <c r="J480" i="2"/>
  <c r="I478" i="2"/>
  <c r="X478" i="2"/>
  <c r="Y478" i="2"/>
  <c r="C479" i="2"/>
  <c r="F480" i="2"/>
  <c r="P480" i="2"/>
  <c r="N480" i="2"/>
  <c r="K480" i="2"/>
  <c r="E480" i="2"/>
  <c r="D480" i="2"/>
  <c r="L480" i="2"/>
  <c r="M480" i="2"/>
  <c r="O480" i="2"/>
  <c r="Q480" i="2"/>
  <c r="R480" i="2"/>
  <c r="S480" i="2"/>
  <c r="T480" i="2"/>
  <c r="U480" i="2"/>
  <c r="V480" i="2"/>
  <c r="W480" i="2"/>
  <c r="H480" i="2"/>
  <c r="Z480" i="2"/>
  <c r="AA480" i="2"/>
  <c r="J481" i="2"/>
  <c r="I479" i="2"/>
  <c r="X479" i="2"/>
  <c r="Y479" i="2"/>
  <c r="C480" i="2"/>
  <c r="F481" i="2"/>
  <c r="P481" i="2"/>
  <c r="N481" i="2"/>
  <c r="K481" i="2"/>
  <c r="E481" i="2"/>
  <c r="D481" i="2"/>
  <c r="L481" i="2"/>
  <c r="M481" i="2"/>
  <c r="O481" i="2"/>
  <c r="Q481" i="2"/>
  <c r="R481" i="2"/>
  <c r="S481" i="2"/>
  <c r="T481" i="2"/>
  <c r="U481" i="2"/>
  <c r="V481" i="2"/>
  <c r="W481" i="2"/>
  <c r="H481" i="2"/>
  <c r="Z481" i="2"/>
  <c r="AA481" i="2"/>
  <c r="J482" i="2"/>
  <c r="I480" i="2"/>
  <c r="X480" i="2"/>
  <c r="Y480" i="2"/>
  <c r="C481" i="2"/>
  <c r="F482" i="2"/>
  <c r="P482" i="2"/>
  <c r="N482" i="2"/>
  <c r="K482" i="2"/>
  <c r="E482" i="2"/>
  <c r="D482" i="2"/>
  <c r="L482" i="2"/>
  <c r="M482" i="2"/>
  <c r="O482" i="2"/>
  <c r="Q482" i="2"/>
  <c r="R482" i="2"/>
  <c r="S482" i="2"/>
  <c r="T482" i="2"/>
  <c r="U482" i="2"/>
  <c r="V482" i="2"/>
  <c r="W482" i="2"/>
  <c r="H482" i="2"/>
  <c r="Z482" i="2"/>
  <c r="AA482" i="2"/>
  <c r="J483" i="2"/>
  <c r="I481" i="2"/>
  <c r="X481" i="2"/>
  <c r="Y481" i="2"/>
  <c r="C482" i="2"/>
  <c r="F483" i="2"/>
  <c r="P483" i="2"/>
  <c r="N483" i="2"/>
  <c r="K483" i="2"/>
  <c r="E483" i="2"/>
  <c r="D483" i="2"/>
  <c r="L483" i="2"/>
  <c r="M483" i="2"/>
  <c r="O483" i="2"/>
  <c r="Q483" i="2"/>
  <c r="R483" i="2"/>
  <c r="S483" i="2"/>
  <c r="T483" i="2"/>
  <c r="U483" i="2"/>
  <c r="V483" i="2"/>
  <c r="W483" i="2"/>
  <c r="H483" i="2"/>
  <c r="Z483" i="2"/>
  <c r="AA483" i="2"/>
  <c r="J484" i="2"/>
  <c r="I482" i="2"/>
  <c r="X482" i="2"/>
  <c r="Y482" i="2"/>
  <c r="C483" i="2"/>
  <c r="F484" i="2"/>
  <c r="P484" i="2"/>
  <c r="N484" i="2"/>
  <c r="K484" i="2"/>
  <c r="E484" i="2"/>
  <c r="D484" i="2"/>
  <c r="L484" i="2"/>
  <c r="M484" i="2"/>
  <c r="O484" i="2"/>
  <c r="Q484" i="2"/>
  <c r="R484" i="2"/>
  <c r="S484" i="2"/>
  <c r="T484" i="2"/>
  <c r="U484" i="2"/>
  <c r="V484" i="2"/>
  <c r="W484" i="2"/>
  <c r="H484" i="2"/>
  <c r="Z484" i="2"/>
  <c r="AA484" i="2"/>
  <c r="J485" i="2"/>
  <c r="I483" i="2"/>
  <c r="X483" i="2"/>
  <c r="Y483" i="2"/>
  <c r="C484" i="2"/>
  <c r="F485" i="2"/>
  <c r="P485" i="2"/>
  <c r="N485" i="2"/>
  <c r="K485" i="2"/>
  <c r="E485" i="2"/>
  <c r="D485" i="2"/>
  <c r="L485" i="2"/>
  <c r="M485" i="2"/>
  <c r="O485" i="2"/>
  <c r="Q485" i="2"/>
  <c r="R485" i="2"/>
  <c r="S485" i="2"/>
  <c r="T485" i="2"/>
  <c r="U485" i="2"/>
  <c r="V485" i="2"/>
  <c r="W485" i="2"/>
  <c r="H485" i="2"/>
  <c r="Z485" i="2"/>
  <c r="AA485" i="2"/>
  <c r="J486" i="2"/>
  <c r="I484" i="2"/>
  <c r="X484" i="2"/>
  <c r="Y484" i="2"/>
  <c r="C485" i="2"/>
  <c r="F486" i="2"/>
  <c r="P486" i="2"/>
  <c r="N486" i="2"/>
  <c r="K486" i="2"/>
  <c r="E486" i="2"/>
  <c r="D486" i="2"/>
  <c r="L486" i="2"/>
  <c r="M486" i="2"/>
  <c r="O486" i="2"/>
  <c r="Q486" i="2"/>
  <c r="R486" i="2"/>
  <c r="S486" i="2"/>
  <c r="T486" i="2"/>
  <c r="U486" i="2"/>
  <c r="V486" i="2"/>
  <c r="W486" i="2"/>
  <c r="H486" i="2"/>
  <c r="Z486" i="2"/>
  <c r="AA486" i="2"/>
  <c r="J487" i="2"/>
  <c r="I485" i="2"/>
  <c r="X485" i="2"/>
  <c r="Y485" i="2"/>
  <c r="C486" i="2"/>
  <c r="F487" i="2"/>
  <c r="P487" i="2"/>
  <c r="N487" i="2"/>
  <c r="K487" i="2"/>
  <c r="E487" i="2"/>
  <c r="D487" i="2"/>
  <c r="L487" i="2"/>
  <c r="M487" i="2"/>
  <c r="O487" i="2"/>
  <c r="Q487" i="2"/>
  <c r="R487" i="2"/>
  <c r="S487" i="2"/>
  <c r="T487" i="2"/>
  <c r="U487" i="2"/>
  <c r="V487" i="2"/>
  <c r="W487" i="2"/>
  <c r="H487" i="2"/>
  <c r="Z487" i="2"/>
  <c r="AA487" i="2"/>
  <c r="J488" i="2"/>
  <c r="I486" i="2"/>
  <c r="X486" i="2"/>
  <c r="Y486" i="2"/>
  <c r="C487" i="2"/>
  <c r="F488" i="2"/>
  <c r="P488" i="2"/>
  <c r="N488" i="2"/>
  <c r="K488" i="2"/>
  <c r="E488" i="2"/>
  <c r="D488" i="2"/>
  <c r="L488" i="2"/>
  <c r="M488" i="2"/>
  <c r="O488" i="2"/>
  <c r="Q488" i="2"/>
  <c r="R488" i="2"/>
  <c r="S488" i="2"/>
  <c r="T488" i="2"/>
  <c r="U488" i="2"/>
  <c r="V488" i="2"/>
  <c r="W488" i="2"/>
  <c r="H488" i="2"/>
  <c r="Z488" i="2"/>
  <c r="AA488" i="2"/>
  <c r="J489" i="2"/>
  <c r="I487" i="2"/>
  <c r="X487" i="2"/>
  <c r="Y487" i="2"/>
  <c r="C488" i="2"/>
  <c r="F489" i="2"/>
  <c r="P489" i="2"/>
  <c r="N489" i="2"/>
  <c r="K489" i="2"/>
  <c r="E489" i="2"/>
  <c r="D489" i="2"/>
  <c r="L489" i="2"/>
  <c r="M489" i="2"/>
  <c r="O489" i="2"/>
  <c r="Q489" i="2"/>
  <c r="R489" i="2"/>
  <c r="S489" i="2"/>
  <c r="T489" i="2"/>
  <c r="U489" i="2"/>
  <c r="V489" i="2"/>
  <c r="W489" i="2"/>
  <c r="H489" i="2"/>
  <c r="Z489" i="2"/>
  <c r="AA489" i="2"/>
  <c r="J490" i="2"/>
  <c r="I488" i="2"/>
  <c r="X488" i="2"/>
  <c r="Y488" i="2"/>
  <c r="C489" i="2"/>
  <c r="F490" i="2"/>
  <c r="P490" i="2"/>
  <c r="N490" i="2"/>
  <c r="K490" i="2"/>
  <c r="E490" i="2"/>
  <c r="D490" i="2"/>
  <c r="L490" i="2"/>
  <c r="M490" i="2"/>
  <c r="O490" i="2"/>
  <c r="Q490" i="2"/>
  <c r="R490" i="2"/>
  <c r="S490" i="2"/>
  <c r="T490" i="2"/>
  <c r="U490" i="2"/>
  <c r="V490" i="2"/>
  <c r="W490" i="2"/>
  <c r="H490" i="2"/>
  <c r="Z490" i="2"/>
  <c r="AA490" i="2"/>
  <c r="J491" i="2"/>
  <c r="I489" i="2"/>
  <c r="X489" i="2"/>
  <c r="Y489" i="2"/>
  <c r="C490" i="2"/>
  <c r="F491" i="2"/>
  <c r="P491" i="2"/>
  <c r="N491" i="2"/>
  <c r="K491" i="2"/>
  <c r="E491" i="2"/>
  <c r="D491" i="2"/>
  <c r="L491" i="2"/>
  <c r="M491" i="2"/>
  <c r="O491" i="2"/>
  <c r="Q491" i="2"/>
  <c r="R491" i="2"/>
  <c r="S491" i="2"/>
  <c r="T491" i="2"/>
  <c r="U491" i="2"/>
  <c r="V491" i="2"/>
  <c r="W491" i="2"/>
  <c r="H491" i="2"/>
  <c r="Z491" i="2"/>
  <c r="AA491" i="2"/>
  <c r="J492" i="2"/>
  <c r="I490" i="2"/>
  <c r="X490" i="2"/>
  <c r="Y490" i="2"/>
  <c r="C491" i="2"/>
  <c r="F492" i="2"/>
  <c r="P492" i="2"/>
  <c r="N492" i="2"/>
  <c r="K492" i="2"/>
  <c r="E492" i="2"/>
  <c r="D492" i="2"/>
  <c r="L492" i="2"/>
  <c r="M492" i="2"/>
  <c r="O492" i="2"/>
  <c r="Q492" i="2"/>
  <c r="R492" i="2"/>
  <c r="S492" i="2"/>
  <c r="T492" i="2"/>
  <c r="U492" i="2"/>
  <c r="V492" i="2"/>
  <c r="W492" i="2"/>
  <c r="H492" i="2"/>
  <c r="Z492" i="2"/>
  <c r="AA492" i="2"/>
  <c r="J493" i="2"/>
  <c r="I491" i="2"/>
  <c r="X491" i="2"/>
  <c r="Y491" i="2"/>
  <c r="C492" i="2"/>
  <c r="F493" i="2"/>
  <c r="P493" i="2"/>
  <c r="N493" i="2"/>
  <c r="K493" i="2"/>
  <c r="E493" i="2"/>
  <c r="D493" i="2"/>
  <c r="L493" i="2"/>
  <c r="M493" i="2"/>
  <c r="O493" i="2"/>
  <c r="Q493" i="2"/>
  <c r="R493" i="2"/>
  <c r="S493" i="2"/>
  <c r="T493" i="2"/>
  <c r="U493" i="2"/>
  <c r="V493" i="2"/>
  <c r="W493" i="2"/>
  <c r="H493" i="2"/>
  <c r="Z493" i="2"/>
  <c r="AA493" i="2"/>
  <c r="J494" i="2"/>
  <c r="I492" i="2"/>
  <c r="X492" i="2"/>
  <c r="Y492" i="2"/>
  <c r="C493" i="2"/>
  <c r="F494" i="2"/>
  <c r="P494" i="2"/>
  <c r="N494" i="2"/>
  <c r="K494" i="2"/>
  <c r="E494" i="2"/>
  <c r="D494" i="2"/>
  <c r="L494" i="2"/>
  <c r="M494" i="2"/>
  <c r="O494" i="2"/>
  <c r="Q494" i="2"/>
  <c r="R494" i="2"/>
  <c r="S494" i="2"/>
  <c r="T494" i="2"/>
  <c r="U494" i="2"/>
  <c r="V494" i="2"/>
  <c r="W494" i="2"/>
  <c r="H494" i="2"/>
  <c r="Z494" i="2"/>
  <c r="AA494" i="2"/>
  <c r="J495" i="2"/>
  <c r="I493" i="2"/>
  <c r="X493" i="2"/>
  <c r="Y493" i="2"/>
  <c r="C494" i="2"/>
  <c r="F495" i="2"/>
  <c r="P495" i="2"/>
  <c r="N495" i="2"/>
  <c r="K495" i="2"/>
  <c r="E495" i="2"/>
  <c r="D495" i="2"/>
  <c r="L495" i="2"/>
  <c r="M495" i="2"/>
  <c r="O495" i="2"/>
  <c r="Q495" i="2"/>
  <c r="R495" i="2"/>
  <c r="S495" i="2"/>
  <c r="T495" i="2"/>
  <c r="U495" i="2"/>
  <c r="V495" i="2"/>
  <c r="W495" i="2"/>
  <c r="H495" i="2"/>
  <c r="Z495" i="2"/>
  <c r="AA495" i="2"/>
  <c r="J496" i="2"/>
  <c r="I494" i="2"/>
  <c r="X494" i="2"/>
  <c r="Y494" i="2"/>
  <c r="C495" i="2"/>
  <c r="F496" i="2"/>
  <c r="P496" i="2"/>
  <c r="N496" i="2"/>
  <c r="K496" i="2"/>
  <c r="E496" i="2"/>
  <c r="D496" i="2"/>
  <c r="L496" i="2"/>
  <c r="M496" i="2"/>
  <c r="O496" i="2"/>
  <c r="Q496" i="2"/>
  <c r="R496" i="2"/>
  <c r="S496" i="2"/>
  <c r="T496" i="2"/>
  <c r="U496" i="2"/>
  <c r="V496" i="2"/>
  <c r="W496" i="2"/>
  <c r="H496" i="2"/>
  <c r="Z496" i="2"/>
  <c r="AA496" i="2"/>
  <c r="J497" i="2"/>
  <c r="I495" i="2"/>
  <c r="X495" i="2"/>
  <c r="Y495" i="2"/>
  <c r="C496" i="2"/>
  <c r="F497" i="2"/>
  <c r="P497" i="2"/>
  <c r="N497" i="2"/>
  <c r="K497" i="2"/>
  <c r="E497" i="2"/>
  <c r="D497" i="2"/>
  <c r="L497" i="2"/>
  <c r="M497" i="2"/>
  <c r="O497" i="2"/>
  <c r="Q497" i="2"/>
  <c r="R497" i="2"/>
  <c r="S497" i="2"/>
  <c r="T497" i="2"/>
  <c r="U497" i="2"/>
  <c r="V497" i="2"/>
  <c r="W497" i="2"/>
  <c r="H497" i="2"/>
  <c r="Z497" i="2"/>
  <c r="AA497" i="2"/>
  <c r="J498" i="2"/>
  <c r="I496" i="2"/>
  <c r="X496" i="2"/>
  <c r="Y496" i="2"/>
  <c r="C497" i="2"/>
  <c r="F498" i="2"/>
  <c r="P498" i="2"/>
  <c r="N498" i="2"/>
  <c r="K498" i="2"/>
  <c r="E498" i="2"/>
  <c r="D498" i="2"/>
  <c r="L498" i="2"/>
  <c r="M498" i="2"/>
  <c r="O498" i="2"/>
  <c r="Q498" i="2"/>
  <c r="R498" i="2"/>
  <c r="S498" i="2"/>
  <c r="T498" i="2"/>
  <c r="U498" i="2"/>
  <c r="V498" i="2"/>
  <c r="W498" i="2"/>
  <c r="H498" i="2"/>
  <c r="Z498" i="2"/>
  <c r="AA498" i="2"/>
  <c r="J499" i="2"/>
  <c r="I497" i="2"/>
  <c r="X497" i="2"/>
  <c r="Y497" i="2"/>
  <c r="C498" i="2"/>
  <c r="F499" i="2"/>
  <c r="P499" i="2"/>
  <c r="N499" i="2"/>
  <c r="K499" i="2"/>
  <c r="E499" i="2"/>
  <c r="D499" i="2"/>
  <c r="L499" i="2"/>
  <c r="M499" i="2"/>
  <c r="O499" i="2"/>
  <c r="Q499" i="2"/>
  <c r="R499" i="2"/>
  <c r="S499" i="2"/>
  <c r="T499" i="2"/>
  <c r="U499" i="2"/>
  <c r="V499" i="2"/>
  <c r="W499" i="2"/>
  <c r="H499" i="2"/>
  <c r="Z499" i="2"/>
  <c r="AA499" i="2"/>
  <c r="J500" i="2"/>
  <c r="I498" i="2"/>
  <c r="X498" i="2"/>
  <c r="Y498" i="2"/>
  <c r="C499" i="2"/>
  <c r="F500" i="2"/>
  <c r="P500" i="2"/>
  <c r="N500" i="2"/>
  <c r="K500" i="2"/>
  <c r="E500" i="2"/>
  <c r="D500" i="2"/>
  <c r="L500" i="2"/>
  <c r="M500" i="2"/>
  <c r="O500" i="2"/>
  <c r="Q500" i="2"/>
  <c r="R500" i="2"/>
  <c r="S500" i="2"/>
  <c r="T500" i="2"/>
  <c r="U500" i="2"/>
  <c r="V500" i="2"/>
  <c r="W500" i="2"/>
  <c r="H500" i="2"/>
  <c r="Z500" i="2"/>
  <c r="AA500" i="2"/>
  <c r="J501" i="2"/>
  <c r="I499" i="2"/>
  <c r="X499" i="2"/>
  <c r="Y499" i="2"/>
  <c r="C500" i="2"/>
  <c r="F501" i="2"/>
  <c r="P501" i="2"/>
  <c r="N501" i="2"/>
  <c r="K501" i="2"/>
  <c r="E501" i="2"/>
  <c r="D501" i="2"/>
  <c r="L501" i="2"/>
  <c r="M501" i="2"/>
  <c r="O501" i="2"/>
  <c r="Q501" i="2"/>
  <c r="R501" i="2"/>
  <c r="S501" i="2"/>
  <c r="T501" i="2"/>
  <c r="U501" i="2"/>
  <c r="V501" i="2"/>
  <c r="W501" i="2"/>
  <c r="H501" i="2"/>
  <c r="Z501" i="2"/>
  <c r="AA501" i="2"/>
  <c r="J502" i="2"/>
  <c r="I500" i="2"/>
  <c r="X500" i="2"/>
  <c r="Y500" i="2"/>
  <c r="C501" i="2"/>
  <c r="F502" i="2"/>
  <c r="P502" i="2"/>
  <c r="N502" i="2"/>
  <c r="K502" i="2"/>
  <c r="E502" i="2"/>
  <c r="D502" i="2"/>
  <c r="L502" i="2"/>
  <c r="M502" i="2"/>
  <c r="O502" i="2"/>
  <c r="Q502" i="2"/>
  <c r="R502" i="2"/>
  <c r="S502" i="2"/>
  <c r="T502" i="2"/>
  <c r="U502" i="2"/>
  <c r="V502" i="2"/>
  <c r="W502" i="2"/>
  <c r="H502" i="2"/>
  <c r="Z502" i="2"/>
  <c r="AA502" i="2"/>
  <c r="J503" i="2"/>
  <c r="I501" i="2"/>
  <c r="X501" i="2"/>
  <c r="Y501" i="2"/>
  <c r="C502" i="2"/>
  <c r="F503" i="2"/>
  <c r="P503" i="2"/>
  <c r="N503" i="2"/>
  <c r="K503" i="2"/>
  <c r="E503" i="2"/>
  <c r="D503" i="2"/>
  <c r="L503" i="2"/>
  <c r="M503" i="2"/>
  <c r="O503" i="2"/>
  <c r="Q503" i="2"/>
  <c r="R503" i="2"/>
  <c r="S503" i="2"/>
  <c r="T503" i="2"/>
  <c r="U503" i="2"/>
  <c r="V503" i="2"/>
  <c r="W503" i="2"/>
  <c r="H503" i="2"/>
  <c r="Z503" i="2"/>
  <c r="AA503" i="2"/>
  <c r="J504" i="2"/>
  <c r="I502" i="2"/>
  <c r="X502" i="2"/>
  <c r="Y502" i="2"/>
  <c r="C503" i="2"/>
  <c r="F504" i="2"/>
  <c r="P504" i="2"/>
  <c r="N504" i="2"/>
  <c r="K504" i="2"/>
  <c r="E504" i="2"/>
  <c r="D504" i="2"/>
  <c r="L504" i="2"/>
  <c r="M504" i="2"/>
  <c r="O504" i="2"/>
  <c r="Q504" i="2"/>
  <c r="R504" i="2"/>
  <c r="S504" i="2"/>
  <c r="T504" i="2"/>
  <c r="U504" i="2"/>
  <c r="V504" i="2"/>
  <c r="W504" i="2"/>
  <c r="H504" i="2"/>
  <c r="Z504" i="2"/>
  <c r="AA504" i="2"/>
  <c r="J505" i="2"/>
  <c r="I503" i="2"/>
  <c r="X503" i="2"/>
  <c r="Y503" i="2"/>
  <c r="C504" i="2"/>
  <c r="F505" i="2"/>
  <c r="P505" i="2"/>
  <c r="N505" i="2"/>
  <c r="K505" i="2"/>
  <c r="E505" i="2"/>
  <c r="D505" i="2"/>
  <c r="L505" i="2"/>
  <c r="M505" i="2"/>
  <c r="O505" i="2"/>
  <c r="Q505" i="2"/>
  <c r="R505" i="2"/>
  <c r="S505" i="2"/>
  <c r="T505" i="2"/>
  <c r="U505" i="2"/>
  <c r="V505" i="2"/>
  <c r="W505" i="2"/>
  <c r="H505" i="2"/>
  <c r="Z505" i="2"/>
  <c r="AA505" i="2"/>
  <c r="J506" i="2"/>
  <c r="I504" i="2"/>
  <c r="X504" i="2"/>
  <c r="Y504" i="2"/>
  <c r="C505" i="2"/>
  <c r="F506" i="2"/>
  <c r="P506" i="2"/>
  <c r="N506" i="2"/>
  <c r="K506" i="2"/>
  <c r="E506" i="2"/>
  <c r="D506" i="2"/>
  <c r="L506" i="2"/>
  <c r="M506" i="2"/>
  <c r="O506" i="2"/>
  <c r="Q506" i="2"/>
  <c r="R506" i="2"/>
  <c r="S506" i="2"/>
  <c r="T506" i="2"/>
  <c r="U506" i="2"/>
  <c r="V506" i="2"/>
  <c r="W506" i="2"/>
  <c r="H506" i="2"/>
  <c r="Z506" i="2"/>
  <c r="AA506" i="2"/>
  <c r="J507" i="2"/>
  <c r="I505" i="2"/>
  <c r="X505" i="2"/>
  <c r="Y505" i="2"/>
  <c r="C506" i="2"/>
  <c r="F507" i="2"/>
  <c r="P507" i="2"/>
  <c r="N507" i="2"/>
  <c r="K507" i="2"/>
  <c r="E507" i="2"/>
  <c r="D507" i="2"/>
  <c r="L507" i="2"/>
  <c r="M507" i="2"/>
  <c r="O507" i="2"/>
  <c r="Q507" i="2"/>
  <c r="R507" i="2"/>
  <c r="S507" i="2"/>
  <c r="T507" i="2"/>
  <c r="U507" i="2"/>
  <c r="V507" i="2"/>
  <c r="W507" i="2"/>
  <c r="H507" i="2"/>
  <c r="Z507" i="2"/>
  <c r="AA507" i="2"/>
  <c r="J508" i="2"/>
  <c r="I506" i="2"/>
  <c r="X506" i="2"/>
  <c r="Y506" i="2"/>
  <c r="C507" i="2"/>
  <c r="F508" i="2"/>
  <c r="P508" i="2"/>
  <c r="N508" i="2"/>
  <c r="K508" i="2"/>
  <c r="E508" i="2"/>
  <c r="D508" i="2"/>
  <c r="L508" i="2"/>
  <c r="M508" i="2"/>
  <c r="O508" i="2"/>
  <c r="Q508" i="2"/>
  <c r="R508" i="2"/>
  <c r="S508" i="2"/>
  <c r="T508" i="2"/>
  <c r="U508" i="2"/>
  <c r="V508" i="2"/>
  <c r="W508" i="2"/>
  <c r="H508" i="2"/>
  <c r="Z508" i="2"/>
  <c r="AA508" i="2"/>
  <c r="J509" i="2"/>
  <c r="I507" i="2"/>
  <c r="X507" i="2"/>
  <c r="Y507" i="2"/>
  <c r="C508" i="2"/>
  <c r="F509" i="2"/>
  <c r="P509" i="2"/>
  <c r="N509" i="2"/>
  <c r="K509" i="2"/>
  <c r="E509" i="2"/>
  <c r="D509" i="2"/>
  <c r="L509" i="2"/>
  <c r="M509" i="2"/>
  <c r="O509" i="2"/>
  <c r="Q509" i="2"/>
  <c r="R509" i="2"/>
  <c r="S509" i="2"/>
  <c r="T509" i="2"/>
  <c r="U509" i="2"/>
  <c r="V509" i="2"/>
  <c r="W509" i="2"/>
  <c r="H509" i="2"/>
  <c r="Z509" i="2"/>
  <c r="AA509" i="2"/>
  <c r="J510" i="2"/>
  <c r="I508" i="2"/>
  <c r="X508" i="2"/>
  <c r="Y508" i="2"/>
  <c r="C509" i="2"/>
  <c r="F510" i="2"/>
  <c r="P510" i="2"/>
  <c r="N510" i="2"/>
  <c r="K510" i="2"/>
  <c r="E510" i="2"/>
  <c r="D510" i="2"/>
  <c r="L510" i="2"/>
  <c r="M510" i="2"/>
  <c r="O510" i="2"/>
  <c r="Q510" i="2"/>
  <c r="R510" i="2"/>
  <c r="S510" i="2"/>
  <c r="T510" i="2"/>
  <c r="U510" i="2"/>
  <c r="V510" i="2"/>
  <c r="W510" i="2"/>
  <c r="H510" i="2"/>
  <c r="Z510" i="2"/>
  <c r="AA510" i="2"/>
  <c r="J511" i="2"/>
  <c r="I509" i="2"/>
  <c r="X509" i="2"/>
  <c r="Y509" i="2"/>
  <c r="C510" i="2"/>
  <c r="F511" i="2"/>
  <c r="P511" i="2"/>
  <c r="N511" i="2"/>
  <c r="K511" i="2"/>
  <c r="E511" i="2"/>
  <c r="D511" i="2"/>
  <c r="L511" i="2"/>
  <c r="M511" i="2"/>
  <c r="O511" i="2"/>
  <c r="Q511" i="2"/>
  <c r="R511" i="2"/>
  <c r="S511" i="2"/>
  <c r="T511" i="2"/>
  <c r="U511" i="2"/>
  <c r="V511" i="2"/>
  <c r="W511" i="2"/>
  <c r="H511" i="2"/>
  <c r="Z511" i="2"/>
  <c r="AA511" i="2"/>
  <c r="J512" i="2"/>
  <c r="I510" i="2"/>
  <c r="X510" i="2"/>
  <c r="Y510" i="2"/>
  <c r="C511" i="2"/>
  <c r="F512" i="2"/>
  <c r="P512" i="2"/>
  <c r="N512" i="2"/>
  <c r="K512" i="2"/>
  <c r="E512" i="2"/>
  <c r="D512" i="2"/>
  <c r="L512" i="2"/>
  <c r="M512" i="2"/>
  <c r="O512" i="2"/>
  <c r="Q512" i="2"/>
  <c r="R512" i="2"/>
  <c r="S512" i="2"/>
  <c r="T512" i="2"/>
  <c r="U512" i="2"/>
  <c r="V512" i="2"/>
  <c r="W512" i="2"/>
  <c r="H512" i="2"/>
  <c r="Z512" i="2"/>
  <c r="AA512" i="2"/>
  <c r="J513" i="2"/>
  <c r="I511" i="2"/>
  <c r="X511" i="2"/>
  <c r="Y511" i="2"/>
  <c r="C512" i="2"/>
  <c r="F513" i="2"/>
  <c r="P513" i="2"/>
  <c r="N513" i="2"/>
  <c r="K513" i="2"/>
  <c r="E513" i="2"/>
  <c r="D513" i="2"/>
  <c r="L513" i="2"/>
  <c r="M513" i="2"/>
  <c r="O513" i="2"/>
  <c r="Q513" i="2"/>
  <c r="R513" i="2"/>
  <c r="S513" i="2"/>
  <c r="T513" i="2"/>
  <c r="U513" i="2"/>
  <c r="V513" i="2"/>
  <c r="W513" i="2"/>
  <c r="H513" i="2"/>
  <c r="Z513" i="2"/>
  <c r="AA513" i="2"/>
  <c r="J514" i="2"/>
  <c r="I512" i="2"/>
  <c r="X512" i="2"/>
  <c r="Y512" i="2"/>
  <c r="C513" i="2"/>
  <c r="F514" i="2"/>
  <c r="P514" i="2"/>
  <c r="N514" i="2"/>
  <c r="K514" i="2"/>
  <c r="E514" i="2"/>
  <c r="D514" i="2"/>
  <c r="L514" i="2"/>
  <c r="M514" i="2"/>
  <c r="O514" i="2"/>
  <c r="Q514" i="2"/>
  <c r="R514" i="2"/>
  <c r="S514" i="2"/>
  <c r="T514" i="2"/>
  <c r="U514" i="2"/>
  <c r="V514" i="2"/>
  <c r="W514" i="2"/>
  <c r="H514" i="2"/>
  <c r="Z514" i="2"/>
  <c r="AA514" i="2"/>
  <c r="J515" i="2"/>
  <c r="I513" i="2"/>
  <c r="X513" i="2"/>
  <c r="Y513" i="2"/>
  <c r="C514" i="2"/>
  <c r="F515" i="2"/>
  <c r="P515" i="2"/>
  <c r="N515" i="2"/>
  <c r="K515" i="2"/>
  <c r="E515" i="2"/>
  <c r="D515" i="2"/>
  <c r="L515" i="2"/>
  <c r="M515" i="2"/>
  <c r="O515" i="2"/>
  <c r="Q515" i="2"/>
  <c r="R515" i="2"/>
  <c r="S515" i="2"/>
  <c r="T515" i="2"/>
  <c r="U515" i="2"/>
  <c r="V515" i="2"/>
  <c r="W515" i="2"/>
  <c r="H515" i="2"/>
  <c r="Z515" i="2"/>
  <c r="AA515" i="2"/>
  <c r="J516" i="2"/>
  <c r="I514" i="2"/>
  <c r="X514" i="2"/>
  <c r="Y514" i="2"/>
  <c r="C515" i="2"/>
  <c r="F516" i="2"/>
  <c r="P516" i="2"/>
  <c r="N516" i="2"/>
  <c r="K516" i="2"/>
  <c r="E516" i="2"/>
  <c r="D516" i="2"/>
  <c r="L516" i="2"/>
  <c r="M516" i="2"/>
  <c r="O516" i="2"/>
  <c r="Q516" i="2"/>
  <c r="R516" i="2"/>
  <c r="S516" i="2"/>
  <c r="T516" i="2"/>
  <c r="U516" i="2"/>
  <c r="V516" i="2"/>
  <c r="W516" i="2"/>
  <c r="H516" i="2"/>
  <c r="Z516" i="2"/>
  <c r="AA516" i="2"/>
  <c r="J517" i="2"/>
  <c r="I515" i="2"/>
  <c r="X515" i="2"/>
  <c r="Y515" i="2"/>
  <c r="C516" i="2"/>
  <c r="F517" i="2"/>
  <c r="P517" i="2"/>
  <c r="N517" i="2"/>
  <c r="K517" i="2"/>
  <c r="E517" i="2"/>
  <c r="D517" i="2"/>
  <c r="L517" i="2"/>
  <c r="M517" i="2"/>
  <c r="O517" i="2"/>
  <c r="Q517" i="2"/>
  <c r="R517" i="2"/>
  <c r="S517" i="2"/>
  <c r="T517" i="2"/>
  <c r="U517" i="2"/>
  <c r="V517" i="2"/>
  <c r="W517" i="2"/>
  <c r="H517" i="2"/>
  <c r="Z517" i="2"/>
  <c r="AA517" i="2"/>
  <c r="J518" i="2"/>
  <c r="I516" i="2"/>
  <c r="X516" i="2"/>
  <c r="Y516" i="2"/>
  <c r="C517" i="2"/>
  <c r="F518" i="2"/>
  <c r="P518" i="2"/>
  <c r="N518" i="2"/>
  <c r="K518" i="2"/>
  <c r="E518" i="2"/>
  <c r="D518" i="2"/>
  <c r="L518" i="2"/>
  <c r="M518" i="2"/>
  <c r="O518" i="2"/>
  <c r="Q518" i="2"/>
  <c r="R518" i="2"/>
  <c r="S518" i="2"/>
  <c r="T518" i="2"/>
  <c r="U518" i="2"/>
  <c r="V518" i="2"/>
  <c r="W518" i="2"/>
  <c r="H518" i="2"/>
  <c r="Z518" i="2"/>
  <c r="AA518" i="2"/>
  <c r="J519" i="2"/>
  <c r="I517" i="2"/>
  <c r="X517" i="2"/>
  <c r="Y517" i="2"/>
  <c r="C518" i="2"/>
  <c r="F519" i="2"/>
  <c r="P519" i="2"/>
  <c r="N519" i="2"/>
  <c r="K519" i="2"/>
  <c r="E519" i="2"/>
  <c r="D519" i="2"/>
  <c r="L519" i="2"/>
  <c r="M519" i="2"/>
  <c r="O519" i="2"/>
  <c r="Q519" i="2"/>
  <c r="R519" i="2"/>
  <c r="S519" i="2"/>
  <c r="T519" i="2"/>
  <c r="U519" i="2"/>
  <c r="V519" i="2"/>
  <c r="W519" i="2"/>
  <c r="H519" i="2"/>
  <c r="Z519" i="2"/>
  <c r="AA519" i="2"/>
  <c r="J520" i="2"/>
  <c r="I518" i="2"/>
  <c r="X518" i="2"/>
  <c r="Y518" i="2"/>
  <c r="C519" i="2"/>
  <c r="F520" i="2"/>
  <c r="P520" i="2"/>
  <c r="N520" i="2"/>
  <c r="K520" i="2"/>
  <c r="E520" i="2"/>
  <c r="D520" i="2"/>
  <c r="L520" i="2"/>
  <c r="M520" i="2"/>
  <c r="O520" i="2"/>
  <c r="Q520" i="2"/>
  <c r="R520" i="2"/>
  <c r="S520" i="2"/>
  <c r="T520" i="2"/>
  <c r="U520" i="2"/>
  <c r="V520" i="2"/>
  <c r="W520" i="2"/>
  <c r="H520" i="2"/>
  <c r="Z520" i="2"/>
  <c r="AA520" i="2"/>
  <c r="J521" i="2"/>
  <c r="I519" i="2"/>
  <c r="X519" i="2"/>
  <c r="Y519" i="2"/>
  <c r="C520" i="2"/>
  <c r="F521" i="2"/>
  <c r="P521" i="2"/>
  <c r="N521" i="2"/>
  <c r="K521" i="2"/>
  <c r="E521" i="2"/>
  <c r="D521" i="2"/>
  <c r="L521" i="2"/>
  <c r="M521" i="2"/>
  <c r="O521" i="2"/>
  <c r="Q521" i="2"/>
  <c r="R521" i="2"/>
  <c r="S521" i="2"/>
  <c r="T521" i="2"/>
  <c r="U521" i="2"/>
  <c r="V521" i="2"/>
  <c r="W521" i="2"/>
  <c r="H521" i="2"/>
  <c r="Z521" i="2"/>
  <c r="AA521" i="2"/>
  <c r="J522" i="2"/>
  <c r="I520" i="2"/>
  <c r="X520" i="2"/>
  <c r="Y520" i="2"/>
  <c r="C521" i="2"/>
  <c r="F522" i="2"/>
  <c r="P522" i="2"/>
  <c r="N522" i="2"/>
  <c r="K522" i="2"/>
  <c r="E522" i="2"/>
  <c r="D522" i="2"/>
  <c r="L522" i="2"/>
  <c r="M522" i="2"/>
  <c r="O522" i="2"/>
  <c r="Q522" i="2"/>
  <c r="R522" i="2"/>
  <c r="S522" i="2"/>
  <c r="T522" i="2"/>
  <c r="U522" i="2"/>
  <c r="V522" i="2"/>
  <c r="W522" i="2"/>
  <c r="H522" i="2"/>
  <c r="Z522" i="2"/>
  <c r="AA522" i="2"/>
  <c r="J523" i="2"/>
  <c r="I521" i="2"/>
  <c r="X521" i="2"/>
  <c r="Y521" i="2"/>
  <c r="C522" i="2"/>
  <c r="F523" i="2"/>
  <c r="P523" i="2"/>
  <c r="N523" i="2"/>
  <c r="K523" i="2"/>
  <c r="E523" i="2"/>
  <c r="D523" i="2"/>
  <c r="L523" i="2"/>
  <c r="M523" i="2"/>
  <c r="O523" i="2"/>
  <c r="Q523" i="2"/>
  <c r="R523" i="2"/>
  <c r="S523" i="2"/>
  <c r="T523" i="2"/>
  <c r="U523" i="2"/>
  <c r="V523" i="2"/>
  <c r="W523" i="2"/>
  <c r="H523" i="2"/>
  <c r="Z523" i="2"/>
  <c r="AA523" i="2"/>
  <c r="J524" i="2"/>
  <c r="I522" i="2"/>
  <c r="X522" i="2"/>
  <c r="Y522" i="2"/>
  <c r="C523" i="2"/>
  <c r="F524" i="2"/>
  <c r="P524" i="2"/>
  <c r="N524" i="2"/>
  <c r="K524" i="2"/>
  <c r="E524" i="2"/>
  <c r="D524" i="2"/>
  <c r="L524" i="2"/>
  <c r="M524" i="2"/>
  <c r="O524" i="2"/>
  <c r="Q524" i="2"/>
  <c r="R524" i="2"/>
  <c r="S524" i="2"/>
  <c r="T524" i="2"/>
  <c r="U524" i="2"/>
  <c r="V524" i="2"/>
  <c r="W524" i="2"/>
  <c r="H524" i="2"/>
  <c r="Z524" i="2"/>
  <c r="AA524" i="2"/>
  <c r="J525" i="2"/>
  <c r="I523" i="2"/>
  <c r="X523" i="2"/>
  <c r="Y523" i="2"/>
  <c r="C524" i="2"/>
  <c r="F525" i="2"/>
  <c r="P525" i="2"/>
  <c r="N525" i="2"/>
  <c r="K525" i="2"/>
  <c r="E525" i="2"/>
  <c r="D525" i="2"/>
  <c r="L525" i="2"/>
  <c r="M525" i="2"/>
  <c r="O525" i="2"/>
  <c r="Q525" i="2"/>
  <c r="R525" i="2"/>
  <c r="S525" i="2"/>
  <c r="T525" i="2"/>
  <c r="U525" i="2"/>
  <c r="V525" i="2"/>
  <c r="W525" i="2"/>
  <c r="H525" i="2"/>
  <c r="Z525" i="2"/>
  <c r="AA525" i="2"/>
  <c r="J526" i="2"/>
  <c r="I524" i="2"/>
  <c r="X524" i="2"/>
  <c r="Y524" i="2"/>
  <c r="C525" i="2"/>
  <c r="F526" i="2"/>
  <c r="P526" i="2"/>
  <c r="N526" i="2"/>
  <c r="K526" i="2"/>
  <c r="E526" i="2"/>
  <c r="D526" i="2"/>
  <c r="L526" i="2"/>
  <c r="M526" i="2"/>
  <c r="O526" i="2"/>
  <c r="Q526" i="2"/>
  <c r="R526" i="2"/>
  <c r="S526" i="2"/>
  <c r="T526" i="2"/>
  <c r="U526" i="2"/>
  <c r="V526" i="2"/>
  <c r="W526" i="2"/>
  <c r="H526" i="2"/>
  <c r="Z526" i="2"/>
  <c r="AA526" i="2"/>
  <c r="J527" i="2"/>
  <c r="I525" i="2"/>
  <c r="X525" i="2"/>
  <c r="Y525" i="2"/>
  <c r="C526" i="2"/>
  <c r="F527" i="2"/>
  <c r="P527" i="2"/>
  <c r="N527" i="2"/>
  <c r="K527" i="2"/>
  <c r="E527" i="2"/>
  <c r="D527" i="2"/>
  <c r="L527" i="2"/>
  <c r="M527" i="2"/>
  <c r="O527" i="2"/>
  <c r="Q527" i="2"/>
  <c r="R527" i="2"/>
  <c r="S527" i="2"/>
  <c r="T527" i="2"/>
  <c r="U527" i="2"/>
  <c r="V527" i="2"/>
  <c r="W527" i="2"/>
  <c r="H527" i="2"/>
  <c r="Z527" i="2"/>
  <c r="AA527" i="2"/>
  <c r="J528" i="2"/>
  <c r="I526" i="2"/>
  <c r="X526" i="2"/>
  <c r="Y526" i="2"/>
  <c r="C527" i="2"/>
  <c r="F528" i="2"/>
  <c r="P528" i="2"/>
  <c r="N528" i="2"/>
  <c r="K528" i="2"/>
  <c r="E528" i="2"/>
  <c r="D528" i="2"/>
  <c r="L528" i="2"/>
  <c r="M528" i="2"/>
  <c r="O528" i="2"/>
  <c r="Q528" i="2"/>
  <c r="R528" i="2"/>
  <c r="S528" i="2"/>
  <c r="T528" i="2"/>
  <c r="U528" i="2"/>
  <c r="V528" i="2"/>
  <c r="W528" i="2"/>
  <c r="H528" i="2"/>
  <c r="Z528" i="2"/>
  <c r="AA528" i="2"/>
  <c r="J529" i="2"/>
  <c r="I527" i="2"/>
  <c r="X527" i="2"/>
  <c r="Y527" i="2"/>
  <c r="C528" i="2"/>
  <c r="F529" i="2"/>
  <c r="P529" i="2"/>
  <c r="N529" i="2"/>
  <c r="K529" i="2"/>
  <c r="E529" i="2"/>
  <c r="D529" i="2"/>
  <c r="L529" i="2"/>
  <c r="M529" i="2"/>
  <c r="O529" i="2"/>
  <c r="Q529" i="2"/>
  <c r="R529" i="2"/>
  <c r="S529" i="2"/>
  <c r="T529" i="2"/>
  <c r="U529" i="2"/>
  <c r="V529" i="2"/>
  <c r="W529" i="2"/>
  <c r="H529" i="2"/>
  <c r="Z529" i="2"/>
  <c r="AA529" i="2"/>
  <c r="J530" i="2"/>
  <c r="I528" i="2"/>
  <c r="X528" i="2"/>
  <c r="Y528" i="2"/>
  <c r="C529" i="2"/>
  <c r="F530" i="2"/>
  <c r="P530" i="2"/>
  <c r="N530" i="2"/>
  <c r="K530" i="2"/>
  <c r="E530" i="2"/>
  <c r="D530" i="2"/>
  <c r="L530" i="2"/>
  <c r="M530" i="2"/>
  <c r="O530" i="2"/>
  <c r="Q530" i="2"/>
  <c r="R530" i="2"/>
  <c r="S530" i="2"/>
  <c r="T530" i="2"/>
  <c r="U530" i="2"/>
  <c r="V530" i="2"/>
  <c r="W530" i="2"/>
  <c r="H530" i="2"/>
  <c r="Z530" i="2"/>
  <c r="AA530" i="2"/>
  <c r="J531" i="2"/>
  <c r="I529" i="2"/>
  <c r="X529" i="2"/>
  <c r="Y529" i="2"/>
  <c r="C530" i="2"/>
  <c r="F531" i="2"/>
  <c r="P531" i="2"/>
  <c r="N531" i="2"/>
  <c r="K531" i="2"/>
  <c r="E531" i="2"/>
  <c r="D531" i="2"/>
  <c r="L531" i="2"/>
  <c r="M531" i="2"/>
  <c r="O531" i="2"/>
  <c r="Q531" i="2"/>
  <c r="R531" i="2"/>
  <c r="S531" i="2"/>
  <c r="T531" i="2"/>
  <c r="U531" i="2"/>
  <c r="V531" i="2"/>
  <c r="W531" i="2"/>
  <c r="H531" i="2"/>
  <c r="Z531" i="2"/>
  <c r="AA531" i="2"/>
  <c r="J532" i="2"/>
  <c r="I530" i="2"/>
  <c r="X530" i="2"/>
  <c r="Y530" i="2"/>
  <c r="C531" i="2"/>
  <c r="F532" i="2"/>
  <c r="P532" i="2"/>
  <c r="N532" i="2"/>
  <c r="K532" i="2"/>
  <c r="E532" i="2"/>
  <c r="D532" i="2"/>
  <c r="L532" i="2"/>
  <c r="M532" i="2"/>
  <c r="O532" i="2"/>
  <c r="Q532" i="2"/>
  <c r="R532" i="2"/>
  <c r="S532" i="2"/>
  <c r="T532" i="2"/>
  <c r="U532" i="2"/>
  <c r="V532" i="2"/>
  <c r="W532" i="2"/>
  <c r="H532" i="2"/>
  <c r="Z532" i="2"/>
  <c r="AA532" i="2"/>
  <c r="J533" i="2"/>
  <c r="I531" i="2"/>
  <c r="X531" i="2"/>
  <c r="Y531" i="2"/>
  <c r="C532" i="2"/>
  <c r="F533" i="2"/>
  <c r="P533" i="2"/>
  <c r="N533" i="2"/>
  <c r="K533" i="2"/>
  <c r="E533" i="2"/>
  <c r="D533" i="2"/>
  <c r="L533" i="2"/>
  <c r="M533" i="2"/>
  <c r="O533" i="2"/>
  <c r="Q533" i="2"/>
  <c r="R533" i="2"/>
  <c r="S533" i="2"/>
  <c r="T533" i="2"/>
  <c r="U533" i="2"/>
  <c r="V533" i="2"/>
  <c r="W533" i="2"/>
  <c r="H533" i="2"/>
  <c r="Z533" i="2"/>
  <c r="AA533" i="2"/>
  <c r="J534" i="2"/>
  <c r="I532" i="2"/>
  <c r="X532" i="2"/>
  <c r="Y532" i="2"/>
  <c r="C533" i="2"/>
  <c r="F534" i="2"/>
  <c r="P534" i="2"/>
  <c r="N534" i="2"/>
  <c r="K534" i="2"/>
  <c r="E534" i="2"/>
  <c r="D534" i="2"/>
  <c r="L534" i="2"/>
  <c r="M534" i="2"/>
  <c r="O534" i="2"/>
  <c r="Q534" i="2"/>
  <c r="R534" i="2"/>
  <c r="S534" i="2"/>
  <c r="T534" i="2"/>
  <c r="U534" i="2"/>
  <c r="V534" i="2"/>
  <c r="W534" i="2"/>
  <c r="H534" i="2"/>
  <c r="Z534" i="2"/>
  <c r="AA534" i="2"/>
  <c r="J535" i="2"/>
  <c r="I533" i="2"/>
  <c r="X533" i="2"/>
  <c r="Y533" i="2"/>
  <c r="C534" i="2"/>
  <c r="F535" i="2"/>
  <c r="P535" i="2"/>
  <c r="N535" i="2"/>
  <c r="K535" i="2"/>
  <c r="E535" i="2"/>
  <c r="D535" i="2"/>
  <c r="L535" i="2"/>
  <c r="M535" i="2"/>
  <c r="O535" i="2"/>
  <c r="Q535" i="2"/>
  <c r="R535" i="2"/>
  <c r="S535" i="2"/>
  <c r="T535" i="2"/>
  <c r="U535" i="2"/>
  <c r="V535" i="2"/>
  <c r="W535" i="2"/>
  <c r="H535" i="2"/>
  <c r="Z535" i="2"/>
  <c r="AA535" i="2"/>
  <c r="J536" i="2"/>
  <c r="I534" i="2"/>
  <c r="X534" i="2"/>
  <c r="Y534" i="2"/>
  <c r="C535" i="2"/>
  <c r="F536" i="2"/>
  <c r="P536" i="2"/>
  <c r="N536" i="2"/>
  <c r="K536" i="2"/>
  <c r="E536" i="2"/>
  <c r="D536" i="2"/>
  <c r="L536" i="2"/>
  <c r="M536" i="2"/>
  <c r="O536" i="2"/>
  <c r="Q536" i="2"/>
  <c r="R536" i="2"/>
  <c r="S536" i="2"/>
  <c r="T536" i="2"/>
  <c r="U536" i="2"/>
  <c r="V536" i="2"/>
  <c r="W536" i="2"/>
  <c r="H536" i="2"/>
  <c r="Z536" i="2"/>
  <c r="AA536" i="2"/>
  <c r="J537" i="2"/>
  <c r="I535" i="2"/>
  <c r="X535" i="2"/>
  <c r="Y535" i="2"/>
  <c r="C536" i="2"/>
  <c r="F537" i="2"/>
  <c r="P537" i="2"/>
  <c r="N537" i="2"/>
  <c r="K537" i="2"/>
  <c r="E537" i="2"/>
  <c r="D537" i="2"/>
  <c r="L537" i="2"/>
  <c r="M537" i="2"/>
  <c r="O537" i="2"/>
  <c r="Q537" i="2"/>
  <c r="R537" i="2"/>
  <c r="S537" i="2"/>
  <c r="T537" i="2"/>
  <c r="U537" i="2"/>
  <c r="V537" i="2"/>
  <c r="W537" i="2"/>
  <c r="H537" i="2"/>
  <c r="Z537" i="2"/>
  <c r="AA537" i="2"/>
  <c r="J538" i="2"/>
  <c r="I536" i="2"/>
  <c r="X536" i="2"/>
  <c r="Y536" i="2"/>
  <c r="C537" i="2"/>
  <c r="F538" i="2"/>
  <c r="P538" i="2"/>
  <c r="N538" i="2"/>
  <c r="K538" i="2"/>
  <c r="E538" i="2"/>
  <c r="D538" i="2"/>
  <c r="L538" i="2"/>
  <c r="M538" i="2"/>
  <c r="O538" i="2"/>
  <c r="Q538" i="2"/>
  <c r="R538" i="2"/>
  <c r="S538" i="2"/>
  <c r="T538" i="2"/>
  <c r="U538" i="2"/>
  <c r="V538" i="2"/>
  <c r="W538" i="2"/>
  <c r="H538" i="2"/>
  <c r="Z538" i="2"/>
  <c r="AA538" i="2"/>
  <c r="J539" i="2"/>
  <c r="I537" i="2"/>
  <c r="X537" i="2"/>
  <c r="Y537" i="2"/>
  <c r="C538" i="2"/>
  <c r="F539" i="2"/>
  <c r="P539" i="2"/>
  <c r="N539" i="2"/>
  <c r="K539" i="2"/>
  <c r="E539" i="2"/>
  <c r="D539" i="2"/>
  <c r="L539" i="2"/>
  <c r="M539" i="2"/>
  <c r="O539" i="2"/>
  <c r="Q539" i="2"/>
  <c r="R539" i="2"/>
  <c r="S539" i="2"/>
  <c r="T539" i="2"/>
  <c r="U539" i="2"/>
  <c r="V539" i="2"/>
  <c r="W539" i="2"/>
  <c r="H539" i="2"/>
  <c r="Z539" i="2"/>
  <c r="AA539" i="2"/>
  <c r="J540" i="2"/>
  <c r="I538" i="2"/>
  <c r="X538" i="2"/>
  <c r="Y538" i="2"/>
  <c r="C539" i="2"/>
  <c r="F540" i="2"/>
  <c r="P540" i="2"/>
  <c r="N540" i="2"/>
  <c r="K540" i="2"/>
  <c r="E540" i="2"/>
  <c r="D540" i="2"/>
  <c r="L540" i="2"/>
  <c r="M540" i="2"/>
  <c r="O540" i="2"/>
  <c r="Q540" i="2"/>
  <c r="R540" i="2"/>
  <c r="S540" i="2"/>
  <c r="T540" i="2"/>
  <c r="U540" i="2"/>
  <c r="V540" i="2"/>
  <c r="W540" i="2"/>
  <c r="H540" i="2"/>
  <c r="Z540" i="2"/>
  <c r="AA540" i="2"/>
  <c r="J541" i="2"/>
  <c r="I539" i="2"/>
  <c r="X539" i="2"/>
  <c r="Y539" i="2"/>
  <c r="C540" i="2"/>
  <c r="F541" i="2"/>
  <c r="P541" i="2"/>
  <c r="N541" i="2"/>
  <c r="K541" i="2"/>
  <c r="E541" i="2"/>
  <c r="D541" i="2"/>
  <c r="L541" i="2"/>
  <c r="M541" i="2"/>
  <c r="O541" i="2"/>
  <c r="Q541" i="2"/>
  <c r="R541" i="2"/>
  <c r="S541" i="2"/>
  <c r="T541" i="2"/>
  <c r="U541" i="2"/>
  <c r="V541" i="2"/>
  <c r="W541" i="2"/>
  <c r="H541" i="2"/>
  <c r="Z541" i="2"/>
  <c r="AA541" i="2"/>
  <c r="J542" i="2"/>
  <c r="I540" i="2"/>
  <c r="X540" i="2"/>
  <c r="Y540" i="2"/>
  <c r="C541" i="2"/>
  <c r="F542" i="2"/>
  <c r="P542" i="2"/>
  <c r="N542" i="2"/>
  <c r="K542" i="2"/>
  <c r="E542" i="2"/>
  <c r="D542" i="2"/>
  <c r="L542" i="2"/>
  <c r="M542" i="2"/>
  <c r="O542" i="2"/>
  <c r="Q542" i="2"/>
  <c r="R542" i="2"/>
  <c r="S542" i="2"/>
  <c r="T542" i="2"/>
  <c r="U542" i="2"/>
  <c r="V542" i="2"/>
  <c r="W542" i="2"/>
  <c r="H542" i="2"/>
  <c r="Z542" i="2"/>
  <c r="AA542" i="2"/>
  <c r="J543" i="2"/>
  <c r="I541" i="2"/>
  <c r="X541" i="2"/>
  <c r="Y541" i="2"/>
  <c r="C542" i="2"/>
  <c r="F543" i="2"/>
  <c r="P543" i="2"/>
  <c r="N543" i="2"/>
  <c r="K543" i="2"/>
  <c r="E543" i="2"/>
  <c r="D543" i="2"/>
  <c r="L543" i="2"/>
  <c r="M543" i="2"/>
  <c r="O543" i="2"/>
  <c r="Q543" i="2"/>
  <c r="R543" i="2"/>
  <c r="S543" i="2"/>
  <c r="T543" i="2"/>
  <c r="U543" i="2"/>
  <c r="V543" i="2"/>
  <c r="W543" i="2"/>
  <c r="H543" i="2"/>
  <c r="Z543" i="2"/>
  <c r="AA543" i="2"/>
  <c r="J544" i="2"/>
  <c r="I542" i="2"/>
  <c r="X542" i="2"/>
  <c r="Y542" i="2"/>
  <c r="C543" i="2"/>
  <c r="F544" i="2"/>
  <c r="P544" i="2"/>
  <c r="N544" i="2"/>
  <c r="K544" i="2"/>
  <c r="E544" i="2"/>
  <c r="D544" i="2"/>
  <c r="L544" i="2"/>
  <c r="M544" i="2"/>
  <c r="O544" i="2"/>
  <c r="Q544" i="2"/>
  <c r="R544" i="2"/>
  <c r="S544" i="2"/>
  <c r="T544" i="2"/>
  <c r="U544" i="2"/>
  <c r="V544" i="2"/>
  <c r="W544" i="2"/>
  <c r="H544" i="2"/>
  <c r="Z544" i="2"/>
  <c r="AA544" i="2"/>
  <c r="J545" i="2"/>
  <c r="I543" i="2"/>
  <c r="X543" i="2"/>
  <c r="Y543" i="2"/>
  <c r="C544" i="2"/>
  <c r="F545" i="2"/>
  <c r="P545" i="2"/>
  <c r="N545" i="2"/>
  <c r="K545" i="2"/>
  <c r="E545" i="2"/>
  <c r="D545" i="2"/>
  <c r="L545" i="2"/>
  <c r="M545" i="2"/>
  <c r="O545" i="2"/>
  <c r="Q545" i="2"/>
  <c r="R545" i="2"/>
  <c r="S545" i="2"/>
  <c r="T545" i="2"/>
  <c r="U545" i="2"/>
  <c r="V545" i="2"/>
  <c r="W545" i="2"/>
  <c r="H545" i="2"/>
  <c r="Z545" i="2"/>
  <c r="AA545" i="2"/>
  <c r="J546" i="2"/>
  <c r="I544" i="2"/>
  <c r="X544" i="2"/>
  <c r="Y544" i="2"/>
  <c r="C545" i="2"/>
  <c r="F546" i="2"/>
  <c r="P546" i="2"/>
  <c r="N546" i="2"/>
  <c r="K546" i="2"/>
  <c r="E546" i="2"/>
  <c r="D546" i="2"/>
  <c r="L546" i="2"/>
  <c r="M546" i="2"/>
  <c r="O546" i="2"/>
  <c r="Q546" i="2"/>
  <c r="R546" i="2"/>
  <c r="S546" i="2"/>
  <c r="T546" i="2"/>
  <c r="U546" i="2"/>
  <c r="V546" i="2"/>
  <c r="W546" i="2"/>
  <c r="H546" i="2"/>
  <c r="Z546" i="2"/>
  <c r="AA546" i="2"/>
  <c r="J547" i="2"/>
  <c r="I545" i="2"/>
  <c r="X545" i="2"/>
  <c r="Y545" i="2"/>
  <c r="C546" i="2"/>
  <c r="F547" i="2"/>
  <c r="P547" i="2"/>
  <c r="N547" i="2"/>
  <c r="K547" i="2"/>
  <c r="E547" i="2"/>
  <c r="D547" i="2"/>
  <c r="L547" i="2"/>
  <c r="M547" i="2"/>
  <c r="O547" i="2"/>
  <c r="Q547" i="2"/>
  <c r="R547" i="2"/>
  <c r="S547" i="2"/>
  <c r="T547" i="2"/>
  <c r="U547" i="2"/>
  <c r="V547" i="2"/>
  <c r="W547" i="2"/>
  <c r="H547" i="2"/>
  <c r="Z547" i="2"/>
  <c r="AA547" i="2"/>
  <c r="J548" i="2"/>
  <c r="I546" i="2"/>
  <c r="X546" i="2"/>
  <c r="Y546" i="2"/>
  <c r="C547" i="2"/>
  <c r="F548" i="2"/>
  <c r="P548" i="2"/>
  <c r="N548" i="2"/>
  <c r="K548" i="2"/>
  <c r="E548" i="2"/>
  <c r="D548" i="2"/>
  <c r="L548" i="2"/>
  <c r="M548" i="2"/>
  <c r="O548" i="2"/>
  <c r="Q548" i="2"/>
  <c r="R548" i="2"/>
  <c r="S548" i="2"/>
  <c r="T548" i="2"/>
  <c r="U548" i="2"/>
  <c r="V548" i="2"/>
  <c r="W548" i="2"/>
  <c r="H548" i="2"/>
  <c r="Z548" i="2"/>
  <c r="AA548" i="2"/>
  <c r="J549" i="2"/>
  <c r="I547" i="2"/>
  <c r="X547" i="2"/>
  <c r="Y547" i="2"/>
  <c r="C548" i="2"/>
  <c r="F549" i="2"/>
  <c r="P549" i="2"/>
  <c r="N549" i="2"/>
  <c r="K549" i="2"/>
  <c r="E549" i="2"/>
  <c r="D549" i="2"/>
  <c r="L549" i="2"/>
  <c r="M549" i="2"/>
  <c r="O549" i="2"/>
  <c r="Q549" i="2"/>
  <c r="R549" i="2"/>
  <c r="S549" i="2"/>
  <c r="T549" i="2"/>
  <c r="U549" i="2"/>
  <c r="V549" i="2"/>
  <c r="W549" i="2"/>
  <c r="H549" i="2"/>
  <c r="Z549" i="2"/>
  <c r="AA549" i="2"/>
  <c r="J550" i="2"/>
  <c r="I548" i="2"/>
  <c r="X548" i="2"/>
  <c r="Y548" i="2"/>
  <c r="C549" i="2"/>
  <c r="F550" i="2"/>
  <c r="P550" i="2"/>
  <c r="N550" i="2"/>
  <c r="K550" i="2"/>
  <c r="E550" i="2"/>
  <c r="D550" i="2"/>
  <c r="L550" i="2"/>
  <c r="M550" i="2"/>
  <c r="O550" i="2"/>
  <c r="Q550" i="2"/>
  <c r="R550" i="2"/>
  <c r="S550" i="2"/>
  <c r="T550" i="2"/>
  <c r="U550" i="2"/>
  <c r="V550" i="2"/>
  <c r="W550" i="2"/>
  <c r="H550" i="2"/>
  <c r="Z550" i="2"/>
  <c r="AA550" i="2"/>
  <c r="J551" i="2"/>
  <c r="I549" i="2"/>
  <c r="X549" i="2"/>
  <c r="Y549" i="2"/>
  <c r="C550" i="2"/>
  <c r="F551" i="2"/>
  <c r="P551" i="2"/>
  <c r="N551" i="2"/>
  <c r="K551" i="2"/>
  <c r="E551" i="2"/>
  <c r="D551" i="2"/>
  <c r="L551" i="2"/>
  <c r="M551" i="2"/>
  <c r="O551" i="2"/>
  <c r="Q551" i="2"/>
  <c r="R551" i="2"/>
  <c r="S551" i="2"/>
  <c r="T551" i="2"/>
  <c r="U551" i="2"/>
  <c r="V551" i="2"/>
  <c r="W551" i="2"/>
  <c r="H551" i="2"/>
  <c r="Z551" i="2"/>
  <c r="AA551" i="2"/>
  <c r="J552" i="2"/>
  <c r="I550" i="2"/>
  <c r="X550" i="2"/>
  <c r="Y550" i="2"/>
  <c r="C551" i="2"/>
  <c r="F552" i="2"/>
  <c r="P552" i="2"/>
  <c r="N552" i="2"/>
  <c r="K552" i="2"/>
  <c r="E552" i="2"/>
  <c r="D552" i="2"/>
  <c r="L552" i="2"/>
  <c r="M552" i="2"/>
  <c r="O552" i="2"/>
  <c r="Q552" i="2"/>
  <c r="R552" i="2"/>
  <c r="S552" i="2"/>
  <c r="T552" i="2"/>
  <c r="U552" i="2"/>
  <c r="V552" i="2"/>
  <c r="W552" i="2"/>
  <c r="H552" i="2"/>
  <c r="Z552" i="2"/>
  <c r="AA552" i="2"/>
  <c r="J553" i="2"/>
  <c r="I551" i="2"/>
  <c r="X551" i="2"/>
  <c r="Y551" i="2"/>
  <c r="C552" i="2"/>
  <c r="F553" i="2"/>
  <c r="P553" i="2"/>
  <c r="N553" i="2"/>
  <c r="K553" i="2"/>
  <c r="E553" i="2"/>
  <c r="D553" i="2"/>
  <c r="L553" i="2"/>
  <c r="M553" i="2"/>
  <c r="O553" i="2"/>
  <c r="Q553" i="2"/>
  <c r="R553" i="2"/>
  <c r="S553" i="2"/>
  <c r="T553" i="2"/>
  <c r="U553" i="2"/>
  <c r="V553" i="2"/>
  <c r="W553" i="2"/>
  <c r="H553" i="2"/>
  <c r="Z553" i="2"/>
  <c r="AA553" i="2"/>
  <c r="J554" i="2"/>
  <c r="I552" i="2"/>
  <c r="X552" i="2"/>
  <c r="Y552" i="2"/>
  <c r="C553" i="2"/>
  <c r="F554" i="2"/>
  <c r="P554" i="2"/>
  <c r="N554" i="2"/>
  <c r="K554" i="2"/>
  <c r="E554" i="2"/>
  <c r="D554" i="2"/>
  <c r="L554" i="2"/>
  <c r="M554" i="2"/>
  <c r="O554" i="2"/>
  <c r="Q554" i="2"/>
  <c r="R554" i="2"/>
  <c r="S554" i="2"/>
  <c r="T554" i="2"/>
  <c r="U554" i="2"/>
  <c r="V554" i="2"/>
  <c r="W554" i="2"/>
  <c r="H554" i="2"/>
  <c r="Z554" i="2"/>
  <c r="AA554" i="2"/>
  <c r="J555" i="2"/>
  <c r="I553" i="2"/>
  <c r="X553" i="2"/>
  <c r="Y553" i="2"/>
  <c r="C554" i="2"/>
  <c r="F555" i="2"/>
  <c r="P555" i="2"/>
  <c r="N555" i="2"/>
  <c r="K555" i="2"/>
  <c r="E555" i="2"/>
  <c r="D555" i="2"/>
  <c r="L555" i="2"/>
  <c r="M555" i="2"/>
  <c r="O555" i="2"/>
  <c r="Q555" i="2"/>
  <c r="R555" i="2"/>
  <c r="S555" i="2"/>
  <c r="T555" i="2"/>
  <c r="U555" i="2"/>
  <c r="V555" i="2"/>
  <c r="W555" i="2"/>
  <c r="H555" i="2"/>
  <c r="Z555" i="2"/>
  <c r="AA555" i="2"/>
  <c r="J556" i="2"/>
  <c r="I554" i="2"/>
  <c r="X554" i="2"/>
  <c r="Y554" i="2"/>
  <c r="C555" i="2"/>
  <c r="F556" i="2"/>
  <c r="P556" i="2"/>
  <c r="N556" i="2"/>
  <c r="K556" i="2"/>
  <c r="E556" i="2"/>
  <c r="D556" i="2"/>
  <c r="L556" i="2"/>
  <c r="M556" i="2"/>
  <c r="O556" i="2"/>
  <c r="Q556" i="2"/>
  <c r="R556" i="2"/>
  <c r="S556" i="2"/>
  <c r="T556" i="2"/>
  <c r="U556" i="2"/>
  <c r="V556" i="2"/>
  <c r="W556" i="2"/>
  <c r="H556" i="2"/>
  <c r="Z556" i="2"/>
  <c r="AA556" i="2"/>
  <c r="J557" i="2"/>
  <c r="I555" i="2"/>
  <c r="X555" i="2"/>
  <c r="Y555" i="2"/>
  <c r="C556" i="2"/>
  <c r="F557" i="2"/>
  <c r="P557" i="2"/>
  <c r="N557" i="2"/>
  <c r="K557" i="2"/>
  <c r="E557" i="2"/>
  <c r="D557" i="2"/>
  <c r="L557" i="2"/>
  <c r="M557" i="2"/>
  <c r="O557" i="2"/>
  <c r="Q557" i="2"/>
  <c r="R557" i="2"/>
  <c r="S557" i="2"/>
  <c r="T557" i="2"/>
  <c r="U557" i="2"/>
  <c r="V557" i="2"/>
  <c r="W557" i="2"/>
  <c r="H557" i="2"/>
  <c r="Z557" i="2"/>
  <c r="AA557" i="2"/>
  <c r="J558" i="2"/>
  <c r="I556" i="2"/>
  <c r="X556" i="2"/>
  <c r="Y556" i="2"/>
  <c r="C557" i="2"/>
  <c r="F558" i="2"/>
  <c r="P558" i="2"/>
  <c r="N558" i="2"/>
  <c r="K558" i="2"/>
  <c r="E558" i="2"/>
  <c r="D558" i="2"/>
  <c r="L558" i="2"/>
  <c r="M558" i="2"/>
  <c r="O558" i="2"/>
  <c r="Q558" i="2"/>
  <c r="R558" i="2"/>
  <c r="S558" i="2"/>
  <c r="T558" i="2"/>
  <c r="U558" i="2"/>
  <c r="V558" i="2"/>
  <c r="W558" i="2"/>
  <c r="H558" i="2"/>
  <c r="Z558" i="2"/>
  <c r="AA558" i="2"/>
  <c r="J559" i="2"/>
  <c r="I557" i="2"/>
  <c r="X557" i="2"/>
  <c r="Y557" i="2"/>
  <c r="C558" i="2"/>
  <c r="F559" i="2"/>
  <c r="P559" i="2"/>
  <c r="N559" i="2"/>
  <c r="K559" i="2"/>
  <c r="E559" i="2"/>
  <c r="D559" i="2"/>
  <c r="L559" i="2"/>
  <c r="M559" i="2"/>
  <c r="O559" i="2"/>
  <c r="Q559" i="2"/>
  <c r="R559" i="2"/>
  <c r="S559" i="2"/>
  <c r="T559" i="2"/>
  <c r="U559" i="2"/>
  <c r="V559" i="2"/>
  <c r="W559" i="2"/>
  <c r="H559" i="2"/>
  <c r="Z559" i="2"/>
  <c r="AA559" i="2"/>
  <c r="J560" i="2"/>
  <c r="I558" i="2"/>
  <c r="X558" i="2"/>
  <c r="Y558" i="2"/>
  <c r="C559" i="2"/>
  <c r="F560" i="2"/>
  <c r="P560" i="2"/>
  <c r="N560" i="2"/>
  <c r="K560" i="2"/>
  <c r="E560" i="2"/>
  <c r="D560" i="2"/>
  <c r="L560" i="2"/>
  <c r="M560" i="2"/>
  <c r="O560" i="2"/>
  <c r="Q560" i="2"/>
  <c r="R560" i="2"/>
  <c r="S560" i="2"/>
  <c r="T560" i="2"/>
  <c r="U560" i="2"/>
  <c r="V560" i="2"/>
  <c r="W560" i="2"/>
  <c r="H560" i="2"/>
  <c r="Z560" i="2"/>
  <c r="AA560" i="2"/>
  <c r="J561" i="2"/>
  <c r="I559" i="2"/>
  <c r="X559" i="2"/>
  <c r="Y559" i="2"/>
  <c r="C560" i="2"/>
  <c r="F561" i="2"/>
  <c r="P561" i="2"/>
  <c r="N561" i="2"/>
  <c r="K561" i="2"/>
  <c r="E561" i="2"/>
  <c r="D561" i="2"/>
  <c r="L561" i="2"/>
  <c r="M561" i="2"/>
  <c r="O561" i="2"/>
  <c r="Q561" i="2"/>
  <c r="R561" i="2"/>
  <c r="S561" i="2"/>
  <c r="T561" i="2"/>
  <c r="U561" i="2"/>
  <c r="V561" i="2"/>
  <c r="W561" i="2"/>
  <c r="H561" i="2"/>
  <c r="Z561" i="2"/>
  <c r="AA561" i="2"/>
  <c r="J562" i="2"/>
  <c r="I560" i="2"/>
  <c r="X560" i="2"/>
  <c r="Y560" i="2"/>
  <c r="C561" i="2"/>
  <c r="F562" i="2"/>
  <c r="P562" i="2"/>
  <c r="N562" i="2"/>
  <c r="K562" i="2"/>
  <c r="E562" i="2"/>
  <c r="D562" i="2"/>
  <c r="L562" i="2"/>
  <c r="M562" i="2"/>
  <c r="O562" i="2"/>
  <c r="Q562" i="2"/>
  <c r="R562" i="2"/>
  <c r="S562" i="2"/>
  <c r="T562" i="2"/>
  <c r="U562" i="2"/>
  <c r="V562" i="2"/>
  <c r="W562" i="2"/>
  <c r="H562" i="2"/>
  <c r="Z562" i="2"/>
  <c r="AA562" i="2"/>
  <c r="J563" i="2"/>
  <c r="I561" i="2"/>
  <c r="X561" i="2"/>
  <c r="Y561" i="2"/>
  <c r="C562" i="2"/>
  <c r="F563" i="2"/>
  <c r="P563" i="2"/>
  <c r="N563" i="2"/>
  <c r="K563" i="2"/>
  <c r="E563" i="2"/>
  <c r="D563" i="2"/>
  <c r="L563" i="2"/>
  <c r="M563" i="2"/>
  <c r="O563" i="2"/>
  <c r="Q563" i="2"/>
  <c r="R563" i="2"/>
  <c r="S563" i="2"/>
  <c r="T563" i="2"/>
  <c r="U563" i="2"/>
  <c r="V563" i="2"/>
  <c r="W563" i="2"/>
  <c r="H563" i="2"/>
  <c r="Z563" i="2"/>
  <c r="AA563" i="2"/>
  <c r="J564" i="2"/>
  <c r="I562" i="2"/>
  <c r="X562" i="2"/>
  <c r="Y562" i="2"/>
  <c r="C563" i="2"/>
  <c r="F564" i="2"/>
  <c r="P564" i="2"/>
  <c r="N564" i="2"/>
  <c r="K564" i="2"/>
  <c r="E564" i="2"/>
  <c r="D564" i="2"/>
  <c r="L564" i="2"/>
  <c r="M564" i="2"/>
  <c r="O564" i="2"/>
  <c r="Q564" i="2"/>
  <c r="R564" i="2"/>
  <c r="S564" i="2"/>
  <c r="T564" i="2"/>
  <c r="U564" i="2"/>
  <c r="V564" i="2"/>
  <c r="W564" i="2"/>
  <c r="H564" i="2"/>
  <c r="Z564" i="2"/>
  <c r="AA564" i="2"/>
  <c r="J565" i="2"/>
  <c r="I563" i="2"/>
  <c r="X563" i="2"/>
  <c r="Y563" i="2"/>
  <c r="C564" i="2"/>
  <c r="F565" i="2"/>
  <c r="P565" i="2"/>
  <c r="N565" i="2"/>
  <c r="K565" i="2"/>
  <c r="E565" i="2"/>
  <c r="D565" i="2"/>
  <c r="L565" i="2"/>
  <c r="M565" i="2"/>
  <c r="O565" i="2"/>
  <c r="Q565" i="2"/>
  <c r="R565" i="2"/>
  <c r="S565" i="2"/>
  <c r="T565" i="2"/>
  <c r="U565" i="2"/>
  <c r="V565" i="2"/>
  <c r="W565" i="2"/>
  <c r="H565" i="2"/>
  <c r="Z565" i="2"/>
  <c r="AA565" i="2"/>
  <c r="J566" i="2"/>
  <c r="I564" i="2"/>
  <c r="X564" i="2"/>
  <c r="Y564" i="2"/>
  <c r="C565" i="2"/>
  <c r="F566" i="2"/>
  <c r="P566" i="2"/>
  <c r="N566" i="2"/>
  <c r="K566" i="2"/>
  <c r="E566" i="2"/>
  <c r="D566" i="2"/>
  <c r="L566" i="2"/>
  <c r="M566" i="2"/>
  <c r="O566" i="2"/>
  <c r="Q566" i="2"/>
  <c r="R566" i="2"/>
  <c r="S566" i="2"/>
  <c r="T566" i="2"/>
  <c r="U566" i="2"/>
  <c r="V566" i="2"/>
  <c r="W566" i="2"/>
  <c r="H566" i="2"/>
  <c r="Z566" i="2"/>
  <c r="AA566" i="2"/>
  <c r="J567" i="2"/>
  <c r="I565" i="2"/>
  <c r="X565" i="2"/>
  <c r="Y565" i="2"/>
  <c r="C566" i="2"/>
  <c r="F567" i="2"/>
  <c r="P567" i="2"/>
  <c r="N567" i="2"/>
  <c r="K567" i="2"/>
  <c r="E567" i="2"/>
  <c r="D567" i="2"/>
  <c r="L567" i="2"/>
  <c r="M567" i="2"/>
  <c r="O567" i="2"/>
  <c r="Q567" i="2"/>
  <c r="R567" i="2"/>
  <c r="S567" i="2"/>
  <c r="T567" i="2"/>
  <c r="U567" i="2"/>
  <c r="V567" i="2"/>
  <c r="W567" i="2"/>
  <c r="H567" i="2"/>
  <c r="Z567" i="2"/>
  <c r="AA567" i="2"/>
  <c r="J568" i="2"/>
  <c r="I566" i="2"/>
  <c r="X566" i="2"/>
  <c r="Y566" i="2"/>
  <c r="C567" i="2"/>
  <c r="F568" i="2"/>
  <c r="P568" i="2"/>
  <c r="N568" i="2"/>
  <c r="K568" i="2"/>
  <c r="E568" i="2"/>
  <c r="D568" i="2"/>
  <c r="L568" i="2"/>
  <c r="M568" i="2"/>
  <c r="O568" i="2"/>
  <c r="Q568" i="2"/>
  <c r="R568" i="2"/>
  <c r="S568" i="2"/>
  <c r="T568" i="2"/>
  <c r="U568" i="2"/>
  <c r="V568" i="2"/>
  <c r="W568" i="2"/>
  <c r="H568" i="2"/>
  <c r="Z568" i="2"/>
  <c r="AA568" i="2"/>
  <c r="J569" i="2"/>
  <c r="I567" i="2"/>
  <c r="X567" i="2"/>
  <c r="Y567" i="2"/>
  <c r="C568" i="2"/>
  <c r="F569" i="2"/>
  <c r="P569" i="2"/>
  <c r="N569" i="2"/>
  <c r="K569" i="2"/>
  <c r="E569" i="2"/>
  <c r="D569" i="2"/>
  <c r="L569" i="2"/>
  <c r="M569" i="2"/>
  <c r="O569" i="2"/>
  <c r="Q569" i="2"/>
  <c r="R569" i="2"/>
  <c r="S569" i="2"/>
  <c r="T569" i="2"/>
  <c r="U569" i="2"/>
  <c r="V569" i="2"/>
  <c r="W569" i="2"/>
  <c r="H569" i="2"/>
  <c r="Z569" i="2"/>
  <c r="AA569" i="2"/>
  <c r="J570" i="2"/>
  <c r="I568" i="2"/>
  <c r="X568" i="2"/>
  <c r="Y568" i="2"/>
  <c r="C569" i="2"/>
  <c r="F570" i="2"/>
  <c r="P570" i="2"/>
  <c r="N570" i="2"/>
  <c r="K570" i="2"/>
  <c r="E570" i="2"/>
  <c r="D570" i="2"/>
  <c r="L570" i="2"/>
  <c r="M570" i="2"/>
  <c r="O570" i="2"/>
  <c r="Q570" i="2"/>
  <c r="R570" i="2"/>
  <c r="S570" i="2"/>
  <c r="T570" i="2"/>
  <c r="U570" i="2"/>
  <c r="V570" i="2"/>
  <c r="W570" i="2"/>
  <c r="H570" i="2"/>
  <c r="Z570" i="2"/>
  <c r="AA570" i="2"/>
  <c r="J571" i="2"/>
  <c r="I569" i="2"/>
  <c r="X569" i="2"/>
  <c r="Y569" i="2"/>
  <c r="C570" i="2"/>
  <c r="F571" i="2"/>
  <c r="P571" i="2"/>
  <c r="N571" i="2"/>
  <c r="K571" i="2"/>
  <c r="E571" i="2"/>
  <c r="D571" i="2"/>
  <c r="L571" i="2"/>
  <c r="M571" i="2"/>
  <c r="O571" i="2"/>
  <c r="Q571" i="2"/>
  <c r="R571" i="2"/>
  <c r="S571" i="2"/>
  <c r="T571" i="2"/>
  <c r="U571" i="2"/>
  <c r="V571" i="2"/>
  <c r="W571" i="2"/>
  <c r="H571" i="2"/>
  <c r="Z571" i="2"/>
  <c r="AA571" i="2"/>
  <c r="J572" i="2"/>
  <c r="I570" i="2"/>
  <c r="X570" i="2"/>
  <c r="Y570" i="2"/>
  <c r="C571" i="2"/>
  <c r="F572" i="2"/>
  <c r="P572" i="2"/>
  <c r="N572" i="2"/>
  <c r="K572" i="2"/>
  <c r="E572" i="2"/>
  <c r="D572" i="2"/>
  <c r="L572" i="2"/>
  <c r="M572" i="2"/>
  <c r="O572" i="2"/>
  <c r="Q572" i="2"/>
  <c r="R572" i="2"/>
  <c r="S572" i="2"/>
  <c r="T572" i="2"/>
  <c r="U572" i="2"/>
  <c r="V572" i="2"/>
  <c r="W572" i="2"/>
  <c r="H572" i="2"/>
  <c r="Z572" i="2"/>
  <c r="AA572" i="2"/>
  <c r="J573" i="2"/>
  <c r="I571" i="2"/>
  <c r="X571" i="2"/>
  <c r="Y571" i="2"/>
  <c r="C572" i="2"/>
  <c r="F573" i="2"/>
  <c r="P573" i="2"/>
  <c r="N573" i="2"/>
  <c r="K573" i="2"/>
  <c r="E573" i="2"/>
  <c r="D573" i="2"/>
  <c r="L573" i="2"/>
  <c r="M573" i="2"/>
  <c r="O573" i="2"/>
  <c r="Q573" i="2"/>
  <c r="R573" i="2"/>
  <c r="S573" i="2"/>
  <c r="T573" i="2"/>
  <c r="U573" i="2"/>
  <c r="V573" i="2"/>
  <c r="W573" i="2"/>
  <c r="H573" i="2"/>
  <c r="Z573" i="2"/>
  <c r="AA573" i="2"/>
  <c r="J574" i="2"/>
  <c r="I572" i="2"/>
  <c r="X572" i="2"/>
  <c r="Y572" i="2"/>
  <c r="C573" i="2"/>
  <c r="F574" i="2"/>
  <c r="P574" i="2"/>
  <c r="N574" i="2"/>
  <c r="K574" i="2"/>
  <c r="E574" i="2"/>
  <c r="D574" i="2"/>
  <c r="L574" i="2"/>
  <c r="M574" i="2"/>
  <c r="O574" i="2"/>
  <c r="Q574" i="2"/>
  <c r="R574" i="2"/>
  <c r="S574" i="2"/>
  <c r="T574" i="2"/>
  <c r="U574" i="2"/>
  <c r="V574" i="2"/>
  <c r="W574" i="2"/>
  <c r="H574" i="2"/>
  <c r="Z574" i="2"/>
  <c r="AA574" i="2"/>
  <c r="J575" i="2"/>
  <c r="I573" i="2"/>
  <c r="X573" i="2"/>
  <c r="Y573" i="2"/>
  <c r="C574" i="2"/>
  <c r="F575" i="2"/>
  <c r="P575" i="2"/>
  <c r="N575" i="2"/>
  <c r="K575" i="2"/>
  <c r="E575" i="2"/>
  <c r="D575" i="2"/>
  <c r="L575" i="2"/>
  <c r="M575" i="2"/>
  <c r="O575" i="2"/>
  <c r="Q575" i="2"/>
  <c r="R575" i="2"/>
  <c r="S575" i="2"/>
  <c r="T575" i="2"/>
  <c r="U575" i="2"/>
  <c r="V575" i="2"/>
  <c r="W575" i="2"/>
  <c r="H575" i="2"/>
  <c r="Z575" i="2"/>
  <c r="AA575" i="2"/>
  <c r="J576" i="2"/>
  <c r="I574" i="2"/>
  <c r="X574" i="2"/>
  <c r="Y574" i="2"/>
  <c r="C575" i="2"/>
  <c r="F576" i="2"/>
  <c r="P576" i="2"/>
  <c r="N576" i="2"/>
  <c r="K576" i="2"/>
  <c r="E576" i="2"/>
  <c r="D576" i="2"/>
  <c r="L576" i="2"/>
  <c r="M576" i="2"/>
  <c r="O576" i="2"/>
  <c r="Q576" i="2"/>
  <c r="R576" i="2"/>
  <c r="S576" i="2"/>
  <c r="T576" i="2"/>
  <c r="U576" i="2"/>
  <c r="V576" i="2"/>
  <c r="W576" i="2"/>
  <c r="H576" i="2"/>
  <c r="Z576" i="2"/>
  <c r="AA576" i="2"/>
  <c r="J577" i="2"/>
  <c r="I575" i="2"/>
  <c r="X575" i="2"/>
  <c r="Y575" i="2"/>
  <c r="C576" i="2"/>
  <c r="F577" i="2"/>
  <c r="P577" i="2"/>
  <c r="N577" i="2"/>
  <c r="K577" i="2"/>
  <c r="E577" i="2"/>
  <c r="D577" i="2"/>
  <c r="L577" i="2"/>
  <c r="M577" i="2"/>
  <c r="O577" i="2"/>
  <c r="Q577" i="2"/>
  <c r="R577" i="2"/>
  <c r="S577" i="2"/>
  <c r="T577" i="2"/>
  <c r="U577" i="2"/>
  <c r="V577" i="2"/>
  <c r="W577" i="2"/>
  <c r="H577" i="2"/>
  <c r="Z577" i="2"/>
  <c r="AA577" i="2"/>
  <c r="J578" i="2"/>
  <c r="I576" i="2"/>
  <c r="X576" i="2"/>
  <c r="Y576" i="2"/>
  <c r="C577" i="2"/>
  <c r="F578" i="2"/>
  <c r="P578" i="2"/>
  <c r="N578" i="2"/>
  <c r="K578" i="2"/>
  <c r="E578" i="2"/>
  <c r="D578" i="2"/>
  <c r="L578" i="2"/>
  <c r="M578" i="2"/>
  <c r="O578" i="2"/>
  <c r="Q578" i="2"/>
  <c r="R578" i="2"/>
  <c r="S578" i="2"/>
  <c r="T578" i="2"/>
  <c r="U578" i="2"/>
  <c r="V578" i="2"/>
  <c r="W578" i="2"/>
  <c r="H578" i="2"/>
  <c r="Z578" i="2"/>
  <c r="AA578" i="2"/>
  <c r="J579" i="2"/>
  <c r="I577" i="2"/>
  <c r="X577" i="2"/>
  <c r="Y577" i="2"/>
  <c r="C578" i="2"/>
  <c r="F579" i="2"/>
  <c r="P579" i="2"/>
  <c r="N579" i="2"/>
  <c r="K579" i="2"/>
  <c r="E579" i="2"/>
  <c r="D579" i="2"/>
  <c r="L579" i="2"/>
  <c r="M579" i="2"/>
  <c r="O579" i="2"/>
  <c r="Q579" i="2"/>
  <c r="R579" i="2"/>
  <c r="S579" i="2"/>
  <c r="T579" i="2"/>
  <c r="U579" i="2"/>
  <c r="V579" i="2"/>
  <c r="W579" i="2"/>
  <c r="H579" i="2"/>
  <c r="Z579" i="2"/>
  <c r="AA579" i="2"/>
  <c r="J580" i="2"/>
  <c r="I578" i="2"/>
  <c r="X578" i="2"/>
  <c r="Y578" i="2"/>
  <c r="C579" i="2"/>
  <c r="F580" i="2"/>
  <c r="P580" i="2"/>
  <c r="N580" i="2"/>
  <c r="K580" i="2"/>
  <c r="E580" i="2"/>
  <c r="D580" i="2"/>
  <c r="L580" i="2"/>
  <c r="M580" i="2"/>
  <c r="O580" i="2"/>
  <c r="Q580" i="2"/>
  <c r="R580" i="2"/>
  <c r="S580" i="2"/>
  <c r="T580" i="2"/>
  <c r="U580" i="2"/>
  <c r="V580" i="2"/>
  <c r="W580" i="2"/>
  <c r="H580" i="2"/>
  <c r="Z580" i="2"/>
  <c r="AA580" i="2"/>
  <c r="J581" i="2"/>
  <c r="I579" i="2"/>
  <c r="X579" i="2"/>
  <c r="Y579" i="2"/>
  <c r="C580" i="2"/>
  <c r="F581" i="2"/>
  <c r="P581" i="2"/>
  <c r="N581" i="2"/>
  <c r="K581" i="2"/>
  <c r="E581" i="2"/>
  <c r="D581" i="2"/>
  <c r="L581" i="2"/>
  <c r="M581" i="2"/>
  <c r="O581" i="2"/>
  <c r="Q581" i="2"/>
  <c r="R581" i="2"/>
  <c r="S581" i="2"/>
  <c r="T581" i="2"/>
  <c r="U581" i="2"/>
  <c r="V581" i="2"/>
  <c r="W581" i="2"/>
  <c r="H581" i="2"/>
  <c r="Z581" i="2"/>
  <c r="AA581" i="2"/>
  <c r="J582" i="2"/>
  <c r="I580" i="2"/>
  <c r="X580" i="2"/>
  <c r="Y580" i="2"/>
  <c r="C581" i="2"/>
  <c r="F582" i="2"/>
  <c r="P582" i="2"/>
  <c r="N582" i="2"/>
  <c r="K582" i="2"/>
  <c r="E582" i="2"/>
  <c r="D582" i="2"/>
  <c r="L582" i="2"/>
  <c r="M582" i="2"/>
  <c r="O582" i="2"/>
  <c r="Q582" i="2"/>
  <c r="R582" i="2"/>
  <c r="S582" i="2"/>
  <c r="T582" i="2"/>
  <c r="U582" i="2"/>
  <c r="V582" i="2"/>
  <c r="W582" i="2"/>
  <c r="H582" i="2"/>
  <c r="Z582" i="2"/>
  <c r="AA582" i="2"/>
  <c r="J583" i="2"/>
  <c r="I581" i="2"/>
  <c r="X581" i="2"/>
  <c r="Y581" i="2"/>
  <c r="C582" i="2"/>
  <c r="F583" i="2"/>
  <c r="P583" i="2"/>
  <c r="N583" i="2"/>
  <c r="K583" i="2"/>
  <c r="E583" i="2"/>
  <c r="D583" i="2"/>
  <c r="L583" i="2"/>
  <c r="M583" i="2"/>
  <c r="O583" i="2"/>
  <c r="Q583" i="2"/>
  <c r="R583" i="2"/>
  <c r="S583" i="2"/>
  <c r="T583" i="2"/>
  <c r="U583" i="2"/>
  <c r="V583" i="2"/>
  <c r="W583" i="2"/>
  <c r="H583" i="2"/>
  <c r="Z583" i="2"/>
  <c r="AA583" i="2"/>
  <c r="J584" i="2"/>
  <c r="I582" i="2"/>
  <c r="X582" i="2"/>
  <c r="Y582" i="2"/>
  <c r="C583" i="2"/>
  <c r="F584" i="2"/>
  <c r="P584" i="2"/>
  <c r="N584" i="2"/>
  <c r="K584" i="2"/>
  <c r="E584" i="2"/>
  <c r="D584" i="2"/>
  <c r="L584" i="2"/>
  <c r="M584" i="2"/>
  <c r="O584" i="2"/>
  <c r="Q584" i="2"/>
  <c r="R584" i="2"/>
  <c r="S584" i="2"/>
  <c r="T584" i="2"/>
  <c r="U584" i="2"/>
  <c r="V584" i="2"/>
  <c r="W584" i="2"/>
  <c r="H584" i="2"/>
  <c r="Z584" i="2"/>
  <c r="AA584" i="2"/>
  <c r="J585" i="2"/>
  <c r="I583" i="2"/>
  <c r="X583" i="2"/>
  <c r="Y583" i="2"/>
  <c r="C584" i="2"/>
  <c r="F585" i="2"/>
  <c r="P585" i="2"/>
  <c r="N585" i="2"/>
  <c r="K585" i="2"/>
  <c r="E585" i="2"/>
  <c r="D585" i="2"/>
  <c r="L585" i="2"/>
  <c r="M585" i="2"/>
  <c r="O585" i="2"/>
  <c r="Q585" i="2"/>
  <c r="R585" i="2"/>
  <c r="S585" i="2"/>
  <c r="T585" i="2"/>
  <c r="U585" i="2"/>
  <c r="V585" i="2"/>
  <c r="W585" i="2"/>
  <c r="H585" i="2"/>
  <c r="Z585" i="2"/>
  <c r="AA585" i="2"/>
  <c r="J586" i="2"/>
  <c r="I584" i="2"/>
  <c r="X584" i="2"/>
  <c r="Y584" i="2"/>
  <c r="C585" i="2"/>
  <c r="F586" i="2"/>
  <c r="P586" i="2"/>
  <c r="N586" i="2"/>
  <c r="K586" i="2"/>
  <c r="E586" i="2"/>
  <c r="D586" i="2"/>
  <c r="L586" i="2"/>
  <c r="M586" i="2"/>
  <c r="O586" i="2"/>
  <c r="Q586" i="2"/>
  <c r="R586" i="2"/>
  <c r="S586" i="2"/>
  <c r="T586" i="2"/>
  <c r="U586" i="2"/>
  <c r="V586" i="2"/>
  <c r="W586" i="2"/>
  <c r="H586" i="2"/>
  <c r="Z586" i="2"/>
  <c r="AA586" i="2"/>
  <c r="J587" i="2"/>
  <c r="I585" i="2"/>
  <c r="X585" i="2"/>
  <c r="Y585" i="2"/>
  <c r="C586" i="2"/>
  <c r="F587" i="2"/>
  <c r="P587" i="2"/>
  <c r="N587" i="2"/>
  <c r="K587" i="2"/>
  <c r="E587" i="2"/>
  <c r="D587" i="2"/>
  <c r="L587" i="2"/>
  <c r="M587" i="2"/>
  <c r="O587" i="2"/>
  <c r="Q587" i="2"/>
  <c r="R587" i="2"/>
  <c r="S587" i="2"/>
  <c r="T587" i="2"/>
  <c r="U587" i="2"/>
  <c r="V587" i="2"/>
  <c r="W587" i="2"/>
  <c r="H587" i="2"/>
  <c r="Z587" i="2"/>
  <c r="AA587" i="2"/>
  <c r="J588" i="2"/>
  <c r="I586" i="2"/>
  <c r="X586" i="2"/>
  <c r="Y586" i="2"/>
  <c r="C587" i="2"/>
  <c r="F588" i="2"/>
  <c r="P588" i="2"/>
  <c r="N588" i="2"/>
  <c r="K588" i="2"/>
  <c r="E588" i="2"/>
  <c r="D588" i="2"/>
  <c r="L588" i="2"/>
  <c r="M588" i="2"/>
  <c r="O588" i="2"/>
  <c r="Q588" i="2"/>
  <c r="R588" i="2"/>
  <c r="S588" i="2"/>
  <c r="T588" i="2"/>
  <c r="U588" i="2"/>
  <c r="V588" i="2"/>
  <c r="W588" i="2"/>
  <c r="H588" i="2"/>
  <c r="Z588" i="2"/>
  <c r="AA588" i="2"/>
  <c r="J589" i="2"/>
  <c r="I587" i="2"/>
  <c r="X587" i="2"/>
  <c r="Y587" i="2"/>
  <c r="C588" i="2"/>
  <c r="F589" i="2"/>
  <c r="P589" i="2"/>
  <c r="N589" i="2"/>
  <c r="K589" i="2"/>
  <c r="E589" i="2"/>
  <c r="D589" i="2"/>
  <c r="L589" i="2"/>
  <c r="M589" i="2"/>
  <c r="O589" i="2"/>
  <c r="Q589" i="2"/>
  <c r="R589" i="2"/>
  <c r="S589" i="2"/>
  <c r="T589" i="2"/>
  <c r="U589" i="2"/>
  <c r="V589" i="2"/>
  <c r="W589" i="2"/>
  <c r="H589" i="2"/>
  <c r="Z589" i="2"/>
  <c r="AA589" i="2"/>
  <c r="J590" i="2"/>
  <c r="I588" i="2"/>
  <c r="X588" i="2"/>
  <c r="Y588" i="2"/>
  <c r="C589" i="2"/>
  <c r="F590" i="2"/>
  <c r="P590" i="2"/>
  <c r="N590" i="2"/>
  <c r="K590" i="2"/>
  <c r="E590" i="2"/>
  <c r="D590" i="2"/>
  <c r="L590" i="2"/>
  <c r="M590" i="2"/>
  <c r="O590" i="2"/>
  <c r="Q590" i="2"/>
  <c r="R590" i="2"/>
  <c r="S590" i="2"/>
  <c r="T590" i="2"/>
  <c r="U590" i="2"/>
  <c r="V590" i="2"/>
  <c r="W590" i="2"/>
  <c r="H590" i="2"/>
  <c r="Z590" i="2"/>
  <c r="AA590" i="2"/>
  <c r="J591" i="2"/>
  <c r="I589" i="2"/>
  <c r="X589" i="2"/>
  <c r="Y589" i="2"/>
  <c r="C590" i="2"/>
  <c r="F591" i="2"/>
  <c r="P591" i="2"/>
  <c r="N591" i="2"/>
  <c r="K591" i="2"/>
  <c r="E591" i="2"/>
  <c r="D591" i="2"/>
  <c r="L591" i="2"/>
  <c r="M591" i="2"/>
  <c r="O591" i="2"/>
  <c r="Q591" i="2"/>
  <c r="R591" i="2"/>
  <c r="S591" i="2"/>
  <c r="T591" i="2"/>
  <c r="U591" i="2"/>
  <c r="V591" i="2"/>
  <c r="W591" i="2"/>
  <c r="H591" i="2"/>
  <c r="Z591" i="2"/>
  <c r="AA591" i="2"/>
  <c r="J592" i="2"/>
  <c r="I590" i="2"/>
  <c r="X590" i="2"/>
  <c r="Y590" i="2"/>
  <c r="C591" i="2"/>
  <c r="F592" i="2"/>
  <c r="P592" i="2"/>
  <c r="N592" i="2"/>
  <c r="K592" i="2"/>
  <c r="E592" i="2"/>
  <c r="D592" i="2"/>
  <c r="L592" i="2"/>
  <c r="M592" i="2"/>
  <c r="O592" i="2"/>
  <c r="Q592" i="2"/>
  <c r="R592" i="2"/>
  <c r="S592" i="2"/>
  <c r="T592" i="2"/>
  <c r="U592" i="2"/>
  <c r="V592" i="2"/>
  <c r="W592" i="2"/>
  <c r="H592" i="2"/>
  <c r="Z592" i="2"/>
  <c r="AA592" i="2"/>
  <c r="J593" i="2"/>
  <c r="I591" i="2"/>
  <c r="X591" i="2"/>
  <c r="Y591" i="2"/>
  <c r="C592" i="2"/>
  <c r="F593" i="2"/>
  <c r="P593" i="2"/>
  <c r="N593" i="2"/>
  <c r="K593" i="2"/>
  <c r="E593" i="2"/>
  <c r="D593" i="2"/>
  <c r="L593" i="2"/>
  <c r="M593" i="2"/>
  <c r="O593" i="2"/>
  <c r="Q593" i="2"/>
  <c r="R593" i="2"/>
  <c r="S593" i="2"/>
  <c r="T593" i="2"/>
  <c r="U593" i="2"/>
  <c r="V593" i="2"/>
  <c r="W593" i="2"/>
  <c r="H593" i="2"/>
  <c r="Z593" i="2"/>
  <c r="AA593" i="2"/>
  <c r="J594" i="2"/>
  <c r="I592" i="2"/>
  <c r="X592" i="2"/>
  <c r="Y592" i="2"/>
  <c r="C593" i="2"/>
  <c r="F594" i="2"/>
  <c r="P594" i="2"/>
  <c r="N594" i="2"/>
  <c r="K594" i="2"/>
  <c r="E594" i="2"/>
  <c r="D594" i="2"/>
  <c r="L594" i="2"/>
  <c r="M594" i="2"/>
  <c r="O594" i="2"/>
  <c r="Q594" i="2"/>
  <c r="R594" i="2"/>
  <c r="S594" i="2"/>
  <c r="T594" i="2"/>
  <c r="U594" i="2"/>
  <c r="V594" i="2"/>
  <c r="W594" i="2"/>
  <c r="H594" i="2"/>
  <c r="Z594" i="2"/>
  <c r="AA594" i="2"/>
  <c r="J595" i="2"/>
  <c r="I593" i="2"/>
  <c r="X593" i="2"/>
  <c r="Y593" i="2"/>
  <c r="C594" i="2"/>
  <c r="F595" i="2"/>
  <c r="P595" i="2"/>
  <c r="N595" i="2"/>
  <c r="K595" i="2"/>
  <c r="E595" i="2"/>
  <c r="D595" i="2"/>
  <c r="L595" i="2"/>
  <c r="M595" i="2"/>
  <c r="O595" i="2"/>
  <c r="Q595" i="2"/>
  <c r="R595" i="2"/>
  <c r="S595" i="2"/>
  <c r="T595" i="2"/>
  <c r="U595" i="2"/>
  <c r="V595" i="2"/>
  <c r="W595" i="2"/>
  <c r="H595" i="2"/>
  <c r="Z595" i="2"/>
  <c r="AA595" i="2"/>
  <c r="J596" i="2"/>
  <c r="I594" i="2"/>
  <c r="X594" i="2"/>
  <c r="Y594" i="2"/>
  <c r="C595" i="2"/>
  <c r="F596" i="2"/>
  <c r="P596" i="2"/>
  <c r="N596" i="2"/>
  <c r="K596" i="2"/>
  <c r="E596" i="2"/>
  <c r="D596" i="2"/>
  <c r="L596" i="2"/>
  <c r="M596" i="2"/>
  <c r="O596" i="2"/>
  <c r="Q596" i="2"/>
  <c r="R596" i="2"/>
  <c r="S596" i="2"/>
  <c r="T596" i="2"/>
  <c r="U596" i="2"/>
  <c r="V596" i="2"/>
  <c r="W596" i="2"/>
  <c r="H596" i="2"/>
  <c r="Z596" i="2"/>
  <c r="AA596" i="2"/>
  <c r="J597" i="2"/>
  <c r="I595" i="2"/>
  <c r="X595" i="2"/>
  <c r="Y595" i="2"/>
  <c r="C596" i="2"/>
  <c r="F597" i="2"/>
  <c r="P597" i="2"/>
  <c r="N597" i="2"/>
  <c r="K597" i="2"/>
  <c r="E597" i="2"/>
  <c r="D597" i="2"/>
  <c r="L597" i="2"/>
  <c r="M597" i="2"/>
  <c r="O597" i="2"/>
  <c r="Q597" i="2"/>
  <c r="R597" i="2"/>
  <c r="S597" i="2"/>
  <c r="T597" i="2"/>
  <c r="U597" i="2"/>
  <c r="V597" i="2"/>
  <c r="W597" i="2"/>
  <c r="H597" i="2"/>
  <c r="Z597" i="2"/>
  <c r="AA597" i="2"/>
  <c r="J598" i="2"/>
  <c r="I596" i="2"/>
  <c r="X596" i="2"/>
  <c r="Y596" i="2"/>
  <c r="C597" i="2"/>
  <c r="F598" i="2"/>
  <c r="P598" i="2"/>
  <c r="N598" i="2"/>
  <c r="K598" i="2"/>
  <c r="E598" i="2"/>
  <c r="D598" i="2"/>
  <c r="L598" i="2"/>
  <c r="M598" i="2"/>
  <c r="O598" i="2"/>
  <c r="Q598" i="2"/>
  <c r="R598" i="2"/>
  <c r="S598" i="2"/>
  <c r="T598" i="2"/>
  <c r="U598" i="2"/>
  <c r="V598" i="2"/>
  <c r="W598" i="2"/>
  <c r="H598" i="2"/>
  <c r="Z598" i="2"/>
  <c r="AA598" i="2"/>
  <c r="J599" i="2"/>
  <c r="I597" i="2"/>
  <c r="X597" i="2"/>
  <c r="Y597" i="2"/>
  <c r="C598" i="2"/>
  <c r="F599" i="2"/>
  <c r="P599" i="2"/>
  <c r="N599" i="2"/>
  <c r="K599" i="2"/>
  <c r="E599" i="2"/>
  <c r="D599" i="2"/>
  <c r="L599" i="2"/>
  <c r="M599" i="2"/>
  <c r="O599" i="2"/>
  <c r="Q599" i="2"/>
  <c r="R599" i="2"/>
  <c r="S599" i="2"/>
  <c r="T599" i="2"/>
  <c r="U599" i="2"/>
  <c r="V599" i="2"/>
  <c r="W599" i="2"/>
  <c r="H599" i="2"/>
  <c r="Z599" i="2"/>
  <c r="AA599" i="2"/>
  <c r="J600" i="2"/>
  <c r="I598" i="2"/>
  <c r="X598" i="2"/>
  <c r="Y598" i="2"/>
  <c r="C599" i="2"/>
  <c r="F600" i="2"/>
  <c r="P600" i="2"/>
  <c r="N600" i="2"/>
  <c r="K600" i="2"/>
  <c r="E600" i="2"/>
  <c r="D600" i="2"/>
  <c r="L600" i="2"/>
  <c r="M600" i="2"/>
  <c r="O600" i="2"/>
  <c r="Q600" i="2"/>
  <c r="R600" i="2"/>
  <c r="S600" i="2"/>
  <c r="T600" i="2"/>
  <c r="U600" i="2"/>
  <c r="V600" i="2"/>
  <c r="W600" i="2"/>
  <c r="H600" i="2"/>
  <c r="Z600" i="2"/>
  <c r="AA600" i="2"/>
  <c r="J601" i="2"/>
  <c r="I599" i="2"/>
  <c r="X599" i="2"/>
  <c r="Y599" i="2"/>
  <c r="C600" i="2"/>
  <c r="F601" i="2"/>
  <c r="P601" i="2"/>
  <c r="N601" i="2"/>
  <c r="K601" i="2"/>
  <c r="E601" i="2"/>
  <c r="D601" i="2"/>
  <c r="L601" i="2"/>
  <c r="M601" i="2"/>
  <c r="O601" i="2"/>
  <c r="Q601" i="2"/>
  <c r="R601" i="2"/>
  <c r="S601" i="2"/>
  <c r="T601" i="2"/>
  <c r="U601" i="2"/>
  <c r="V601" i="2"/>
  <c r="W601" i="2"/>
  <c r="H601" i="2"/>
  <c r="Z601" i="2"/>
  <c r="AA601" i="2"/>
  <c r="J602" i="2"/>
  <c r="I600" i="2"/>
  <c r="X600" i="2"/>
  <c r="Y600" i="2"/>
  <c r="C601" i="2"/>
  <c r="F602" i="2"/>
  <c r="P602" i="2"/>
  <c r="N602" i="2"/>
  <c r="K602" i="2"/>
  <c r="E602" i="2"/>
  <c r="D602" i="2"/>
  <c r="L602" i="2"/>
  <c r="M602" i="2"/>
  <c r="O602" i="2"/>
  <c r="Q602" i="2"/>
  <c r="R602" i="2"/>
  <c r="S602" i="2"/>
  <c r="T602" i="2"/>
  <c r="U602" i="2"/>
  <c r="V602" i="2"/>
  <c r="W602" i="2"/>
  <c r="H602" i="2"/>
  <c r="Z602" i="2"/>
  <c r="AA602" i="2"/>
  <c r="J603" i="2"/>
  <c r="I601" i="2"/>
  <c r="X601" i="2"/>
  <c r="Y601" i="2"/>
  <c r="C602" i="2"/>
  <c r="F603" i="2"/>
  <c r="P603" i="2"/>
  <c r="N603" i="2"/>
  <c r="K603" i="2"/>
  <c r="E603" i="2"/>
  <c r="D603" i="2"/>
  <c r="L603" i="2"/>
  <c r="M603" i="2"/>
  <c r="O603" i="2"/>
  <c r="Q603" i="2"/>
  <c r="R603" i="2"/>
  <c r="S603" i="2"/>
  <c r="T603" i="2"/>
  <c r="U603" i="2"/>
  <c r="V603" i="2"/>
  <c r="W603" i="2"/>
  <c r="H603" i="2"/>
  <c r="Z603" i="2"/>
  <c r="AA603" i="2"/>
  <c r="J604" i="2"/>
  <c r="I602" i="2"/>
  <c r="X602" i="2"/>
  <c r="Y602" i="2"/>
  <c r="C603" i="2"/>
  <c r="F604" i="2"/>
  <c r="P604" i="2"/>
  <c r="N604" i="2"/>
  <c r="K604" i="2"/>
  <c r="E604" i="2"/>
  <c r="D604" i="2"/>
  <c r="L604" i="2"/>
  <c r="M604" i="2"/>
  <c r="O604" i="2"/>
  <c r="Q604" i="2"/>
  <c r="R604" i="2"/>
  <c r="S604" i="2"/>
  <c r="T604" i="2"/>
  <c r="U604" i="2"/>
  <c r="V604" i="2"/>
  <c r="W604" i="2"/>
  <c r="H604" i="2"/>
  <c r="Z604" i="2"/>
  <c r="AA604" i="2"/>
  <c r="J605" i="2"/>
  <c r="I603" i="2"/>
  <c r="X603" i="2"/>
  <c r="Y603" i="2"/>
  <c r="C604" i="2"/>
  <c r="F605" i="2"/>
  <c r="P605" i="2"/>
  <c r="N605" i="2"/>
  <c r="K605" i="2"/>
  <c r="E605" i="2"/>
  <c r="D605" i="2"/>
  <c r="L605" i="2"/>
  <c r="M605" i="2"/>
  <c r="O605" i="2"/>
  <c r="Q605" i="2"/>
  <c r="R605" i="2"/>
  <c r="S605" i="2"/>
  <c r="T605" i="2"/>
  <c r="U605" i="2"/>
  <c r="V605" i="2"/>
  <c r="W605" i="2"/>
  <c r="H605" i="2"/>
  <c r="Z605" i="2"/>
  <c r="AA605" i="2"/>
  <c r="J606" i="2"/>
  <c r="I604" i="2"/>
  <c r="X604" i="2"/>
  <c r="Y604" i="2"/>
  <c r="C605" i="2"/>
  <c r="F606" i="2"/>
  <c r="P606" i="2"/>
  <c r="N606" i="2"/>
  <c r="K606" i="2"/>
  <c r="E606" i="2"/>
  <c r="D606" i="2"/>
  <c r="L606" i="2"/>
  <c r="M606" i="2"/>
  <c r="O606" i="2"/>
  <c r="Q606" i="2"/>
  <c r="R606" i="2"/>
  <c r="S606" i="2"/>
  <c r="T606" i="2"/>
  <c r="U606" i="2"/>
  <c r="V606" i="2"/>
  <c r="W606" i="2"/>
  <c r="H606" i="2"/>
  <c r="Z606" i="2"/>
  <c r="AA606" i="2"/>
  <c r="J607" i="2"/>
  <c r="I605" i="2"/>
  <c r="X605" i="2"/>
  <c r="Y605" i="2"/>
  <c r="C606" i="2"/>
  <c r="F607" i="2"/>
  <c r="P607" i="2"/>
  <c r="N607" i="2"/>
  <c r="K607" i="2"/>
  <c r="E607" i="2"/>
  <c r="D607" i="2"/>
  <c r="L607" i="2"/>
  <c r="M607" i="2"/>
  <c r="O607" i="2"/>
  <c r="Q607" i="2"/>
  <c r="R607" i="2"/>
  <c r="S607" i="2"/>
  <c r="T607" i="2"/>
  <c r="U607" i="2"/>
  <c r="V607" i="2"/>
  <c r="W607" i="2"/>
  <c r="H607" i="2"/>
  <c r="Z607" i="2"/>
  <c r="AA607" i="2"/>
  <c r="J608" i="2"/>
  <c r="I606" i="2"/>
  <c r="X606" i="2"/>
  <c r="Y606" i="2"/>
  <c r="C607" i="2"/>
  <c r="F608" i="2"/>
  <c r="P608" i="2"/>
  <c r="N608" i="2"/>
  <c r="K608" i="2"/>
  <c r="E608" i="2"/>
  <c r="D608" i="2"/>
  <c r="L608" i="2"/>
  <c r="M608" i="2"/>
  <c r="O608" i="2"/>
  <c r="Q608" i="2"/>
  <c r="R608" i="2"/>
  <c r="S608" i="2"/>
  <c r="T608" i="2"/>
  <c r="U608" i="2"/>
  <c r="V608" i="2"/>
  <c r="W608" i="2"/>
  <c r="H608" i="2"/>
  <c r="Z608" i="2"/>
  <c r="AA608" i="2"/>
  <c r="J609" i="2"/>
  <c r="I607" i="2"/>
  <c r="X607" i="2"/>
  <c r="Y607" i="2"/>
  <c r="C608" i="2"/>
  <c r="F609" i="2"/>
  <c r="P609" i="2"/>
  <c r="N609" i="2"/>
  <c r="K609" i="2"/>
  <c r="E609" i="2"/>
  <c r="D609" i="2"/>
  <c r="L609" i="2"/>
  <c r="M609" i="2"/>
  <c r="O609" i="2"/>
  <c r="Q609" i="2"/>
  <c r="R609" i="2"/>
  <c r="S609" i="2"/>
  <c r="T609" i="2"/>
  <c r="U609" i="2"/>
  <c r="V609" i="2"/>
  <c r="W609" i="2"/>
  <c r="H609" i="2"/>
  <c r="Z609" i="2"/>
  <c r="AA609" i="2"/>
  <c r="J610" i="2"/>
  <c r="I608" i="2"/>
  <c r="X608" i="2"/>
  <c r="Y608" i="2"/>
  <c r="C609" i="2"/>
  <c r="F610" i="2"/>
  <c r="P610" i="2"/>
  <c r="N610" i="2"/>
  <c r="K610" i="2"/>
  <c r="E610" i="2"/>
  <c r="D610" i="2"/>
  <c r="L610" i="2"/>
  <c r="M610" i="2"/>
  <c r="O610" i="2"/>
  <c r="Q610" i="2"/>
  <c r="R610" i="2"/>
  <c r="S610" i="2"/>
  <c r="T610" i="2"/>
  <c r="U610" i="2"/>
  <c r="V610" i="2"/>
  <c r="W610" i="2"/>
  <c r="H610" i="2"/>
  <c r="Z610" i="2"/>
  <c r="AA610" i="2"/>
  <c r="I609" i="2"/>
  <c r="X609" i="2"/>
  <c r="Y609" i="2"/>
  <c r="I610" i="2"/>
  <c r="X610" i="2"/>
  <c r="Y610" i="2"/>
  <c r="G610" i="2"/>
  <c r="C610" i="2"/>
  <c r="B610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G609" i="2"/>
  <c r="B609" i="2"/>
  <c r="G608" i="2"/>
  <c r="B608" i="2"/>
  <c r="G607" i="2"/>
  <c r="B607" i="2"/>
  <c r="G606" i="2"/>
  <c r="B606" i="2"/>
  <c r="G605" i="2"/>
  <c r="B605" i="2"/>
  <c r="G604" i="2"/>
  <c r="B604" i="2"/>
  <c r="G603" i="2"/>
  <c r="B603" i="2"/>
  <c r="G602" i="2"/>
  <c r="B602" i="2"/>
  <c r="G601" i="2"/>
  <c r="B601" i="2"/>
  <c r="G600" i="2"/>
  <c r="B600" i="2"/>
  <c r="G599" i="2"/>
  <c r="B599" i="2"/>
  <c r="G598" i="2"/>
  <c r="B598" i="2"/>
  <c r="G597" i="2"/>
  <c r="B597" i="2"/>
  <c r="G596" i="2"/>
  <c r="B596" i="2"/>
  <c r="G595" i="2"/>
  <c r="B595" i="2"/>
  <c r="G594" i="2"/>
  <c r="B594" i="2"/>
  <c r="G593" i="2"/>
  <c r="B593" i="2"/>
  <c r="G592" i="2"/>
  <c r="B592" i="2"/>
  <c r="G591" i="2"/>
  <c r="B591" i="2"/>
  <c r="G590" i="2"/>
  <c r="B590" i="2"/>
  <c r="G589" i="2"/>
  <c r="B589" i="2"/>
  <c r="G588" i="2"/>
  <c r="B588" i="2"/>
  <c r="G587" i="2"/>
  <c r="B587" i="2"/>
  <c r="G586" i="2"/>
  <c r="B586" i="2"/>
  <c r="G585" i="2"/>
  <c r="B585" i="2"/>
  <c r="G584" i="2"/>
  <c r="B584" i="2"/>
  <c r="G583" i="2"/>
  <c r="B583" i="2"/>
  <c r="G582" i="2"/>
  <c r="B582" i="2"/>
  <c r="G581" i="2"/>
  <c r="B581" i="2"/>
  <c r="G580" i="2"/>
  <c r="B580" i="2"/>
  <c r="G579" i="2"/>
  <c r="B579" i="2"/>
  <c r="G578" i="2"/>
  <c r="B578" i="2"/>
  <c r="G577" i="2"/>
  <c r="B577" i="2"/>
  <c r="G576" i="2"/>
  <c r="B576" i="2"/>
  <c r="G575" i="2"/>
  <c r="B575" i="2"/>
  <c r="G574" i="2"/>
  <c r="B574" i="2"/>
  <c r="G573" i="2"/>
  <c r="B573" i="2"/>
  <c r="G572" i="2"/>
  <c r="B572" i="2"/>
  <c r="G571" i="2"/>
  <c r="B571" i="2"/>
  <c r="G570" i="2"/>
  <c r="B570" i="2"/>
  <c r="G569" i="2"/>
  <c r="B569" i="2"/>
  <c r="G568" i="2"/>
  <c r="B568" i="2"/>
  <c r="G567" i="2"/>
  <c r="B567" i="2"/>
  <c r="G566" i="2"/>
  <c r="B566" i="2"/>
  <c r="G565" i="2"/>
  <c r="B565" i="2"/>
  <c r="G564" i="2"/>
  <c r="B564" i="2"/>
  <c r="G563" i="2"/>
  <c r="B563" i="2"/>
  <c r="G562" i="2"/>
  <c r="B562" i="2"/>
  <c r="G561" i="2"/>
  <c r="B561" i="2"/>
  <c r="G560" i="2"/>
  <c r="B560" i="2"/>
  <c r="G559" i="2"/>
  <c r="B559" i="2"/>
  <c r="G558" i="2"/>
  <c r="B558" i="2"/>
  <c r="G557" i="2"/>
  <c r="B557" i="2"/>
  <c r="G556" i="2"/>
  <c r="B556" i="2"/>
  <c r="G555" i="2"/>
  <c r="B555" i="2"/>
  <c r="G554" i="2"/>
  <c r="B554" i="2"/>
  <c r="G553" i="2"/>
  <c r="B553" i="2"/>
  <c r="G552" i="2"/>
  <c r="B552" i="2"/>
  <c r="G551" i="2"/>
  <c r="B551" i="2"/>
  <c r="G550" i="2"/>
  <c r="B550" i="2"/>
  <c r="G549" i="2"/>
  <c r="B549" i="2"/>
  <c r="G548" i="2"/>
  <c r="B548" i="2"/>
  <c r="G547" i="2"/>
  <c r="B547" i="2"/>
  <c r="G546" i="2"/>
  <c r="B546" i="2"/>
  <c r="G545" i="2"/>
  <c r="B545" i="2"/>
  <c r="G544" i="2"/>
  <c r="B544" i="2"/>
  <c r="G543" i="2"/>
  <c r="B543" i="2"/>
  <c r="G542" i="2"/>
  <c r="B542" i="2"/>
  <c r="G541" i="2"/>
  <c r="B541" i="2"/>
  <c r="G540" i="2"/>
  <c r="B540" i="2"/>
  <c r="G539" i="2"/>
  <c r="B539" i="2"/>
  <c r="G538" i="2"/>
  <c r="B538" i="2"/>
  <c r="G537" i="2"/>
  <c r="B537" i="2"/>
  <c r="G536" i="2"/>
  <c r="B536" i="2"/>
  <c r="G535" i="2"/>
  <c r="B535" i="2"/>
  <c r="G534" i="2"/>
  <c r="B534" i="2"/>
  <c r="G533" i="2"/>
  <c r="B533" i="2"/>
  <c r="G532" i="2"/>
  <c r="B532" i="2"/>
  <c r="G531" i="2"/>
  <c r="B531" i="2"/>
  <c r="G530" i="2"/>
  <c r="B530" i="2"/>
  <c r="G529" i="2"/>
  <c r="B529" i="2"/>
  <c r="G528" i="2"/>
  <c r="B528" i="2"/>
  <c r="G527" i="2"/>
  <c r="B527" i="2"/>
  <c r="G526" i="2"/>
  <c r="B526" i="2"/>
  <c r="G525" i="2"/>
  <c r="B525" i="2"/>
  <c r="G524" i="2"/>
  <c r="B524" i="2"/>
  <c r="G523" i="2"/>
  <c r="B523" i="2"/>
  <c r="G522" i="2"/>
  <c r="B522" i="2"/>
  <c r="G521" i="2"/>
  <c r="B521" i="2"/>
  <c r="G520" i="2"/>
  <c r="B520" i="2"/>
  <c r="G519" i="2"/>
  <c r="B519" i="2"/>
  <c r="G518" i="2"/>
  <c r="B518" i="2"/>
  <c r="G517" i="2"/>
  <c r="B517" i="2"/>
  <c r="G516" i="2"/>
  <c r="B516" i="2"/>
  <c r="G515" i="2"/>
  <c r="B515" i="2"/>
  <c r="G514" i="2"/>
  <c r="B514" i="2"/>
  <c r="G513" i="2"/>
  <c r="B513" i="2"/>
  <c r="G512" i="2"/>
  <c r="B512" i="2"/>
  <c r="G511" i="2"/>
  <c r="B511" i="2"/>
  <c r="G510" i="2"/>
  <c r="B510" i="2"/>
  <c r="G509" i="2"/>
  <c r="B509" i="2"/>
  <c r="G508" i="2"/>
  <c r="B508" i="2"/>
  <c r="G507" i="2"/>
  <c r="B507" i="2"/>
  <c r="G506" i="2"/>
  <c r="B506" i="2"/>
  <c r="G505" i="2"/>
  <c r="B505" i="2"/>
  <c r="G504" i="2"/>
  <c r="B504" i="2"/>
  <c r="G503" i="2"/>
  <c r="B503" i="2"/>
  <c r="G502" i="2"/>
  <c r="B502" i="2"/>
  <c r="G501" i="2"/>
  <c r="B501" i="2"/>
  <c r="G500" i="2"/>
  <c r="B500" i="2"/>
  <c r="G499" i="2"/>
  <c r="B499" i="2"/>
  <c r="G498" i="2"/>
  <c r="B498" i="2"/>
  <c r="G497" i="2"/>
  <c r="B497" i="2"/>
  <c r="G496" i="2"/>
  <c r="B496" i="2"/>
  <c r="G495" i="2"/>
  <c r="B495" i="2"/>
  <c r="G494" i="2"/>
  <c r="B494" i="2"/>
  <c r="G493" i="2"/>
  <c r="B493" i="2"/>
  <c r="G492" i="2"/>
  <c r="B492" i="2"/>
  <c r="G491" i="2"/>
  <c r="B491" i="2"/>
  <c r="G490" i="2"/>
  <c r="B490" i="2"/>
  <c r="G489" i="2"/>
  <c r="B489" i="2"/>
  <c r="G488" i="2"/>
  <c r="B488" i="2"/>
  <c r="G487" i="2"/>
  <c r="B487" i="2"/>
  <c r="G486" i="2"/>
  <c r="B486" i="2"/>
  <c r="G485" i="2"/>
  <c r="B485" i="2"/>
  <c r="G484" i="2"/>
  <c r="B484" i="2"/>
  <c r="G483" i="2"/>
  <c r="B483" i="2"/>
  <c r="G482" i="2"/>
  <c r="B482" i="2"/>
  <c r="G481" i="2"/>
  <c r="B481" i="2"/>
  <c r="G480" i="2"/>
  <c r="B480" i="2"/>
  <c r="G479" i="2"/>
  <c r="B479" i="2"/>
  <c r="G478" i="2"/>
  <c r="B478" i="2"/>
  <c r="G477" i="2"/>
  <c r="B477" i="2"/>
  <c r="G476" i="2"/>
  <c r="B476" i="2"/>
  <c r="G475" i="2"/>
  <c r="B475" i="2"/>
  <c r="G474" i="2"/>
  <c r="B474" i="2"/>
  <c r="G287" i="4"/>
  <c r="F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G16" i="4"/>
  <c r="F16" i="4"/>
  <c r="Z7" i="1"/>
  <c r="Z6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G473" i="2"/>
  <c r="B473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G472" i="2"/>
  <c r="B472" i="2"/>
  <c r="G471" i="2"/>
  <c r="B471" i="2"/>
  <c r="G470" i="2"/>
  <c r="B470" i="2"/>
  <c r="G469" i="2"/>
  <c r="B469" i="2"/>
  <c r="G468" i="2"/>
  <c r="B468" i="2"/>
  <c r="G467" i="2"/>
  <c r="B467" i="2"/>
  <c r="G466" i="2"/>
  <c r="B466" i="2"/>
  <c r="G465" i="2"/>
  <c r="B465" i="2"/>
  <c r="G464" i="2"/>
  <c r="B464" i="2"/>
  <c r="G463" i="2"/>
  <c r="B463" i="2"/>
  <c r="G462" i="2"/>
  <c r="B462" i="2"/>
  <c r="G461" i="2"/>
  <c r="B461" i="2"/>
  <c r="G460" i="2"/>
  <c r="B460" i="2"/>
  <c r="G459" i="2"/>
  <c r="B459" i="2"/>
  <c r="G458" i="2"/>
  <c r="B458" i="2"/>
  <c r="G457" i="2"/>
  <c r="B457" i="2"/>
  <c r="G456" i="2"/>
  <c r="B456" i="2"/>
  <c r="G455" i="2"/>
  <c r="B455" i="2"/>
  <c r="G454" i="2"/>
  <c r="B454" i="2"/>
  <c r="G453" i="2"/>
  <c r="B453" i="2"/>
  <c r="G452" i="2"/>
  <c r="B452" i="2"/>
  <c r="G451" i="2"/>
  <c r="B451" i="2"/>
  <c r="G450" i="2"/>
  <c r="B450" i="2"/>
  <c r="G449" i="2"/>
  <c r="B449" i="2"/>
  <c r="G448" i="2"/>
  <c r="B448" i="2"/>
  <c r="G447" i="2"/>
  <c r="B447" i="2"/>
  <c r="G446" i="2"/>
  <c r="B446" i="2"/>
  <c r="G445" i="2"/>
  <c r="B445" i="2"/>
  <c r="G444" i="2"/>
  <c r="B444" i="2"/>
  <c r="G443" i="2"/>
  <c r="B443" i="2"/>
  <c r="G442" i="2"/>
  <c r="B442" i="2"/>
  <c r="G441" i="2"/>
  <c r="B441" i="2"/>
  <c r="G440" i="2"/>
  <c r="B440" i="2"/>
  <c r="G439" i="2"/>
  <c r="B439" i="2"/>
  <c r="G438" i="2"/>
  <c r="B438" i="2"/>
  <c r="G437" i="2"/>
  <c r="B437" i="2"/>
  <c r="G436" i="2"/>
  <c r="B436" i="2"/>
  <c r="G435" i="2"/>
  <c r="B435" i="2"/>
  <c r="G434" i="2"/>
  <c r="B434" i="2"/>
  <c r="G433" i="2"/>
  <c r="B433" i="2"/>
  <c r="G432" i="2"/>
  <c r="B432" i="2"/>
  <c r="G431" i="2"/>
  <c r="B431" i="2"/>
  <c r="G430" i="2"/>
  <c r="B430" i="2"/>
  <c r="G429" i="2"/>
  <c r="B429" i="2"/>
  <c r="G428" i="2"/>
  <c r="B428" i="2"/>
  <c r="G427" i="2"/>
  <c r="B427" i="2"/>
  <c r="G426" i="2"/>
  <c r="B426" i="2"/>
  <c r="G425" i="2"/>
  <c r="B425" i="2"/>
  <c r="G424" i="2"/>
  <c r="B424" i="2"/>
  <c r="G423" i="2"/>
  <c r="B423" i="2"/>
  <c r="G422" i="2"/>
  <c r="B422" i="2"/>
  <c r="G421" i="2"/>
  <c r="B421" i="2"/>
  <c r="G420" i="2"/>
  <c r="B420" i="2"/>
  <c r="G419" i="2"/>
  <c r="B419" i="2"/>
  <c r="G418" i="2"/>
  <c r="B418" i="2"/>
  <c r="G417" i="2"/>
  <c r="B417" i="2"/>
  <c r="G416" i="2"/>
  <c r="B416" i="2"/>
  <c r="G415" i="2"/>
  <c r="B415" i="2"/>
  <c r="G414" i="2"/>
  <c r="B414" i="2"/>
  <c r="G413" i="2"/>
  <c r="B413" i="2"/>
  <c r="G412" i="2"/>
  <c r="B412" i="2"/>
  <c r="G411" i="2"/>
  <c r="B411" i="2"/>
  <c r="G410" i="2"/>
  <c r="B410" i="2"/>
  <c r="G409" i="2"/>
  <c r="B409" i="2"/>
  <c r="G408" i="2"/>
  <c r="B408" i="2"/>
  <c r="G407" i="2"/>
  <c r="B407" i="2"/>
  <c r="G406" i="2"/>
  <c r="B406" i="2"/>
  <c r="G405" i="2"/>
  <c r="B405" i="2"/>
  <c r="G404" i="2"/>
  <c r="B404" i="2"/>
  <c r="G403" i="2"/>
  <c r="B403" i="2"/>
  <c r="G402" i="2"/>
  <c r="B402" i="2"/>
  <c r="G401" i="2"/>
  <c r="B401" i="2"/>
  <c r="G400" i="2"/>
  <c r="B400" i="2"/>
  <c r="G399" i="2"/>
  <c r="B399" i="2"/>
  <c r="G398" i="2"/>
  <c r="B398" i="2"/>
  <c r="G397" i="2"/>
  <c r="B397" i="2"/>
  <c r="G396" i="2"/>
  <c r="B396" i="2"/>
  <c r="G395" i="2"/>
  <c r="B395" i="2"/>
  <c r="G394" i="2"/>
  <c r="B394" i="2"/>
  <c r="G393" i="2"/>
  <c r="B393" i="2"/>
  <c r="G392" i="2"/>
  <c r="B392" i="2"/>
  <c r="G391" i="2"/>
  <c r="B391" i="2"/>
  <c r="G390" i="2"/>
  <c r="B390" i="2"/>
  <c r="G389" i="2"/>
  <c r="B389" i="2"/>
  <c r="G388" i="2"/>
  <c r="B388" i="2"/>
  <c r="G387" i="2"/>
  <c r="B387" i="2"/>
  <c r="G386" i="2"/>
  <c r="B386" i="2"/>
  <c r="G385" i="2"/>
  <c r="B385" i="2"/>
  <c r="G384" i="2"/>
  <c r="B384" i="2"/>
  <c r="G383" i="2"/>
  <c r="B383" i="2"/>
  <c r="G382" i="2"/>
  <c r="B382" i="2"/>
  <c r="G381" i="2"/>
  <c r="B381" i="2"/>
  <c r="G380" i="2"/>
  <c r="B380" i="2"/>
  <c r="G379" i="2"/>
  <c r="B379" i="2"/>
  <c r="G378" i="2"/>
  <c r="B378" i="2"/>
  <c r="G377" i="2"/>
  <c r="B377" i="2"/>
  <c r="G376" i="2"/>
  <c r="B376" i="2"/>
  <c r="G375" i="2"/>
  <c r="B375" i="2"/>
  <c r="G374" i="2"/>
  <c r="B374" i="2"/>
  <c r="G373" i="2"/>
  <c r="B373" i="2"/>
  <c r="G372" i="2"/>
  <c r="B372" i="2"/>
  <c r="G371" i="2"/>
  <c r="B371" i="2"/>
  <c r="G370" i="2"/>
  <c r="B370" i="2"/>
  <c r="G369" i="2"/>
  <c r="B369" i="2"/>
  <c r="G368" i="2"/>
  <c r="B368" i="2"/>
  <c r="G367" i="2"/>
  <c r="B367" i="2"/>
  <c r="G366" i="2"/>
  <c r="B366" i="2"/>
  <c r="G365" i="2"/>
  <c r="B365" i="2"/>
  <c r="G364" i="2"/>
  <c r="B364" i="2"/>
  <c r="G363" i="2"/>
  <c r="B363" i="2"/>
  <c r="G362" i="2"/>
  <c r="B362" i="2"/>
  <c r="G361" i="2"/>
  <c r="B361" i="2"/>
  <c r="G360" i="2"/>
  <c r="B360" i="2"/>
  <c r="G359" i="2"/>
  <c r="B359" i="2"/>
  <c r="G358" i="2"/>
  <c r="B358" i="2"/>
  <c r="G357" i="2"/>
  <c r="B357" i="2"/>
  <c r="G356" i="2"/>
  <c r="B356" i="2"/>
  <c r="G355" i="2"/>
  <c r="B355" i="2"/>
  <c r="G354" i="2"/>
  <c r="B354" i="2"/>
  <c r="G353" i="2"/>
  <c r="B353" i="2"/>
  <c r="G352" i="2"/>
  <c r="B352" i="2"/>
  <c r="G351" i="2"/>
  <c r="B351" i="2"/>
  <c r="G350" i="2"/>
  <c r="B350" i="2"/>
  <c r="G349" i="2"/>
  <c r="B349" i="2"/>
  <c r="G348" i="2"/>
  <c r="B348" i="2"/>
  <c r="G347" i="2"/>
  <c r="B347" i="2"/>
  <c r="G346" i="2"/>
  <c r="B346" i="2"/>
  <c r="G345" i="2"/>
  <c r="B345" i="2"/>
  <c r="G344" i="2"/>
  <c r="B344" i="2"/>
  <c r="G343" i="2"/>
  <c r="B343" i="2"/>
  <c r="G342" i="2"/>
  <c r="B342" i="2"/>
  <c r="G341" i="2"/>
  <c r="B341" i="2"/>
  <c r="G340" i="2"/>
  <c r="B340" i="2"/>
  <c r="G339" i="2"/>
  <c r="B339" i="2"/>
  <c r="G338" i="2"/>
  <c r="B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H5" i="2"/>
  <c r="B5" i="3"/>
  <c r="B13" i="3"/>
  <c r="B8" i="3"/>
  <c r="B9" i="3"/>
  <c r="B11" i="3"/>
  <c r="B7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7" i="3"/>
  <c r="C18" i="3"/>
  <c r="C8" i="3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4" i="3"/>
  <c r="H9" i="1"/>
  <c r="Z3" i="1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E67" i="3"/>
  <c r="B12" i="3"/>
  <c r="D67" i="3"/>
  <c r="F67" i="3"/>
  <c r="E66" i="3"/>
  <c r="D66" i="3"/>
  <c r="F66" i="3"/>
  <c r="E65" i="3"/>
  <c r="D65" i="3"/>
  <c r="F65" i="3"/>
  <c r="E64" i="3"/>
  <c r="D64" i="3"/>
  <c r="F64" i="3"/>
  <c r="E63" i="3"/>
  <c r="D63" i="3"/>
  <c r="F63" i="3"/>
  <c r="E62" i="3"/>
  <c r="D62" i="3"/>
  <c r="F62" i="3"/>
  <c r="E61" i="3"/>
  <c r="D61" i="3"/>
  <c r="F61" i="3"/>
  <c r="E60" i="3"/>
  <c r="D60" i="3"/>
  <c r="F60" i="3"/>
  <c r="E59" i="3"/>
  <c r="D59" i="3"/>
  <c r="F59" i="3"/>
  <c r="E58" i="3"/>
  <c r="D58" i="3"/>
  <c r="F58" i="3"/>
  <c r="E57" i="3"/>
  <c r="D57" i="3"/>
  <c r="F57" i="3"/>
  <c r="E56" i="3"/>
  <c r="D56" i="3"/>
  <c r="F56" i="3"/>
  <c r="E55" i="3"/>
  <c r="D55" i="3"/>
  <c r="F55" i="3"/>
  <c r="E54" i="3"/>
  <c r="D54" i="3"/>
  <c r="F54" i="3"/>
  <c r="E53" i="3"/>
  <c r="D53" i="3"/>
  <c r="F53" i="3"/>
  <c r="E52" i="3"/>
  <c r="D52" i="3"/>
  <c r="F52" i="3"/>
  <c r="E51" i="3"/>
  <c r="D51" i="3"/>
  <c r="F51" i="3"/>
  <c r="E50" i="3"/>
  <c r="D50" i="3"/>
  <c r="F50" i="3"/>
  <c r="E49" i="3"/>
  <c r="D49" i="3"/>
  <c r="F49" i="3"/>
  <c r="E48" i="3"/>
  <c r="D48" i="3"/>
  <c r="F48" i="3"/>
  <c r="E47" i="3"/>
  <c r="D47" i="3"/>
  <c r="F47" i="3"/>
  <c r="E46" i="3"/>
  <c r="D46" i="3"/>
  <c r="F46" i="3"/>
  <c r="E45" i="3"/>
  <c r="D45" i="3"/>
  <c r="F45" i="3"/>
  <c r="E44" i="3"/>
  <c r="D44" i="3"/>
  <c r="F44" i="3"/>
  <c r="E43" i="3"/>
  <c r="D43" i="3"/>
  <c r="F43" i="3"/>
  <c r="E42" i="3"/>
  <c r="D42" i="3"/>
  <c r="F42" i="3"/>
  <c r="E41" i="3"/>
  <c r="D41" i="3"/>
  <c r="F41" i="3"/>
  <c r="E40" i="3"/>
  <c r="D40" i="3"/>
  <c r="F40" i="3"/>
  <c r="E39" i="3"/>
  <c r="D39" i="3"/>
  <c r="F39" i="3"/>
  <c r="E38" i="3"/>
  <c r="D38" i="3"/>
  <c r="F38" i="3"/>
  <c r="E37" i="3"/>
  <c r="D37" i="3"/>
  <c r="F37" i="3"/>
  <c r="E36" i="3"/>
  <c r="D36" i="3"/>
  <c r="F36" i="3"/>
  <c r="E35" i="3"/>
  <c r="D35" i="3"/>
  <c r="F35" i="3"/>
  <c r="E34" i="3"/>
  <c r="D34" i="3"/>
  <c r="F34" i="3"/>
  <c r="E33" i="3"/>
  <c r="D33" i="3"/>
  <c r="F33" i="3"/>
  <c r="E32" i="3"/>
  <c r="D32" i="3"/>
  <c r="F32" i="3"/>
  <c r="E31" i="3"/>
  <c r="D31" i="3"/>
  <c r="F31" i="3"/>
  <c r="E30" i="3"/>
  <c r="D30" i="3"/>
  <c r="F30" i="3"/>
  <c r="E29" i="3"/>
  <c r="D29" i="3"/>
  <c r="F29" i="3"/>
  <c r="E28" i="3"/>
  <c r="D28" i="3"/>
  <c r="F28" i="3"/>
  <c r="E27" i="3"/>
  <c r="D27" i="3"/>
  <c r="F27" i="3"/>
  <c r="E26" i="3"/>
  <c r="D26" i="3"/>
  <c r="F26" i="3"/>
  <c r="E25" i="3"/>
  <c r="D25" i="3"/>
  <c r="F25" i="3"/>
  <c r="E24" i="3"/>
  <c r="D24" i="3"/>
  <c r="F24" i="3"/>
  <c r="E23" i="3"/>
  <c r="D23" i="3"/>
  <c r="F23" i="3"/>
  <c r="E22" i="3"/>
  <c r="D22" i="3"/>
  <c r="F22" i="3"/>
  <c r="E21" i="3"/>
  <c r="D21" i="3"/>
  <c r="F21" i="3"/>
  <c r="E20" i="3"/>
  <c r="D20" i="3"/>
  <c r="F20" i="3"/>
  <c r="E19" i="3"/>
  <c r="D19" i="3"/>
  <c r="F19" i="3"/>
  <c r="E18" i="3"/>
  <c r="D18" i="3"/>
  <c r="F18" i="3"/>
  <c r="E17" i="3"/>
  <c r="D17" i="3"/>
  <c r="F17" i="3"/>
  <c r="H3" i="2"/>
</calcChain>
</file>

<file path=xl/sharedStrings.xml><?xml version="1.0" encoding="utf-8"?>
<sst xmlns="http://schemas.openxmlformats.org/spreadsheetml/2006/main" count="277" uniqueCount="149">
  <si>
    <t>Mtc =</t>
  </si>
  <si>
    <t>CSL parameters</t>
  </si>
  <si>
    <t>G =</t>
  </si>
  <si>
    <t>l =</t>
  </si>
  <si>
    <t>Plasticity</t>
  </si>
  <si>
    <t>N  =</t>
  </si>
  <si>
    <t>Elasticity</t>
  </si>
  <si>
    <t>Initial soil state…</t>
  </si>
  <si>
    <t>Soil properties….</t>
  </si>
  <si>
    <t>Gmax =</t>
  </si>
  <si>
    <t>p0  =</t>
  </si>
  <si>
    <t>the calculation…</t>
  </si>
  <si>
    <t>(%)</t>
  </si>
  <si>
    <t>Dp</t>
  </si>
  <si>
    <t>Mi</t>
  </si>
  <si>
    <t>p'</t>
  </si>
  <si>
    <t>(kPa)</t>
  </si>
  <si>
    <t>q</t>
  </si>
  <si>
    <t>eta</t>
  </si>
  <si>
    <t>depV_p</t>
  </si>
  <si>
    <t>K</t>
  </si>
  <si>
    <t>(MPa)</t>
  </si>
  <si>
    <t>MPa =&gt; kPa</t>
  </si>
  <si>
    <t>y</t>
  </si>
  <si>
    <t>dp</t>
  </si>
  <si>
    <t>ep1</t>
  </si>
  <si>
    <t xml:space="preserve"> kPa</t>
  </si>
  <si>
    <t xml:space="preserve"> ---</t>
  </si>
  <si>
    <t>@ 1 kPa</t>
  </si>
  <si>
    <t>Units</t>
  </si>
  <si>
    <r>
      <t xml:space="preserve">  ==&gt; c</t>
    </r>
    <r>
      <rPr>
        <b/>
        <vertAlign val="subscript"/>
        <sz val="12"/>
        <color indexed="48"/>
        <rFont val="Times New Roman"/>
        <family val="1"/>
      </rPr>
      <t>i</t>
    </r>
    <r>
      <rPr>
        <b/>
        <sz val="12"/>
        <color indexed="48"/>
        <rFont val="Arial"/>
      </rPr>
      <t xml:space="preserve"> </t>
    </r>
    <r>
      <rPr>
        <b/>
        <sz val="10"/>
        <color indexed="48"/>
        <rFont val="Arial"/>
        <family val="2"/>
      </rPr>
      <t xml:space="preserve"> =</t>
    </r>
  </si>
  <si>
    <t>G_exp =</t>
  </si>
  <si>
    <t>G</t>
  </si>
  <si>
    <t xml:space="preserve"> MPa @ p0</t>
  </si>
  <si>
    <t>d_epQ_e</t>
  </si>
  <si>
    <t>CONSTANTS</t>
  </si>
  <si>
    <t>(step size for integration)</t>
  </si>
  <si>
    <t>e</t>
  </si>
  <si>
    <t>pc</t>
  </si>
  <si>
    <t>ratio K/G =</t>
  </si>
  <si>
    <t>h</t>
  </si>
  <si>
    <t>H</t>
  </si>
  <si>
    <t>dPc_over_Pc</t>
  </si>
  <si>
    <t>closed form solution of an undrained triaxial test from isotropic conditions</t>
  </si>
  <si>
    <t>taken from schofield &amp; wroth p146-149</t>
  </si>
  <si>
    <t>Initial conditions</t>
  </si>
  <si>
    <t>p0 =</t>
  </si>
  <si>
    <t>e0 =</t>
  </si>
  <si>
    <t>Properties</t>
  </si>
  <si>
    <t>M =</t>
  </si>
  <si>
    <t>k =</t>
  </si>
  <si>
    <t>derived constants for this test</t>
  </si>
  <si>
    <t>L =</t>
  </si>
  <si>
    <t>= 1 - k/l</t>
  </si>
  <si>
    <t>pu =</t>
  </si>
  <si>
    <t xml:space="preserve"> just above eqn 6.28 in S&amp;W</t>
  </si>
  <si>
    <t>v0 =</t>
  </si>
  <si>
    <t>calculations stepping forward by strain</t>
  </si>
  <si>
    <t>eqn 6.30</t>
  </si>
  <si>
    <t>eqn 6.31</t>
  </si>
  <si>
    <t>epQ</t>
  </si>
  <si>
    <t>ep1:%</t>
  </si>
  <si>
    <t>ln(p/pu)</t>
  </si>
  <si>
    <t>p: kPa</t>
  </si>
  <si>
    <t>eta/M</t>
  </si>
  <si>
    <t>q: kPa</t>
  </si>
  <si>
    <t>Pc [UPDATED]</t>
  </si>
  <si>
    <t>epV</t>
  </si>
  <si>
    <t>FOR PLOTTING</t>
  </si>
  <si>
    <t>STEP 1: Get soil state variables</t>
  </si>
  <si>
    <t>STEP 2:  Apply Flowrule</t>
  </si>
  <si>
    <t>STEP 3: Use Hardening Law</t>
  </si>
  <si>
    <t>STEP 4: Invoke Consistency condition</t>
  </si>
  <si>
    <t>d_epV_e</t>
  </si>
  <si>
    <t>e0  =</t>
  </si>
  <si>
    <t>STEP 5: Add in elasticity &amp; update strains</t>
  </si>
  <si>
    <t>Spacing Ratio =</t>
  </si>
  <si>
    <r>
      <rPr>
        <sz val="14"/>
        <color theme="9" tint="-0.249977111117893"/>
        <rFont val="Symbol"/>
      </rPr>
      <t>De</t>
    </r>
    <r>
      <rPr>
        <vertAlign val="subscript"/>
        <sz val="14"/>
        <color theme="9" tint="-0.249977111117893"/>
        <rFont val="Calibri"/>
        <scheme val="minor"/>
      </rPr>
      <t>q</t>
    </r>
    <r>
      <rPr>
        <vertAlign val="superscript"/>
        <sz val="14"/>
        <color theme="9" tint="-0.249977111117893"/>
        <rFont val="Calibri"/>
        <scheme val="minor"/>
      </rPr>
      <t>p</t>
    </r>
  </si>
  <si>
    <t>STEP</t>
  </si>
  <si>
    <t>depQ_p</t>
  </si>
  <si>
    <t>Drained Dq/Dp =</t>
  </si>
  <si>
    <t>d_eta</t>
  </si>
  <si>
    <t xml:space="preserve">   </t>
  </si>
  <si>
    <t xml:space="preserve">  Test type                                : CID              </t>
  </si>
  <si>
    <t xml:space="preserve">  Lab                                      : GOLDER(C)        </t>
  </si>
  <si>
    <t xml:space="preserve">  Job number                               : 882-2113         </t>
  </si>
  <si>
    <t xml:space="preserve">  Test date                                : 15 NOV 88        </t>
  </si>
  <si>
    <t xml:space="preserve">  Material tested                          : ERKSAK 330/0.7   </t>
  </si>
  <si>
    <t xml:space="preserve">  Preparation method                       : MOIST TAMPED    </t>
  </si>
  <si>
    <t xml:space="preserve">  Specific gravity of solids               :  2.655          </t>
  </si>
  <si>
    <t xml:space="preserve">  Minimum void ratio                       :  .521           </t>
  </si>
  <si>
    <t xml:space="preserve">  Post consolidation void ratio            :  .776          </t>
  </si>
  <si>
    <t xml:space="preserve">  Radial consolidation stress (kPa)        :  500             </t>
  </si>
  <si>
    <t xml:space="preserve">  Axial  consolidation stress (kPa)        :  500             </t>
  </si>
  <si>
    <t xml:space="preserve">  Initial back pressure       (kPa)        :  500             </t>
  </si>
  <si>
    <t xml:space="preserve">                    </t>
  </si>
  <si>
    <t>ELAPSE TIME</t>
  </si>
  <si>
    <t>AXIAL STRAIN</t>
  </si>
  <si>
    <t>VOL STRAIN</t>
  </si>
  <si>
    <t>SIGMAA'</t>
  </si>
  <si>
    <t>SIGMAR'</t>
  </si>
  <si>
    <t xml:space="preserve">p' </t>
  </si>
  <si>
    <t>(min)</t>
  </si>
  <si>
    <t>Test type</t>
  </si>
  <si>
    <t>: CID</t>
  </si>
  <si>
    <t>Lab</t>
  </si>
  <si>
    <t>: GOLDER</t>
  </si>
  <si>
    <t>Job number</t>
  </si>
  <si>
    <t>: 862-2040</t>
  </si>
  <si>
    <t>Test date</t>
  </si>
  <si>
    <t>: 23 AUG 86</t>
  </si>
  <si>
    <t>Material te</t>
  </si>
  <si>
    <t>sted</t>
  </si>
  <si>
    <t>: ERKSAK 330/0.7</t>
  </si>
  <si>
    <t>Preparation</t>
  </si>
  <si>
    <t>method</t>
  </si>
  <si>
    <t>: WET PLUVIATION</t>
  </si>
  <si>
    <t>Specific gr</t>
  </si>
  <si>
    <t>avity of sol</t>
  </si>
  <si>
    <t>ids</t>
  </si>
  <si>
    <t>:  2.655</t>
  </si>
  <si>
    <t>Minimum voi</t>
  </si>
  <si>
    <t>d ratio</t>
  </si>
  <si>
    <t>:  .521</t>
  </si>
  <si>
    <t>Post consol</t>
  </si>
  <si>
    <t>idation void</t>
  </si>
  <si>
    <t>ratio</t>
  </si>
  <si>
    <t>:  .587</t>
  </si>
  <si>
    <t>Radial cons</t>
  </si>
  <si>
    <t>olidation st</t>
  </si>
  <si>
    <t>ress  (kPa)</t>
  </si>
  <si>
    <t>:  130</t>
  </si>
  <si>
    <t>Axial conso</t>
  </si>
  <si>
    <t>lidation str</t>
  </si>
  <si>
    <t>ess   (kPa)</t>
  </si>
  <si>
    <t>Initial bac</t>
  </si>
  <si>
    <t>k pressure</t>
  </si>
  <si>
    <t>:  400</t>
  </si>
  <si>
    <t>_x001A_</t>
  </si>
  <si>
    <t>( ---)</t>
  </si>
  <si>
    <r>
      <t>H</t>
    </r>
    <r>
      <rPr>
        <b/>
        <vertAlign val="subscript"/>
        <sz val="10"/>
        <color rgb="FF0000FF"/>
        <rFont val="Arial"/>
        <family val="2"/>
      </rPr>
      <t>0</t>
    </r>
    <r>
      <rPr>
        <b/>
        <sz val="10"/>
        <color rgb="FF0000FF"/>
        <rFont val="Arial"/>
        <family val="2"/>
      </rPr>
      <t xml:space="preserve">  =</t>
    </r>
  </si>
  <si>
    <r>
      <t>c</t>
    </r>
    <r>
      <rPr>
        <b/>
        <vertAlign val="subscript"/>
        <sz val="12"/>
        <color rgb="FF0000FF"/>
        <rFont val="Times New Roman"/>
        <family val="1"/>
      </rPr>
      <t>tc</t>
    </r>
    <r>
      <rPr>
        <b/>
        <sz val="12"/>
        <color rgb="FF0000FF"/>
        <rFont val="Arial"/>
      </rPr>
      <t xml:space="preserve"> </t>
    </r>
    <r>
      <rPr>
        <b/>
        <sz val="10"/>
        <color rgb="FF0000FF"/>
        <rFont val="Arial"/>
        <family val="2"/>
      </rPr>
      <t xml:space="preserve"> =</t>
    </r>
  </si>
  <si>
    <t>p_img</t>
  </si>
  <si>
    <r>
      <t xml:space="preserve">n </t>
    </r>
    <r>
      <rPr>
        <b/>
        <sz val="10"/>
        <color rgb="FF0000FF"/>
        <rFont val="Arial"/>
        <family val="2"/>
      </rPr>
      <t xml:space="preserve"> =</t>
    </r>
  </si>
  <si>
    <r>
      <t xml:space="preserve">k </t>
    </r>
    <r>
      <rPr>
        <b/>
        <sz val="10"/>
        <color theme="0" tint="-0.249977111117893"/>
        <rFont val="Arial"/>
        <family val="2"/>
      </rPr>
      <t xml:space="preserve"> =</t>
    </r>
  </si>
  <si>
    <t>dPi_over_Pi</t>
  </si>
  <si>
    <t>Pi [UPDATED]</t>
  </si>
  <si>
    <t>Pmx</t>
  </si>
  <si>
    <r>
      <t>y0</t>
    </r>
    <r>
      <rPr>
        <i/>
        <sz val="10"/>
        <color rgb="FF0000FF"/>
        <rFont val="Arial"/>
      </rPr>
      <t xml:space="preserve"> 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</si>
</sst>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0"/>
      <name val="Arial"/>
      <family val="2"/>
    </font>
    <font>
      <b/>
      <sz val="10"/>
      <color indexed="48"/>
      <name val="Symbol"/>
      <family val="1"/>
    </font>
    <font>
      <b/>
      <sz val="10"/>
      <color indexed="48"/>
      <name val="Arial"/>
      <family val="2"/>
    </font>
    <font>
      <b/>
      <sz val="12"/>
      <color indexed="48"/>
      <name val="Symbol"/>
      <family val="1"/>
    </font>
    <font>
      <b/>
      <vertAlign val="subscript"/>
      <sz val="12"/>
      <color indexed="48"/>
      <name val="Times New Roman"/>
      <family val="1"/>
    </font>
    <font>
      <b/>
      <sz val="12"/>
      <color indexed="48"/>
      <name val="Arial"/>
    </font>
    <font>
      <i/>
      <sz val="12"/>
      <color theme="1"/>
      <name val="Calibri"/>
      <scheme val="minor"/>
    </font>
    <font>
      <b/>
      <u/>
      <sz val="10"/>
      <name val="Arial"/>
    </font>
    <font>
      <sz val="12"/>
      <color theme="1"/>
      <name val="Symbol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rgb="FFD651E8"/>
      <name val="Calibri"/>
      <scheme val="minor"/>
    </font>
    <font>
      <sz val="10"/>
      <name val="Arial"/>
    </font>
    <font>
      <b/>
      <sz val="10"/>
      <name val="Arial"/>
      <family val="2"/>
    </font>
    <font>
      <sz val="10"/>
      <name val="Symbol"/>
      <family val="1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i/>
      <sz val="10"/>
      <color indexed="48"/>
      <name val="Arial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9" tint="-0.249977111117893"/>
      <name val="Symbol"/>
    </font>
    <font>
      <vertAlign val="subscript"/>
      <sz val="14"/>
      <color theme="9" tint="-0.249977111117893"/>
      <name val="Calibri"/>
      <scheme val="minor"/>
    </font>
    <font>
      <vertAlign val="superscript"/>
      <sz val="14"/>
      <color theme="9" tint="-0.249977111117893"/>
      <name val="Calibri"/>
      <scheme val="minor"/>
    </font>
    <font>
      <b/>
      <u/>
      <sz val="12"/>
      <color theme="9" tint="-0.249977111117893"/>
      <name val="Calibri"/>
      <scheme val="minor"/>
    </font>
    <font>
      <b/>
      <sz val="10"/>
      <color theme="0" tint="-0.249977111117893"/>
      <name val="Arial"/>
      <family val="2"/>
    </font>
    <font>
      <b/>
      <sz val="10"/>
      <color theme="0" tint="-0.249977111117893"/>
      <name val="Symbol"/>
      <family val="1"/>
    </font>
    <font>
      <sz val="12"/>
      <color theme="5" tint="0.39997558519241921"/>
      <name val="Calibri"/>
      <scheme val="minor"/>
    </font>
    <font>
      <b/>
      <sz val="10"/>
      <color rgb="FF0000FF"/>
      <name val="Arial"/>
      <family val="2"/>
    </font>
    <font>
      <b/>
      <vertAlign val="subscript"/>
      <sz val="10"/>
      <color rgb="FF0000FF"/>
      <name val="Arial"/>
      <family val="2"/>
    </font>
    <font>
      <b/>
      <sz val="12"/>
      <color rgb="FF0000FF"/>
      <name val="Symbol"/>
      <family val="1"/>
    </font>
    <font>
      <b/>
      <vertAlign val="subscript"/>
      <sz val="12"/>
      <color rgb="FF0000FF"/>
      <name val="Times New Roman"/>
      <family val="1"/>
    </font>
    <font>
      <b/>
      <sz val="12"/>
      <color rgb="FF0000FF"/>
      <name val="Arial"/>
    </font>
    <font>
      <b/>
      <sz val="10"/>
      <color rgb="FF0000FF"/>
      <name val="Symbol"/>
      <family val="1"/>
    </font>
    <font>
      <i/>
      <sz val="10"/>
      <color rgb="FF0000FF"/>
      <name val="Arial"/>
    </font>
    <font>
      <i/>
      <sz val="10"/>
      <color rgb="FF0000FF"/>
      <name val="Symbol"/>
      <family val="1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quotePrefix="1"/>
    <xf numFmtId="0" fontId="9" fillId="0" borderId="0" xfId="0" quotePrefix="1" applyFont="1"/>
    <xf numFmtId="0" fontId="10" fillId="0" borderId="0" xfId="0" applyFont="1"/>
    <xf numFmtId="10" fontId="0" fillId="0" borderId="0" xfId="0" applyNumberFormat="1"/>
    <xf numFmtId="0" fontId="5" fillId="0" borderId="0" xfId="0" quotePrefix="1" applyFont="1"/>
    <xf numFmtId="0" fontId="12" fillId="0" borderId="0" xfId="0" applyFont="1"/>
    <xf numFmtId="0" fontId="6" fillId="0" borderId="0" xfId="0" quotePrefix="1" applyFont="1" applyAlignment="1">
      <alignment horizontal="right"/>
    </xf>
    <xf numFmtId="1" fontId="1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0" fontId="15" fillId="0" borderId="0" xfId="221"/>
    <xf numFmtId="0" fontId="16" fillId="7" borderId="0" xfId="221" applyFont="1" applyFill="1"/>
    <xf numFmtId="0" fontId="15" fillId="0" borderId="0" xfId="221" applyAlignment="1">
      <alignment horizontal="right"/>
    </xf>
    <xf numFmtId="0" fontId="16" fillId="7" borderId="0" xfId="221" applyFont="1" applyFill="1" applyAlignment="1">
      <alignment horizontal="right"/>
    </xf>
    <xf numFmtId="0" fontId="15" fillId="7" borderId="0" xfId="221" applyFill="1"/>
    <xf numFmtId="0" fontId="17" fillId="0" borderId="0" xfId="221" applyFont="1" applyAlignment="1">
      <alignment horizontal="right"/>
    </xf>
    <xf numFmtId="0" fontId="15" fillId="8" borderId="0" xfId="221" applyFill="1" applyAlignment="1">
      <alignment horizontal="left"/>
    </xf>
    <xf numFmtId="0" fontId="15" fillId="8" borderId="0" xfId="221" applyFill="1"/>
    <xf numFmtId="0" fontId="17" fillId="0" borderId="0" xfId="221" quotePrefix="1" applyFont="1"/>
    <xf numFmtId="0" fontId="3" fillId="0" borderId="0" xfId="221" quotePrefix="1" applyFont="1"/>
    <xf numFmtId="0" fontId="15" fillId="9" borderId="0" xfId="221" applyFill="1" applyAlignment="1">
      <alignment horizontal="left"/>
    </xf>
    <xf numFmtId="0" fontId="15" fillId="9" borderId="0" xfId="221" applyFill="1"/>
    <xf numFmtId="0" fontId="3" fillId="10" borderId="0" xfId="221" applyFont="1" applyFill="1"/>
    <xf numFmtId="2" fontId="0" fillId="0" borderId="0" xfId="0" applyNumberForma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8" fillId="0" borderId="0" xfId="0" applyNumberFormat="1" applyFont="1" applyAlignment="1">
      <alignment horizontal="center"/>
    </xf>
    <xf numFmtId="1" fontId="9" fillId="0" borderId="0" xfId="0" quotePrefix="1" applyNumberFormat="1" applyFon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1" xfId="0" quotePrefix="1" applyNumberForma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20" fillId="0" borderId="0" xfId="0" applyFont="1" applyAlignment="1">
      <alignment horizontal="right"/>
    </xf>
    <xf numFmtId="10" fontId="13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1" fillId="0" borderId="0" xfId="0" quotePrefix="1" applyFont="1" applyAlignment="1">
      <alignment horizontal="center"/>
    </xf>
    <xf numFmtId="2" fontId="21" fillId="0" borderId="0" xfId="0" applyNumberFormat="1" applyFont="1" applyAlignment="1">
      <alignment horizontal="center"/>
    </xf>
    <xf numFmtId="165" fontId="26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19" fillId="0" borderId="1" xfId="0" applyNumberFormat="1" applyFont="1" applyBorder="1" applyAlignment="1">
      <alignment horizontal="center"/>
    </xf>
    <xf numFmtId="2" fontId="15" fillId="0" borderId="0" xfId="221" applyNumberFormat="1"/>
    <xf numFmtId="165" fontId="5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/>
    <xf numFmtId="0" fontId="28" fillId="0" borderId="0" xfId="0" applyFont="1" applyAlignment="1">
      <alignment horizontal="right"/>
    </xf>
    <xf numFmtId="0" fontId="27" fillId="0" borderId="0" xfId="0" quotePrefix="1" applyFont="1"/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1" fontId="29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12" fillId="11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quotePrefix="1" applyFont="1" applyAlignment="1">
      <alignment horizontal="right"/>
    </xf>
    <xf numFmtId="165" fontId="0" fillId="0" borderId="0" xfId="0" applyNumberFormat="1"/>
    <xf numFmtId="166" fontId="13" fillId="0" borderId="0" xfId="0" applyNumberFormat="1" applyFont="1" applyAlignment="1">
      <alignment horizontal="left"/>
    </xf>
    <xf numFmtId="0" fontId="30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0" fillId="0" borderId="0" xfId="0" applyFont="1"/>
    <xf numFmtId="0" fontId="35" fillId="0" borderId="0" xfId="0" applyFont="1" applyAlignment="1">
      <alignment horizontal="right"/>
    </xf>
    <xf numFmtId="165" fontId="36" fillId="0" borderId="0" xfId="0" applyNumberFormat="1" applyFont="1"/>
    <xf numFmtId="0" fontId="37" fillId="0" borderId="0" xfId="0" applyFont="1" applyAlignment="1">
      <alignment horizontal="right"/>
    </xf>
  </cellXfs>
  <cellStyles count="4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Normal" xfId="0" builtinId="0"/>
    <cellStyle name="Normal 2" xfId="2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6039968960672"/>
          <c:y val="0.0275158440560783"/>
          <c:w val="0.844332882254366"/>
          <c:h val="0.825452566017672"/>
        </c:manualLayout>
      </c:layout>
      <c:scatterChart>
        <c:scatterStyle val="smoothMarker"/>
        <c:varyColors val="0"/>
        <c:ser>
          <c:idx val="4"/>
          <c:order val="3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'NS Calcs'!$D$9:$D$337</c:f>
              <c:numCache>
                <c:formatCode>0.00</c:formatCode>
                <c:ptCount val="329"/>
                <c:pt idx="0">
                  <c:v>130.0</c:v>
                </c:pt>
                <c:pt idx="1">
                  <c:v>149.9664977079202</c:v>
                </c:pt>
                <c:pt idx="2">
                  <c:v>163.247927754349</c:v>
                </c:pt>
                <c:pt idx="3">
                  <c:v>173.7036531551126</c:v>
                </c:pt>
                <c:pt idx="4">
                  <c:v>182.0842933921099</c:v>
                </c:pt>
                <c:pt idx="5">
                  <c:v>189.2945272749215</c:v>
                </c:pt>
                <c:pt idx="6">
                  <c:v>195.657010092619</c:v>
                </c:pt>
                <c:pt idx="7">
                  <c:v>201.3685495120452</c:v>
                </c:pt>
                <c:pt idx="8">
                  <c:v>206.5602837654668</c:v>
                </c:pt>
                <c:pt idx="9">
                  <c:v>211.3246336638815</c:v>
                </c:pt>
                <c:pt idx="10">
                  <c:v>215.7295596706932</c:v>
                </c:pt>
                <c:pt idx="11">
                  <c:v>219.8267291623585</c:v>
                </c:pt>
                <c:pt idx="12">
                  <c:v>223.6564923464322</c:v>
                </c:pt>
                <c:pt idx="13">
                  <c:v>227.2510664952295</c:v>
                </c:pt>
                <c:pt idx="14">
                  <c:v>230.6366571007073</c:v>
                </c:pt>
                <c:pt idx="15">
                  <c:v>233.8349189377688</c:v>
                </c:pt>
                <c:pt idx="16">
                  <c:v>236.8639913664761</c:v>
                </c:pt>
                <c:pt idx="17">
                  <c:v>239.7392499892458</c:v>
                </c:pt>
                <c:pt idx="18">
                  <c:v>242.4738640044996</c:v>
                </c:pt>
                <c:pt idx="19">
                  <c:v>245.0792171911185</c:v>
                </c:pt>
                <c:pt idx="20">
                  <c:v>247.565231123194</c:v>
                </c:pt>
                <c:pt idx="21">
                  <c:v>249.9406169534819</c:v>
                </c:pt>
                <c:pt idx="22">
                  <c:v>252.2130741224163</c:v>
                </c:pt>
                <c:pt idx="23">
                  <c:v>254.3894490313727</c:v>
                </c:pt>
                <c:pt idx="24">
                  <c:v>256.4758631005966</c:v>
                </c:pt>
                <c:pt idx="25">
                  <c:v>258.4778171237528</c:v>
                </c:pt>
                <c:pt idx="26">
                  <c:v>260.4002770620978</c:v>
                </c:pt>
                <c:pt idx="27">
                  <c:v>262.2477451543236</c:v>
                </c:pt>
                <c:pt idx="28">
                  <c:v>264.024319297742</c:v>
                </c:pt>
                <c:pt idx="29">
                  <c:v>265.7337429791007</c:v>
                </c:pt>
                <c:pt idx="30">
                  <c:v>267.3794475287827</c:v>
                </c:pt>
                <c:pt idx="31">
                  <c:v>268.9645880921258</c:v>
                </c:pt>
                <c:pt idx="32">
                  <c:v>270.4920744224448</c:v>
                </c:pt>
                <c:pt idx="33">
                  <c:v>271.9645973781815</c:v>
                </c:pt>
                <c:pt idx="34">
                  <c:v>273.3846518344122</c:v>
                </c:pt>
                <c:pt idx="35">
                  <c:v>274.7545565843514</c:v>
                </c:pt>
                <c:pt idx="36">
                  <c:v>276.076471700463</c:v>
                </c:pt>
                <c:pt idx="37">
                  <c:v>277.3524137406628</c:v>
                </c:pt>
                <c:pt idx="38">
                  <c:v>278.5842691178709</c:v>
                </c:pt>
                <c:pt idx="39">
                  <c:v>279.7738058971101</c:v>
                </c:pt>
                <c:pt idx="40">
                  <c:v>280.9226842406076</c:v>
                </c:pt>
                <c:pt idx="41">
                  <c:v>282.032465685751</c:v>
                </c:pt>
                <c:pt idx="42">
                  <c:v>283.1046214116232</c:v>
                </c:pt>
                <c:pt idx="43">
                  <c:v>284.1405396258702</c:v>
                </c:pt>
                <c:pt idx="44">
                  <c:v>285.1415321838526</c:v>
                </c:pt>
                <c:pt idx="45">
                  <c:v>286.1088405355737</c:v>
                </c:pt>
                <c:pt idx="46">
                  <c:v>287.0436410821522</c:v>
                </c:pt>
                <c:pt idx="47">
                  <c:v>287.9470500121094</c:v>
                </c:pt>
                <c:pt idx="48">
                  <c:v>288.8201276780641</c:v>
                </c:pt>
                <c:pt idx="49">
                  <c:v>289.6638825662596</c:v>
                </c:pt>
                <c:pt idx="50">
                  <c:v>290.4792749044224</c:v>
                </c:pt>
                <c:pt idx="51">
                  <c:v>291.2672199475598</c:v>
                </c:pt>
                <c:pt idx="52">
                  <c:v>292.0285909762773</c:v>
                </c:pt>
                <c:pt idx="53">
                  <c:v>292.7642220378878</c:v>
                </c:pt>
                <c:pt idx="54">
                  <c:v>293.4749104568893</c:v>
                </c:pt>
                <c:pt idx="55">
                  <c:v>294.161419138196</c:v>
                </c:pt>
                <c:pt idx="56">
                  <c:v>294.8244786837575</c:v>
                </c:pt>
                <c:pt idx="57">
                  <c:v>295.4647893408123</c:v>
                </c:pt>
                <c:pt idx="58">
                  <c:v>296.0830227979472</c:v>
                </c:pt>
                <c:pt idx="59">
                  <c:v>296.679823843331</c:v>
                </c:pt>
                <c:pt idx="60">
                  <c:v>297.2558118979092</c:v>
                </c:pt>
                <c:pt idx="61">
                  <c:v>297.8115824349688</c:v>
                </c:pt>
                <c:pt idx="62">
                  <c:v>298.3477082962696</c:v>
                </c:pt>
                <c:pt idx="63">
                  <c:v>298.8647409138726</c:v>
                </c:pt>
                <c:pt idx="64">
                  <c:v>299.3632114458566</c:v>
                </c:pt>
                <c:pt idx="65">
                  <c:v>299.8436318332864</c:v>
                </c:pt>
                <c:pt idx="66">
                  <c:v>300.306495785061</c:v>
                </c:pt>
                <c:pt idx="67">
                  <c:v>300.7522796966194</c:v>
                </c:pt>
                <c:pt idx="68">
                  <c:v>301.1814435079042</c:v>
                </c:pt>
                <c:pt idx="69">
                  <c:v>301.5944315054683</c:v>
                </c:pt>
                <c:pt idx="70">
                  <c:v>301.9916730731514</c:v>
                </c:pt>
                <c:pt idx="71">
                  <c:v>302.3735833953431</c:v>
                </c:pt>
                <c:pt idx="72">
                  <c:v>302.7405641164843</c:v>
                </c:pt>
                <c:pt idx="73">
                  <c:v>303.0930039601271</c:v>
                </c:pt>
                <c:pt idx="74">
                  <c:v>303.4312793105822</c:v>
                </c:pt>
                <c:pt idx="75">
                  <c:v>303.7557547599158</c:v>
                </c:pt>
                <c:pt idx="76">
                  <c:v>304.0667836228191</c:v>
                </c:pt>
                <c:pt idx="77">
                  <c:v>304.36470842166</c:v>
                </c:pt>
                <c:pt idx="78">
                  <c:v>304.6498613438316</c:v>
                </c:pt>
                <c:pt idx="79">
                  <c:v>304.9225646733361</c:v>
                </c:pt>
                <c:pt idx="80">
                  <c:v>305.1831311983843</c:v>
                </c:pt>
                <c:pt idx="81">
                  <c:v>305.4318645966471</c:v>
                </c:pt>
                <c:pt idx="82">
                  <c:v>305.6690597996647</c:v>
                </c:pt>
                <c:pt idx="83">
                  <c:v>305.8950033377986</c:v>
                </c:pt>
                <c:pt idx="84">
                  <c:v>306.1099736670064</c:v>
                </c:pt>
                <c:pt idx="85">
                  <c:v>306.3142414786184</c:v>
                </c:pt>
                <c:pt idx="86">
                  <c:v>306.5080699932059</c:v>
                </c:pt>
                <c:pt idx="87">
                  <c:v>306.6917152395496</c:v>
                </c:pt>
                <c:pt idx="88">
                  <c:v>306.865426319642</c:v>
                </c:pt>
                <c:pt idx="89">
                  <c:v>307.0294456605855</c:v>
                </c:pt>
                <c:pt idx="90">
                  <c:v>307.1840092541919</c:v>
                </c:pt>
                <c:pt idx="91">
                  <c:v>307.3293468850238</c:v>
                </c:pt>
                <c:pt idx="92">
                  <c:v>307.4656823475703</c:v>
                </c:pt>
                <c:pt idx="93">
                  <c:v>307.5932336532005</c:v>
                </c:pt>
                <c:pt idx="94">
                  <c:v>307.7122132274913</c:v>
                </c:pt>
                <c:pt idx="95">
                  <c:v>307.8228280984866</c:v>
                </c:pt>
                <c:pt idx="96">
                  <c:v>307.9252800764077</c:v>
                </c:pt>
                <c:pt idx="97">
                  <c:v>308.0197659252972</c:v>
                </c:pt>
                <c:pt idx="98">
                  <c:v>308.1064775270497</c:v>
                </c:pt>
                <c:pt idx="99">
                  <c:v>308.1856020382504</c:v>
                </c:pt>
                <c:pt idx="100">
                  <c:v>308.2573220402153</c:v>
                </c:pt>
                <c:pt idx="101">
                  <c:v>308.3218156826043</c:v>
                </c:pt>
                <c:pt idx="102">
                  <c:v>308.3792568209486</c:v>
                </c:pt>
                <c:pt idx="103">
                  <c:v>308.4298151484202</c:v>
                </c:pt>
                <c:pt idx="104">
                  <c:v>308.4736563221427</c:v>
                </c:pt>
                <c:pt idx="105">
                  <c:v>308.510942084331</c:v>
                </c:pt>
                <c:pt idx="106">
                  <c:v>308.541830378524</c:v>
                </c:pt>
                <c:pt idx="107">
                  <c:v>308.5664754611628</c:v>
                </c:pt>
                <c:pt idx="108">
                  <c:v>308.585028008749</c:v>
                </c:pt>
                <c:pt idx="109">
                  <c:v>308.5976352208041</c:v>
                </c:pt>
                <c:pt idx="110">
                  <c:v>308.6044409188398</c:v>
                </c:pt>
                <c:pt idx="111">
                  <c:v>308.6055856415331</c:v>
                </c:pt>
                <c:pt idx="112">
                  <c:v>308.6012067362925</c:v>
                </c:pt>
                <c:pt idx="113">
                  <c:v>308.5914384473889</c:v>
                </c:pt>
                <c:pt idx="114">
                  <c:v>308.5764120008148</c:v>
                </c:pt>
                <c:pt idx="115">
                  <c:v>308.556255686027</c:v>
                </c:pt>
                <c:pt idx="116">
                  <c:v>308.5310949347187</c:v>
                </c:pt>
                <c:pt idx="117">
                  <c:v>308.5010523967595</c:v>
                </c:pt>
                <c:pt idx="118">
                  <c:v>308.4662480134328</c:v>
                </c:pt>
                <c:pt idx="119">
                  <c:v>308.4267990880943</c:v>
                </c:pt>
                <c:pt idx="120">
                  <c:v>308.3828203543681</c:v>
                </c:pt>
                <c:pt idx="121">
                  <c:v>308.3344240419914</c:v>
                </c:pt>
                <c:pt idx="122">
                  <c:v>308.2817199404105</c:v>
                </c:pt>
                <c:pt idx="123">
                  <c:v>308.2248154602286</c:v>
                </c:pt>
                <c:pt idx="124">
                  <c:v>308.1638156925989</c:v>
                </c:pt>
                <c:pt idx="125">
                  <c:v>308.0988234666504</c:v>
                </c:pt>
                <c:pt idx="126">
                  <c:v>308.0299394050331</c:v>
                </c:pt>
                <c:pt idx="127">
                  <c:v>307.95726197766</c:v>
                </c:pt>
                <c:pt idx="128">
                  <c:v>307.880887553724</c:v>
                </c:pt>
                <c:pt idx="129">
                  <c:v>307.8009104520593</c:v>
                </c:pt>
                <c:pt idx="130">
                  <c:v>307.7174229899193</c:v>
                </c:pt>
                <c:pt idx="131">
                  <c:v>307.6305155302317</c:v>
                </c:pt>
                <c:pt idx="132">
                  <c:v>307.5402765273965</c:v>
                </c:pt>
                <c:pt idx="133">
                  <c:v>307.4467925716837</c:v>
                </c:pt>
                <c:pt idx="134">
                  <c:v>307.350148432287</c:v>
                </c:pt>
                <c:pt idx="135">
                  <c:v>307.2504270990868</c:v>
                </c:pt>
                <c:pt idx="136">
                  <c:v>307.1477098231741</c:v>
                </c:pt>
                <c:pt idx="137">
                  <c:v>307.0420761561824</c:v>
                </c:pt>
                <c:pt idx="138">
                  <c:v>306.9336039884741</c:v>
                </c:pt>
                <c:pt idx="139">
                  <c:v>306.8223695862262</c:v>
                </c:pt>
                <c:pt idx="140">
                  <c:v>306.7084476274551</c:v>
                </c:pt>
                <c:pt idx="141">
                  <c:v>306.5919112370235</c:v>
                </c:pt>
                <c:pt idx="142">
                  <c:v>306.4728320206644</c:v>
                </c:pt>
                <c:pt idx="143">
                  <c:v>306.3512800980606</c:v>
                </c:pt>
                <c:pt idx="144">
                  <c:v>306.2273241350138</c:v>
                </c:pt>
                <c:pt idx="145">
                  <c:v>306.1010313747361</c:v>
                </c:pt>
                <c:pt idx="146">
                  <c:v>305.9724676682974</c:v>
                </c:pt>
                <c:pt idx="147">
                  <c:v>305.8416975042556</c:v>
                </c:pt>
                <c:pt idx="148">
                  <c:v>305.7087840375029</c:v>
                </c:pt>
                <c:pt idx="149">
                  <c:v>305.573789117352</c:v>
                </c:pt>
                <c:pt idx="150">
                  <c:v>305.4367733148914</c:v>
                </c:pt>
                <c:pt idx="151">
                  <c:v>305.2977959496337</c:v>
                </c:pt>
                <c:pt idx="152">
                  <c:v>305.1569151154823</c:v>
                </c:pt>
                <c:pt idx="153">
                  <c:v>305.0141877060387</c:v>
                </c:pt>
                <c:pt idx="154">
                  <c:v>304.8696694392732</c:v>
                </c:pt>
                <c:pt idx="155">
                  <c:v>304.7234148815808</c:v>
                </c:pt>
                <c:pt idx="156">
                  <c:v>304.5754774712417</c:v>
                </c:pt>
                <c:pt idx="157">
                  <c:v>304.4259095413072</c:v>
                </c:pt>
                <c:pt idx="158">
                  <c:v>304.2747623419291</c:v>
                </c:pt>
                <c:pt idx="159">
                  <c:v>304.1220860621505</c:v>
                </c:pt>
                <c:pt idx="160">
                  <c:v>303.9679298511757</c:v>
                </c:pt>
                <c:pt idx="161">
                  <c:v>303.8123418391364</c:v>
                </c:pt>
                <c:pt idx="162">
                  <c:v>303.6553691573687</c:v>
                </c:pt>
                <c:pt idx="163">
                  <c:v>303.4970579582171</c:v>
                </c:pt>
                <c:pt idx="164">
                  <c:v>303.3374534343804</c:v>
                </c:pt>
                <c:pt idx="165">
                  <c:v>303.1765998378137</c:v>
                </c:pt>
                <c:pt idx="166">
                  <c:v>303.0145404981985</c:v>
                </c:pt>
                <c:pt idx="167">
                  <c:v>302.8513178409967</c:v>
                </c:pt>
                <c:pt idx="168">
                  <c:v>302.6869734050984</c:v>
                </c:pt>
                <c:pt idx="169">
                  <c:v>302.5215478600774</c:v>
                </c:pt>
                <c:pt idx="170">
                  <c:v>302.3550810230648</c:v>
                </c:pt>
                <c:pt idx="171">
                  <c:v>302.1876118752531</c:v>
                </c:pt>
                <c:pt idx="172">
                  <c:v>302.0191785780395</c:v>
                </c:pt>
                <c:pt idx="173">
                  <c:v>301.849818488822</c:v>
                </c:pt>
                <c:pt idx="174">
                  <c:v>301.6795681764545</c:v>
                </c:pt>
                <c:pt idx="175">
                  <c:v>301.5084634363739</c:v>
                </c:pt>
                <c:pt idx="176">
                  <c:v>301.3365393054052</c:v>
                </c:pt>
                <c:pt idx="177">
                  <c:v>301.1638300762571</c:v>
                </c:pt>
                <c:pt idx="178">
                  <c:v>300.9903693117131</c:v>
                </c:pt>
                <c:pt idx="179">
                  <c:v>300.8161898585288</c:v>
                </c:pt>
                <c:pt idx="180">
                  <c:v>300.6413238610431</c:v>
                </c:pt>
                <c:pt idx="181">
                  <c:v>300.465802774509</c:v>
                </c:pt>
                <c:pt idx="182">
                  <c:v>300.2896573781547</c:v>
                </c:pt>
                <c:pt idx="183">
                  <c:v>300.1129177879793</c:v>
                </c:pt>
                <c:pt idx="184">
                  <c:v>299.935613469291</c:v>
                </c:pt>
                <c:pt idx="185">
                  <c:v>299.7577732489952</c:v>
                </c:pt>
                <c:pt idx="186">
                  <c:v>299.5794253276382</c:v>
                </c:pt>
                <c:pt idx="187">
                  <c:v>299.4005972912122</c:v>
                </c:pt>
                <c:pt idx="188">
                  <c:v>299.2213161227286</c:v>
                </c:pt>
                <c:pt idx="189">
                  <c:v>299.0416082135656</c:v>
                </c:pt>
                <c:pt idx="190">
                  <c:v>298.861499374594</c:v>
                </c:pt>
                <c:pt idx="191">
                  <c:v>298.6810148470882</c:v>
                </c:pt>
                <c:pt idx="192">
                  <c:v>298.5001793134285</c:v>
                </c:pt>
                <c:pt idx="193">
                  <c:v>298.3190169075956</c:v>
                </c:pt>
                <c:pt idx="194">
                  <c:v>298.137551225468</c:v>
                </c:pt>
                <c:pt idx="195">
                  <c:v>297.9558053349222</c:v>
                </c:pt>
                <c:pt idx="196">
                  <c:v>297.7738017857432</c:v>
                </c:pt>
                <c:pt idx="197">
                  <c:v>297.5915626193481</c:v>
                </c:pt>
                <c:pt idx="198">
                  <c:v>297.4091093783279</c:v>
                </c:pt>
                <c:pt idx="199">
                  <c:v>297.226463115812</c:v>
                </c:pt>
                <c:pt idx="200">
                  <c:v>297.0436444046581</c:v>
                </c:pt>
                <c:pt idx="201">
                  <c:v>296.8606733464731</c:v>
                </c:pt>
                <c:pt idx="202">
                  <c:v>296.677569580467</c:v>
                </c:pt>
                <c:pt idx="203">
                  <c:v>296.4943522921452</c:v>
                </c:pt>
                <c:pt idx="204">
                  <c:v>296.3110402218415</c:v>
                </c:pt>
                <c:pt idx="205">
                  <c:v>296.1276516730963</c:v>
                </c:pt>
                <c:pt idx="206">
                  <c:v>295.9442045208816</c:v>
                </c:pt>
                <c:pt idx="207">
                  <c:v>295.7607162196786</c:v>
                </c:pt>
                <c:pt idx="208">
                  <c:v>295.5772038114082</c:v>
                </c:pt>
                <c:pt idx="209">
                  <c:v>295.3936839332207</c:v>
                </c:pt>
                <c:pt idx="210">
                  <c:v>295.2101728251441</c:v>
                </c:pt>
                <c:pt idx="211">
                  <c:v>295.026686337597</c:v>
                </c:pt>
                <c:pt idx="212">
                  <c:v>294.8432399387664</c:v>
                </c:pt>
                <c:pt idx="213">
                  <c:v>294.6598487218558</c:v>
                </c:pt>
                <c:pt idx="214">
                  <c:v>294.4765274122034</c:v>
                </c:pt>
                <c:pt idx="215">
                  <c:v>294.2932903742745</c:v>
                </c:pt>
                <c:pt idx="216">
                  <c:v>294.1101516185315</c:v>
                </c:pt>
                <c:pt idx="217">
                  <c:v>293.9271248081818</c:v>
                </c:pt>
                <c:pt idx="218">
                  <c:v>293.7442232658068</c:v>
                </c:pt>
                <c:pt idx="219">
                  <c:v>293.5614599798762</c:v>
                </c:pt>
                <c:pt idx="220">
                  <c:v>293.3788476111457</c:v>
                </c:pt>
                <c:pt idx="221">
                  <c:v>293.1963984989451</c:v>
                </c:pt>
                <c:pt idx="222">
                  <c:v>293.0141246673551</c:v>
                </c:pt>
                <c:pt idx="223">
                  <c:v>292.8320378312767</c:v>
                </c:pt>
                <c:pt idx="224">
                  <c:v>292.6501494023954</c:v>
                </c:pt>
                <c:pt idx="225">
                  <c:v>292.4684704950407</c:v>
                </c:pt>
                <c:pt idx="226">
                  <c:v>292.2870119319447</c:v>
                </c:pt>
                <c:pt idx="227">
                  <c:v>292.1057842498998</c:v>
                </c:pt>
                <c:pt idx="228">
                  <c:v>291.9247977053191</c:v>
                </c:pt>
                <c:pt idx="229">
                  <c:v>291.7440622796997</c:v>
                </c:pt>
                <c:pt idx="230">
                  <c:v>291.563587684992</c:v>
                </c:pt>
                <c:pt idx="231">
                  <c:v>291.3833833688753</c:v>
                </c:pt>
                <c:pt idx="232">
                  <c:v>291.2034585199427</c:v>
                </c:pt>
                <c:pt idx="233">
                  <c:v>291.0238220727963</c:v>
                </c:pt>
                <c:pt idx="234">
                  <c:v>290.8444827130537</c:v>
                </c:pt>
                <c:pt idx="235">
                  <c:v>290.6654488822685</c:v>
                </c:pt>
                <c:pt idx="236">
                  <c:v>290.4867287827658</c:v>
                </c:pt>
                <c:pt idx="237">
                  <c:v>290.3083303823933</c:v>
                </c:pt>
                <c:pt idx="238">
                  <c:v>290.1302614191911</c:v>
                </c:pt>
                <c:pt idx="239">
                  <c:v>289.9525294059806</c:v>
                </c:pt>
                <c:pt idx="240">
                  <c:v>289.7751416348736</c:v>
                </c:pt>
                <c:pt idx="241">
                  <c:v>289.5981051817035</c:v>
                </c:pt>
                <c:pt idx="242">
                  <c:v>289.4214269103803</c:v>
                </c:pt>
                <c:pt idx="243">
                  <c:v>289.2451134771692</c:v>
                </c:pt>
                <c:pt idx="244">
                  <c:v>289.0691713348964</c:v>
                </c:pt>
                <c:pt idx="245">
                  <c:v>288.8936067370804</c:v>
                </c:pt>
                <c:pt idx="246">
                  <c:v>288.7184257419926</c:v>
                </c:pt>
                <c:pt idx="247">
                  <c:v>288.5436342166473</c:v>
                </c:pt>
                <c:pt idx="248">
                  <c:v>288.369237840722</c:v>
                </c:pt>
                <c:pt idx="249">
                  <c:v>288.1952421104097</c:v>
                </c:pt>
                <c:pt idx="250">
                  <c:v>288.0216523422038</c:v>
                </c:pt>
                <c:pt idx="251">
                  <c:v>287.8484736766175</c:v>
                </c:pt>
                <c:pt idx="252">
                  <c:v>287.6757110818374</c:v>
                </c:pt>
                <c:pt idx="253">
                  <c:v>287.5033693573145</c:v>
                </c:pt>
                <c:pt idx="254">
                  <c:v>287.3314531372909</c:v>
                </c:pt>
                <c:pt idx="255">
                  <c:v>287.1599668942654</c:v>
                </c:pt>
                <c:pt idx="256">
                  <c:v>286.988914942399</c:v>
                </c:pt>
                <c:pt idx="257">
                  <c:v>286.8183014408585</c:v>
                </c:pt>
                <c:pt idx="258">
                  <c:v>286.648130397103</c:v>
                </c:pt>
                <c:pt idx="259">
                  <c:v>286.4784056701121</c:v>
                </c:pt>
                <c:pt idx="260">
                  <c:v>286.3091309735562</c:v>
                </c:pt>
                <c:pt idx="261">
                  <c:v>286.1403098789118</c:v>
                </c:pt>
                <c:pt idx="262">
                  <c:v>285.9719458185203</c:v>
                </c:pt>
                <c:pt idx="263">
                  <c:v>285.804042088594</c:v>
                </c:pt>
                <c:pt idx="264">
                  <c:v>285.6366018521668</c:v>
                </c:pt>
                <c:pt idx="265">
                  <c:v>285.4696281419943</c:v>
                </c:pt>
                <c:pt idx="266">
                  <c:v>285.3031238633998</c:v>
                </c:pt>
                <c:pt idx="267">
                  <c:v>285.1370917970712</c:v>
                </c:pt>
                <c:pt idx="268">
                  <c:v>284.9715346018068</c:v>
                </c:pt>
                <c:pt idx="269">
                  <c:v>284.8064548172118</c:v>
                </c:pt>
                <c:pt idx="270">
                  <c:v>284.6418548663465</c:v>
                </c:pt>
                <c:pt idx="271">
                  <c:v>284.4777370583262</c:v>
                </c:pt>
                <c:pt idx="272">
                  <c:v>284.314103590874</c:v>
                </c:pt>
                <c:pt idx="273">
                  <c:v>284.150956552828</c:v>
                </c:pt>
                <c:pt idx="274">
                  <c:v>283.9882979266022</c:v>
                </c:pt>
                <c:pt idx="275">
                  <c:v>283.8261295906022</c:v>
                </c:pt>
                <c:pt idx="276">
                  <c:v>283.664453321598</c:v>
                </c:pt>
                <c:pt idx="277">
                  <c:v>283.5032707970518</c:v>
                </c:pt>
                <c:pt idx="278">
                  <c:v>283.3425835974036</c:v>
                </c:pt>
                <c:pt idx="279">
                  <c:v>283.1823932083159</c:v>
                </c:pt>
                <c:pt idx="280">
                  <c:v>283.0227010228743</c:v>
                </c:pt>
                <c:pt idx="281">
                  <c:v>282.8635083437498</c:v>
                </c:pt>
                <c:pt idx="282">
                  <c:v>282.7048163853197</c:v>
                </c:pt>
                <c:pt idx="283">
                  <c:v>282.5466262757492</c:v>
                </c:pt>
                <c:pt idx="284">
                  <c:v>282.3889390590344</c:v>
                </c:pt>
                <c:pt idx="285">
                  <c:v>282.2317556970063</c:v>
                </c:pt>
                <c:pt idx="286">
                  <c:v>282.0750770712984</c:v>
                </c:pt>
                <c:pt idx="287">
                  <c:v>281.9189039852758</c:v>
                </c:pt>
                <c:pt idx="288">
                  <c:v>281.7632371659288</c:v>
                </c:pt>
                <c:pt idx="289">
                  <c:v>281.6080772657306</c:v>
                </c:pt>
                <c:pt idx="290">
                  <c:v>281.4534248644591</c:v>
                </c:pt>
                <c:pt idx="291">
                  <c:v>281.2992804709843</c:v>
                </c:pt>
                <c:pt idx="292">
                  <c:v>281.1456445250221</c:v>
                </c:pt>
                <c:pt idx="293">
                  <c:v>280.9925173988533</c:v>
                </c:pt>
                <c:pt idx="294">
                  <c:v>280.8398993990102</c:v>
                </c:pt>
                <c:pt idx="295">
                  <c:v>280.6877907679312</c:v>
                </c:pt>
                <c:pt idx="296">
                  <c:v>280.5361916855818</c:v>
                </c:pt>
                <c:pt idx="297">
                  <c:v>280.385102271046</c:v>
                </c:pt>
                <c:pt idx="298">
                  <c:v>280.2345225840852</c:v>
                </c:pt>
                <c:pt idx="299">
                  <c:v>280.0844526266675</c:v>
                </c:pt>
                <c:pt idx="300">
                  <c:v>279.9348923444665</c:v>
                </c:pt>
                <c:pt idx="301">
                  <c:v>279.7858416283312</c:v>
                </c:pt>
                <c:pt idx="302">
                  <c:v>279.6373003157262</c:v>
                </c:pt>
                <c:pt idx="303">
                  <c:v>279.4892681921437</c:v>
                </c:pt>
                <c:pt idx="304">
                  <c:v>279.3417449924877</c:v>
                </c:pt>
                <c:pt idx="305">
                  <c:v>279.1947304024301</c:v>
                </c:pt>
                <c:pt idx="306">
                  <c:v>279.0482240597404</c:v>
                </c:pt>
                <c:pt idx="307">
                  <c:v>278.9022255555875</c:v>
                </c:pt>
                <c:pt idx="308">
                  <c:v>278.7567344358167</c:v>
                </c:pt>
                <c:pt idx="309">
                  <c:v>278.6117502021998</c:v>
                </c:pt>
                <c:pt idx="310">
                  <c:v>278.4672723136606</c:v>
                </c:pt>
                <c:pt idx="311">
                  <c:v>278.3233001874748</c:v>
                </c:pt>
                <c:pt idx="312">
                  <c:v>278.1798332004458</c:v>
                </c:pt>
                <c:pt idx="313">
                  <c:v>278.0368706900565</c:v>
                </c:pt>
                <c:pt idx="314">
                  <c:v>277.8944119555971</c:v>
                </c:pt>
                <c:pt idx="315">
                  <c:v>277.7524562592694</c:v>
                </c:pt>
                <c:pt idx="316">
                  <c:v>277.6110028272692</c:v>
                </c:pt>
                <c:pt idx="317">
                  <c:v>277.470050850845</c:v>
                </c:pt>
                <c:pt idx="318">
                  <c:v>277.3295994873353</c:v>
                </c:pt>
                <c:pt idx="319">
                  <c:v>277.1896478611842</c:v>
                </c:pt>
                <c:pt idx="320">
                  <c:v>277.0501950649351</c:v>
                </c:pt>
                <c:pt idx="321">
                  <c:v>276.911240160204</c:v>
                </c:pt>
                <c:pt idx="322">
                  <c:v>276.772782178632</c:v>
                </c:pt>
                <c:pt idx="323">
                  <c:v>276.6348201228173</c:v>
                </c:pt>
                <c:pt idx="324">
                  <c:v>276.4973529672276</c:v>
                </c:pt>
                <c:pt idx="325">
                  <c:v>276.360379659093</c:v>
                </c:pt>
                <c:pt idx="326">
                  <c:v>276.2238991192791</c:v>
                </c:pt>
                <c:pt idx="327">
                  <c:v>276.0879102431419</c:v>
                </c:pt>
                <c:pt idx="328">
                  <c:v>275.9524119013643</c:v>
                </c:pt>
              </c:numCache>
            </c:numRef>
          </c:xVal>
          <c:yVal>
            <c:numRef>
              <c:f>'NS Calcs'!$E$9:$E$337</c:f>
              <c:numCache>
                <c:formatCode>0.00</c:formatCode>
                <c:ptCount val="329"/>
                <c:pt idx="0">
                  <c:v>0.0</c:v>
                </c:pt>
                <c:pt idx="1">
                  <c:v>69.09936306346167</c:v>
                </c:pt>
                <c:pt idx="2">
                  <c:v>111.9303990470281</c:v>
                </c:pt>
                <c:pt idx="3">
                  <c:v>116.447319274068</c:v>
                </c:pt>
                <c:pt idx="4">
                  <c:v>140.8028368646159</c:v>
                </c:pt>
                <c:pt idx="5">
                  <c:v>161.9162580018298</c:v>
                </c:pt>
                <c:pt idx="6">
                  <c:v>180.639459560425</c:v>
                </c:pt>
                <c:pt idx="7">
                  <c:v>197.5051686036527</c:v>
                </c:pt>
                <c:pt idx="8">
                  <c:v>212.8747541754911</c:v>
                </c:pt>
                <c:pt idx="9">
                  <c:v>227.0062631945245</c:v>
                </c:pt>
                <c:pt idx="10">
                  <c:v>240.0913632436744</c:v>
                </c:pt>
                <c:pt idx="11">
                  <c:v>252.2769281660877</c:v>
                </c:pt>
                <c:pt idx="12">
                  <c:v>263.6783943647947</c:v>
                </c:pt>
                <c:pt idx="13">
                  <c:v>274.3884149448867</c:v>
                </c:pt>
                <c:pt idx="14">
                  <c:v>284.4826838060302</c:v>
                </c:pt>
                <c:pt idx="15">
                  <c:v>294.0239816634205</c:v>
                </c:pt>
                <c:pt idx="16">
                  <c:v>303.0650638063087</c:v>
                </c:pt>
                <c:pt idx="17">
                  <c:v>311.6507696908914</c:v>
                </c:pt>
                <c:pt idx="18">
                  <c:v>319.8195955948145</c:v>
                </c:pt>
                <c:pt idx="19">
                  <c:v>327.604888048102</c:v>
                </c:pt>
                <c:pt idx="20">
                  <c:v>335.0357638749453</c:v>
                </c:pt>
                <c:pt idx="21">
                  <c:v>342.137829518824</c:v>
                </c:pt>
                <c:pt idx="22">
                  <c:v>348.9337505843351</c:v>
                </c:pt>
                <c:pt idx="23">
                  <c:v>355.443707953675</c:v>
                </c:pt>
                <c:pt idx="24">
                  <c:v>361.685766863814</c:v>
                </c:pt>
                <c:pt idx="25">
                  <c:v>367.6761783823985</c:v>
                </c:pt>
                <c:pt idx="26">
                  <c:v>373.4296277985248</c:v>
                </c:pt>
                <c:pt idx="27">
                  <c:v>378.9594409048721</c:v>
                </c:pt>
                <c:pt idx="28">
                  <c:v>384.2777565666476</c:v>
                </c:pt>
                <c:pt idx="29">
                  <c:v>389.3956720667243</c:v>
                </c:pt>
                <c:pt idx="30">
                  <c:v>394.3233662921127</c:v>
                </c:pt>
                <c:pt idx="31">
                  <c:v>399.0702047511372</c:v>
                </c:pt>
                <c:pt idx="32">
                  <c:v>403.6448295898757</c:v>
                </c:pt>
                <c:pt idx="33">
                  <c:v>408.055237144274</c:v>
                </c:pt>
                <c:pt idx="34">
                  <c:v>412.3088450732125</c:v>
                </c:pt>
                <c:pt idx="35">
                  <c:v>416.4125507331109</c:v>
                </c:pt>
                <c:pt idx="36">
                  <c:v>420.3727821510035</c:v>
                </c:pt>
                <c:pt idx="37">
                  <c:v>424.1955427116242</c:v>
                </c:pt>
                <c:pt idx="38">
                  <c:v>427.8864504808145</c:v>
                </c:pt>
                <c:pt idx="39">
                  <c:v>431.45077293193</c:v>
                </c:pt>
                <c:pt idx="40">
                  <c:v>434.8934577157843</c:v>
                </c:pt>
                <c:pt idx="41">
                  <c:v>438.219160011871</c:v>
                </c:pt>
                <c:pt idx="42">
                  <c:v>441.4322669143606</c:v>
                </c:pt>
                <c:pt idx="43">
                  <c:v>444.5369192369923</c:v>
                </c:pt>
                <c:pt idx="44">
                  <c:v>447.5370310635448</c:v>
                </c:pt>
                <c:pt idx="45">
                  <c:v>450.4363073228304</c:v>
                </c:pt>
                <c:pt idx="46">
                  <c:v>453.2382596272693</c:v>
                </c:pt>
                <c:pt idx="47">
                  <c:v>455.9462205806576</c:v>
                </c:pt>
                <c:pt idx="48">
                  <c:v>458.5633567325781</c:v>
                </c:pt>
                <c:pt idx="49">
                  <c:v>461.092680333095</c:v>
                </c:pt>
                <c:pt idx="50">
                  <c:v>463.5370600211743</c:v>
                </c:pt>
                <c:pt idx="51">
                  <c:v>465.8992305630804</c:v>
                </c:pt>
                <c:pt idx="52">
                  <c:v>468.1818017422982</c:v>
                </c:pt>
                <c:pt idx="53">
                  <c:v>470.3872664899553</c:v>
                </c:pt>
                <c:pt idx="54">
                  <c:v>472.5180083338818</c:v>
                </c:pt>
                <c:pt idx="55">
                  <c:v>474.5763082351206</c:v>
                </c:pt>
                <c:pt idx="56">
                  <c:v>476.5643508726295</c:v>
                </c:pt>
                <c:pt idx="57">
                  <c:v>478.4842304299188</c:v>
                </c:pt>
                <c:pt idx="58">
                  <c:v>480.3379559312843</c:v>
                </c:pt>
                <c:pt idx="59">
                  <c:v>482.1274561699944</c:v>
                </c:pt>
                <c:pt idx="60">
                  <c:v>483.8545842661541</c:v>
                </c:pt>
                <c:pt idx="61">
                  <c:v>485.5211218879126</c:v>
                </c:pt>
                <c:pt idx="62">
                  <c:v>487.1287831661209</c:v>
                </c:pt>
                <c:pt idx="63">
                  <c:v>488.679218329402</c:v>
                </c:pt>
                <c:pt idx="64">
                  <c:v>490.174017083846</c:v>
                </c:pt>
                <c:pt idx="65">
                  <c:v>491.6147117590886</c:v>
                </c:pt>
                <c:pt idx="66">
                  <c:v>493.0027802403757</c:v>
                </c:pt>
                <c:pt idx="67">
                  <c:v>494.3396487042986</c:v>
                </c:pt>
                <c:pt idx="68">
                  <c:v>495.6266941741769</c:v>
                </c:pt>
                <c:pt idx="69">
                  <c:v>496.8652469095521</c:v>
                </c:pt>
                <c:pt idx="70">
                  <c:v>498.0565926429002</c:v>
                </c:pt>
                <c:pt idx="71">
                  <c:v>499.2019746754597</c:v>
                </c:pt>
                <c:pt idx="72">
                  <c:v>500.3025958429942</c:v>
                </c:pt>
                <c:pt idx="73">
                  <c:v>501.3596203613335</c:v>
                </c:pt>
                <c:pt idx="74">
                  <c:v>502.3741755606692</c:v>
                </c:pt>
                <c:pt idx="75">
                  <c:v>503.3473535167961</c:v>
                </c:pt>
                <c:pt idx="76">
                  <c:v>504.2802125867851</c:v>
                </c:pt>
                <c:pt idx="77">
                  <c:v>505.1737788559399</c:v>
                </c:pt>
                <c:pt idx="78">
                  <c:v>506.0290475023097</c:v>
                </c:pt>
                <c:pt idx="79">
                  <c:v>506.8469840845167</c:v>
                </c:pt>
                <c:pt idx="80">
                  <c:v>507.6285257581831</c:v>
                </c:pt>
                <c:pt idx="81">
                  <c:v>508.374582425814</c:v>
                </c:pt>
                <c:pt idx="82">
                  <c:v>509.0860378246133</c:v>
                </c:pt>
                <c:pt idx="83">
                  <c:v>509.7637505563451</c:v>
                </c:pt>
                <c:pt idx="84">
                  <c:v>510.408555063045</c:v>
                </c:pt>
                <c:pt idx="85">
                  <c:v>511.0212625520851</c:v>
                </c:pt>
                <c:pt idx="86">
                  <c:v>511.602661873835</c:v>
                </c:pt>
                <c:pt idx="87">
                  <c:v>512.1535203549139</c:v>
                </c:pt>
                <c:pt idx="88">
                  <c:v>512.6745845898124</c:v>
                </c:pt>
                <c:pt idx="89">
                  <c:v>513.1665811934508</c:v>
                </c:pt>
                <c:pt idx="90">
                  <c:v>513.6302175170626</c:v>
                </c:pt>
                <c:pt idx="91">
                  <c:v>514.0661823296145</c:v>
                </c:pt>
                <c:pt idx="92">
                  <c:v>514.475146466822</c:v>
                </c:pt>
                <c:pt idx="93">
                  <c:v>514.8577634496697</c:v>
                </c:pt>
                <c:pt idx="94">
                  <c:v>515.2146700742217</c:v>
                </c:pt>
                <c:pt idx="95">
                  <c:v>515.5464869743733</c:v>
                </c:pt>
                <c:pt idx="96">
                  <c:v>515.8538191590936</c:v>
                </c:pt>
                <c:pt idx="97">
                  <c:v>516.1372565255998</c:v>
                </c:pt>
                <c:pt idx="98">
                  <c:v>516.3973743498054</c:v>
                </c:pt>
                <c:pt idx="99">
                  <c:v>516.6347337553054</c:v>
                </c:pt>
                <c:pt idx="100">
                  <c:v>516.8498821620654</c:v>
                </c:pt>
                <c:pt idx="101">
                  <c:v>517.0433537159209</c:v>
                </c:pt>
                <c:pt idx="102">
                  <c:v>517.2156696999124</c:v>
                </c:pt>
                <c:pt idx="103">
                  <c:v>517.3673389284199</c:v>
                </c:pt>
                <c:pt idx="104">
                  <c:v>517.4988581250037</c:v>
                </c:pt>
                <c:pt idx="105">
                  <c:v>517.6107122847941</c:v>
                </c:pt>
                <c:pt idx="106">
                  <c:v>517.7033750222303</c:v>
                </c:pt>
                <c:pt idx="107">
                  <c:v>517.777308904893</c:v>
                </c:pt>
                <c:pt idx="108">
                  <c:v>517.8329657741333</c:v>
                </c:pt>
                <c:pt idx="109">
                  <c:v>517.8707870531596</c:v>
                </c:pt>
                <c:pt idx="110">
                  <c:v>517.8912040432017</c:v>
                </c:pt>
                <c:pt idx="111">
                  <c:v>517.8946382083373</c:v>
                </c:pt>
                <c:pt idx="112">
                  <c:v>517.8815014495348</c:v>
                </c:pt>
                <c:pt idx="113">
                  <c:v>517.8521963684257</c:v>
                </c:pt>
                <c:pt idx="114">
                  <c:v>517.8071165213028</c:v>
                </c:pt>
                <c:pt idx="115">
                  <c:v>517.7466466638014</c:v>
                </c:pt>
                <c:pt idx="116">
                  <c:v>517.6711629867017</c:v>
                </c:pt>
                <c:pt idx="117">
                  <c:v>517.5810333432625</c:v>
                </c:pt>
                <c:pt idx="118">
                  <c:v>517.4766174684789</c:v>
                </c:pt>
                <c:pt idx="119">
                  <c:v>517.3582671906272</c:v>
                </c:pt>
                <c:pt idx="120">
                  <c:v>517.2263266354491</c:v>
                </c:pt>
                <c:pt idx="121">
                  <c:v>517.0811324233017</c:v>
                </c:pt>
                <c:pt idx="122">
                  <c:v>516.9230138595867</c:v>
                </c:pt>
                <c:pt idx="123">
                  <c:v>516.752293118754</c:v>
                </c:pt>
                <c:pt idx="124">
                  <c:v>516.5692854221585</c:v>
                </c:pt>
                <c:pt idx="125">
                  <c:v>516.374299210037</c:v>
                </c:pt>
                <c:pt idx="126">
                  <c:v>516.167636307855</c:v>
                </c:pt>
                <c:pt idx="127">
                  <c:v>515.9495920872649</c:v>
                </c:pt>
                <c:pt idx="128">
                  <c:v>515.7204556218993</c:v>
                </c:pt>
                <c:pt idx="129">
                  <c:v>515.4805098382167</c:v>
                </c:pt>
                <c:pt idx="130">
                  <c:v>515.230031661603</c:v>
                </c:pt>
                <c:pt idx="131">
                  <c:v>514.9692921579253</c:v>
                </c:pt>
                <c:pt idx="132">
                  <c:v>514.6985566707195</c:v>
                </c:pt>
                <c:pt idx="133">
                  <c:v>514.4180849541905</c:v>
                </c:pt>
                <c:pt idx="134">
                  <c:v>514.1281313021913</c:v>
                </c:pt>
                <c:pt idx="135">
                  <c:v>513.8289446733397</c:v>
                </c:pt>
                <c:pt idx="136">
                  <c:v>513.5207688124246</c:v>
                </c:pt>
                <c:pt idx="137">
                  <c:v>513.2038423682485</c:v>
                </c:pt>
                <c:pt idx="138">
                  <c:v>512.87839900804</c:v>
                </c:pt>
                <c:pt idx="139">
                  <c:v>512.5446675285701</c:v>
                </c:pt>
                <c:pt idx="140">
                  <c:v>512.2028719640985</c:v>
                </c:pt>
                <c:pt idx="141">
                  <c:v>511.8532316912664</c:v>
                </c:pt>
                <c:pt idx="142">
                  <c:v>511.4959615310518</c:v>
                </c:pt>
                <c:pt idx="143">
                  <c:v>511.1312718478961</c:v>
                </c:pt>
                <c:pt idx="144">
                  <c:v>510.7593686461055</c:v>
                </c:pt>
                <c:pt idx="145">
                  <c:v>510.3804536636256</c:v>
                </c:pt>
                <c:pt idx="146">
                  <c:v>509.9947244632865</c:v>
                </c:pt>
                <c:pt idx="147">
                  <c:v>509.6023745216054</c:v>
                </c:pt>
                <c:pt idx="148">
                  <c:v>509.2035933152387</c:v>
                </c:pt>
                <c:pt idx="149">
                  <c:v>508.7985664051594</c:v>
                </c:pt>
                <c:pt idx="150">
                  <c:v>508.3874755186472</c:v>
                </c:pt>
                <c:pt idx="151">
                  <c:v>507.97049862916</c:v>
                </c:pt>
                <c:pt idx="152">
                  <c:v>507.5478100341641</c:v>
                </c:pt>
                <c:pt idx="153">
                  <c:v>507.1195804309922</c:v>
                </c:pt>
                <c:pt idx="154">
                  <c:v>506.6859769907926</c:v>
                </c:pt>
                <c:pt idx="155">
                  <c:v>506.2471634306379</c:v>
                </c:pt>
                <c:pt idx="156">
                  <c:v>505.8033000838517</c:v>
                </c:pt>
                <c:pt idx="157">
                  <c:v>505.3545439686133</c:v>
                </c:pt>
                <c:pt idx="158">
                  <c:v>504.901048854894</c:v>
                </c:pt>
                <c:pt idx="159">
                  <c:v>504.4429653297852</c:v>
                </c:pt>
                <c:pt idx="160">
                  <c:v>503.9804408612619</c:v>
                </c:pt>
                <c:pt idx="161">
                  <c:v>503.5136198604374</c:v>
                </c:pt>
                <c:pt idx="162">
                  <c:v>503.042643742356</c:v>
                </c:pt>
                <c:pt idx="163">
                  <c:v>502.567650985366</c:v>
                </c:pt>
                <c:pt idx="164">
                  <c:v>502.0887771891225</c:v>
                </c:pt>
                <c:pt idx="165">
                  <c:v>501.6061551312569</c:v>
                </c:pt>
                <c:pt idx="166">
                  <c:v>501.1199148227577</c:v>
                </c:pt>
                <c:pt idx="167">
                  <c:v>500.6301835621001</c:v>
                </c:pt>
                <c:pt idx="168">
                  <c:v>500.1370859881615</c:v>
                </c:pt>
                <c:pt idx="169">
                  <c:v>499.6407441319605</c:v>
                </c:pt>
                <c:pt idx="170">
                  <c:v>499.1412774672518</c:v>
                </c:pt>
                <c:pt idx="171">
                  <c:v>498.6388029600141</c:v>
                </c:pt>
                <c:pt idx="172">
                  <c:v>498.1334351168587</c:v>
                </c:pt>
                <c:pt idx="173">
                  <c:v>497.6252860323937</c:v>
                </c:pt>
                <c:pt idx="174">
                  <c:v>497.1144654355711</c:v>
                </c:pt>
                <c:pt idx="175">
                  <c:v>496.601080735047</c:v>
                </c:pt>
                <c:pt idx="176">
                  <c:v>496.0852370635812</c:v>
                </c:pt>
                <c:pt idx="177">
                  <c:v>495.5670373215048</c:v>
                </c:pt>
                <c:pt idx="178">
                  <c:v>495.0465822192789</c:v>
                </c:pt>
                <c:pt idx="179">
                  <c:v>494.5239703191715</c:v>
                </c:pt>
                <c:pt idx="180">
                  <c:v>493.999298076076</c:v>
                </c:pt>
                <c:pt idx="181">
                  <c:v>493.4726598774924</c:v>
                </c:pt>
                <c:pt idx="182">
                  <c:v>492.9441480826963</c:v>
                </c:pt>
                <c:pt idx="183">
                  <c:v>492.4138530611153</c:v>
                </c:pt>
                <c:pt idx="184">
                  <c:v>491.8818632299336</c:v>
                </c:pt>
                <c:pt idx="185">
                  <c:v>491.348265090946</c:v>
                </c:pt>
                <c:pt idx="186">
                  <c:v>490.8131432666779</c:v>
                </c:pt>
                <c:pt idx="187">
                  <c:v>490.2765805357941</c:v>
                </c:pt>
                <c:pt idx="188">
                  <c:v>489.7386578678107</c:v>
                </c:pt>
                <c:pt idx="189">
                  <c:v>489.1994544571276</c:v>
                </c:pt>
                <c:pt idx="190">
                  <c:v>488.6590477564024</c:v>
                </c:pt>
                <c:pt idx="191">
                  <c:v>488.1175135092767</c:v>
                </c:pt>
                <c:pt idx="192">
                  <c:v>487.5749257824734</c:v>
                </c:pt>
                <c:pt idx="193">
                  <c:v>487.0313569972807</c:v>
                </c:pt>
                <c:pt idx="194">
                  <c:v>486.4868779604357</c:v>
                </c:pt>
                <c:pt idx="195">
                  <c:v>485.9415578944213</c:v>
                </c:pt>
                <c:pt idx="196">
                  <c:v>485.3954644671946</c:v>
                </c:pt>
                <c:pt idx="197">
                  <c:v>484.8486638213535</c:v>
                </c:pt>
                <c:pt idx="198">
                  <c:v>484.3012206027601</c:v>
                </c:pt>
                <c:pt idx="199">
                  <c:v>483.7531979886292</c:v>
                </c:pt>
                <c:pt idx="200">
                  <c:v>483.2046577150985</c:v>
                </c:pt>
                <c:pt idx="201">
                  <c:v>482.6556601042862</c:v>
                </c:pt>
                <c:pt idx="202">
                  <c:v>482.1062640908538</c:v>
                </c:pt>
                <c:pt idx="203">
                  <c:v>481.5565272480799</c:v>
                </c:pt>
                <c:pt idx="204">
                  <c:v>481.0065058134584</c:v>
                </c:pt>
                <c:pt idx="205">
                  <c:v>480.4562547138315</c:v>
                </c:pt>
                <c:pt idx="206">
                  <c:v>479.9058275900657</c:v>
                </c:pt>
                <c:pt idx="207">
                  <c:v>479.3552768212825</c:v>
                </c:pt>
                <c:pt idx="208">
                  <c:v>478.804653548652</c:v>
                </c:pt>
                <c:pt idx="209">
                  <c:v>478.2540076987588</c:v>
                </c:pt>
                <c:pt idx="210">
                  <c:v>477.7033880065503</c:v>
                </c:pt>
                <c:pt idx="211">
                  <c:v>477.1528420378734</c:v>
                </c:pt>
                <c:pt idx="212">
                  <c:v>476.6024162116115</c:v>
                </c:pt>
                <c:pt idx="213">
                  <c:v>476.0521558214256</c:v>
                </c:pt>
                <c:pt idx="214">
                  <c:v>475.5021050571133</c:v>
                </c:pt>
                <c:pt idx="215">
                  <c:v>474.9523070255866</c:v>
                </c:pt>
                <c:pt idx="216">
                  <c:v>474.4028037714816</c:v>
                </c:pt>
                <c:pt idx="217">
                  <c:v>473.8536362974044</c:v>
                </c:pt>
                <c:pt idx="218">
                  <c:v>473.3048445838212</c:v>
                </c:pt>
                <c:pt idx="219">
                  <c:v>472.7564676086001</c:v>
                </c:pt>
                <c:pt idx="220">
                  <c:v>472.2085433662089</c:v>
                </c:pt>
                <c:pt idx="221">
                  <c:v>471.6611088865787</c:v>
                </c:pt>
                <c:pt idx="222">
                  <c:v>471.1142002536383</c:v>
                </c:pt>
                <c:pt idx="223">
                  <c:v>470.5678526235237</c:v>
                </c:pt>
                <c:pt idx="224">
                  <c:v>470.0221002424726</c:v>
                </c:pt>
                <c:pt idx="225">
                  <c:v>469.476976464406</c:v>
                </c:pt>
                <c:pt idx="226">
                  <c:v>468.9325137682054</c:v>
                </c:pt>
                <c:pt idx="227">
                  <c:v>468.3887437746892</c:v>
                </c:pt>
                <c:pt idx="228">
                  <c:v>467.8456972632962</c:v>
                </c:pt>
                <c:pt idx="229">
                  <c:v>467.3034041884777</c:v>
                </c:pt>
                <c:pt idx="230">
                  <c:v>466.761893695808</c:v>
                </c:pt>
                <c:pt idx="231">
                  <c:v>466.2211941378146</c:v>
                </c:pt>
                <c:pt idx="232">
                  <c:v>465.6813330895348</c:v>
                </c:pt>
                <c:pt idx="233">
                  <c:v>465.1423373638042</c:v>
                </c:pt>
                <c:pt idx="234">
                  <c:v>464.6042330262795</c:v>
                </c:pt>
                <c:pt idx="235">
                  <c:v>464.0670454102028</c:v>
                </c:pt>
                <c:pt idx="236">
                  <c:v>463.5307991309097</c:v>
                </c:pt>
                <c:pt idx="237">
                  <c:v>462.9955181000871</c:v>
                </c:pt>
                <c:pt idx="238">
                  <c:v>462.4612255397853</c:v>
                </c:pt>
                <c:pt idx="239">
                  <c:v>461.9279439961864</c:v>
                </c:pt>
                <c:pt idx="240">
                  <c:v>461.3956953531354</c:v>
                </c:pt>
                <c:pt idx="241">
                  <c:v>460.8645008454371</c:v>
                </c:pt>
                <c:pt idx="242">
                  <c:v>460.3343810719235</c:v>
                </c:pt>
                <c:pt idx="243">
                  <c:v>459.8053560082935</c:v>
                </c:pt>
                <c:pt idx="244">
                  <c:v>459.2774450197308</c:v>
                </c:pt>
                <c:pt idx="245">
                  <c:v>458.7506668733042</c:v>
                </c:pt>
                <c:pt idx="246">
                  <c:v>458.2250397501503</c:v>
                </c:pt>
                <c:pt idx="247">
                  <c:v>457.700581257447</c:v>
                </c:pt>
                <c:pt idx="248">
                  <c:v>457.1773084401772</c:v>
                </c:pt>
                <c:pt idx="249">
                  <c:v>456.6552377926888</c:v>
                </c:pt>
                <c:pt idx="250">
                  <c:v>456.1343852700527</c:v>
                </c:pt>
                <c:pt idx="251">
                  <c:v>455.6147662992234</c:v>
                </c:pt>
                <c:pt idx="252">
                  <c:v>455.0963957900037</c:v>
                </c:pt>
                <c:pt idx="253">
                  <c:v>454.5792881458191</c:v>
                </c:pt>
                <c:pt idx="254">
                  <c:v>454.0634572743025</c:v>
                </c:pt>
                <c:pt idx="255">
                  <c:v>453.5489165976936</c:v>
                </c:pt>
                <c:pt idx="256">
                  <c:v>453.0356790630561</c:v>
                </c:pt>
                <c:pt idx="257">
                  <c:v>452.5237571523151</c:v>
                </c:pt>
                <c:pt idx="258">
                  <c:v>452.0131628921173</c:v>
                </c:pt>
                <c:pt idx="259">
                  <c:v>451.5039078635177</c:v>
                </c:pt>
                <c:pt idx="260">
                  <c:v>450.9960032114955</c:v>
                </c:pt>
                <c:pt idx="261">
                  <c:v>450.4894596543006</c:v>
                </c:pt>
                <c:pt idx="262">
                  <c:v>449.9842874926353</c:v>
                </c:pt>
                <c:pt idx="263">
                  <c:v>449.4804966186722</c:v>
                </c:pt>
                <c:pt idx="264">
                  <c:v>448.9780965249121</c:v>
                </c:pt>
                <c:pt idx="265">
                  <c:v>448.4770963128831</c:v>
                </c:pt>
                <c:pt idx="266">
                  <c:v>447.9775047016858</c:v>
                </c:pt>
                <c:pt idx="267">
                  <c:v>447.4793300363834</c:v>
                </c:pt>
                <c:pt idx="268">
                  <c:v>446.9825802962432</c:v>
                </c:pt>
                <c:pt idx="269">
                  <c:v>446.4872631028281</c:v>
                </c:pt>
                <c:pt idx="270">
                  <c:v>445.9933857279437</c:v>
                </c:pt>
                <c:pt idx="271">
                  <c:v>445.500955101441</c:v>
                </c:pt>
                <c:pt idx="272">
                  <c:v>445.0099778188776</c:v>
                </c:pt>
                <c:pt idx="273">
                  <c:v>444.5204601490414</c:v>
                </c:pt>
                <c:pt idx="274">
                  <c:v>444.0324080413348</c:v>
                </c:pt>
                <c:pt idx="275">
                  <c:v>443.5458271330262</c:v>
                </c:pt>
                <c:pt idx="276">
                  <c:v>443.060722756369</c:v>
                </c:pt>
                <c:pt idx="277">
                  <c:v>442.577099945588</c:v>
                </c:pt>
                <c:pt idx="278">
                  <c:v>442.0949634437404</c:v>
                </c:pt>
                <c:pt idx="279">
                  <c:v>441.6143177094477</c:v>
                </c:pt>
                <c:pt idx="280">
                  <c:v>441.1351669235046</c:v>
                </c:pt>
                <c:pt idx="281">
                  <c:v>440.6575149953658</c:v>
                </c:pt>
                <c:pt idx="282">
                  <c:v>440.1813655695107</c:v>
                </c:pt>
                <c:pt idx="283">
                  <c:v>439.7067220316911</c:v>
                </c:pt>
                <c:pt idx="284">
                  <c:v>439.2335875150621</c:v>
                </c:pt>
                <c:pt idx="285">
                  <c:v>438.7619649061966</c:v>
                </c:pt>
                <c:pt idx="286">
                  <c:v>438.2918568509891</c:v>
                </c:pt>
                <c:pt idx="287">
                  <c:v>437.8232657604466</c:v>
                </c:pt>
                <c:pt idx="288">
                  <c:v>437.3561938163704</c:v>
                </c:pt>
                <c:pt idx="289">
                  <c:v>436.8906429769311</c:v>
                </c:pt>
                <c:pt idx="290">
                  <c:v>436.4266149821365</c:v>
                </c:pt>
                <c:pt idx="291">
                  <c:v>435.9641113591963</c:v>
                </c:pt>
                <c:pt idx="292">
                  <c:v>435.5031334277829</c:v>
                </c:pt>
                <c:pt idx="293">
                  <c:v>435.043682305193</c:v>
                </c:pt>
                <c:pt idx="294">
                  <c:v>434.5857589114084</c:v>
                </c:pt>
                <c:pt idx="295">
                  <c:v>434.129363974061</c:v>
                </c:pt>
                <c:pt idx="296">
                  <c:v>433.6744980332981</c:v>
                </c:pt>
                <c:pt idx="297">
                  <c:v>433.2211614465583</c:v>
                </c:pt>
                <c:pt idx="298">
                  <c:v>432.7693543932498</c:v>
                </c:pt>
                <c:pt idx="299">
                  <c:v>432.3190768793399</c:v>
                </c:pt>
                <c:pt idx="300">
                  <c:v>431.8703287418535</c:v>
                </c:pt>
                <c:pt idx="301">
                  <c:v>431.4231096532835</c:v>
                </c:pt>
                <c:pt idx="302">
                  <c:v>430.9774191259137</c:v>
                </c:pt>
                <c:pt idx="303">
                  <c:v>430.5332565160568</c:v>
                </c:pt>
                <c:pt idx="304">
                  <c:v>430.0906210282076</c:v>
                </c:pt>
                <c:pt idx="305">
                  <c:v>429.6495117191134</c:v>
                </c:pt>
                <c:pt idx="306">
                  <c:v>429.2099275017637</c:v>
                </c:pt>
                <c:pt idx="307">
                  <c:v>428.7718671492987</c:v>
                </c:pt>
                <c:pt idx="308">
                  <c:v>428.3353292988398</c:v>
                </c:pt>
                <c:pt idx="309">
                  <c:v>427.900312455243</c:v>
                </c:pt>
                <c:pt idx="310">
                  <c:v>427.4668149947752</c:v>
                </c:pt>
                <c:pt idx="311">
                  <c:v>427.0348351687167</c:v>
                </c:pt>
                <c:pt idx="312">
                  <c:v>426.6043711068891</c:v>
                </c:pt>
                <c:pt idx="313">
                  <c:v>426.1754208211118</c:v>
                </c:pt>
                <c:pt idx="314">
                  <c:v>425.747982208587</c:v>
                </c:pt>
                <c:pt idx="315">
                  <c:v>425.3220530552143</c:v>
                </c:pt>
                <c:pt idx="316">
                  <c:v>424.8976310388381</c:v>
                </c:pt>
                <c:pt idx="317">
                  <c:v>424.4747137324257</c:v>
                </c:pt>
                <c:pt idx="318">
                  <c:v>424.0532986071803</c:v>
                </c:pt>
                <c:pt idx="319">
                  <c:v>423.6333830355878</c:v>
                </c:pt>
                <c:pt idx="320">
                  <c:v>423.2149642944008</c:v>
                </c:pt>
                <c:pt idx="321">
                  <c:v>422.7980395675587</c:v>
                </c:pt>
                <c:pt idx="322">
                  <c:v>422.3826059490453</c:v>
                </c:pt>
                <c:pt idx="323">
                  <c:v>421.968660445688</c:v>
                </c:pt>
                <c:pt idx="324">
                  <c:v>421.556199979894</c:v>
                </c:pt>
                <c:pt idx="325">
                  <c:v>421.1452213923307</c:v>
                </c:pt>
                <c:pt idx="326">
                  <c:v>420.7357214445471</c:v>
                </c:pt>
                <c:pt idx="327">
                  <c:v>420.3276968215378</c:v>
                </c:pt>
                <c:pt idx="328">
                  <c:v>419.9211441342533</c:v>
                </c:pt>
              </c:numCache>
            </c:numRef>
          </c:yVal>
          <c:smooth val="1"/>
        </c:ser>
        <c:ser>
          <c:idx val="2"/>
          <c:order val="0"/>
          <c:spPr>
            <a:ln w="12700"/>
          </c:spPr>
          <c:marker>
            <c:symbol val="none"/>
          </c:marker>
          <c:xVal>
            <c:numRef>
              <c:f>'Inputs &amp; Plots'!$Y$2:$Y$3</c:f>
              <c:numCache>
                <c:formatCode>General</c:formatCode>
                <c:ptCount val="2"/>
                <c:pt idx="0">
                  <c:v>0.0</c:v>
                </c:pt>
                <c:pt idx="1">
                  <c:v>1000.0</c:v>
                </c:pt>
              </c:numCache>
            </c:numRef>
          </c:xVal>
          <c:yVal>
            <c:numRef>
              <c:f>'Inputs &amp; Plots'!$Z$2:$Z$3</c:f>
              <c:numCache>
                <c:formatCode>0.00</c:formatCode>
                <c:ptCount val="2"/>
                <c:pt idx="0">
                  <c:v>0.0</c:v>
                </c:pt>
                <c:pt idx="1">
                  <c:v>1260.0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'NS Calcs'!$D$9:$D$337</c:f>
              <c:numCache>
                <c:formatCode>0.00</c:formatCode>
                <c:ptCount val="329"/>
                <c:pt idx="0">
                  <c:v>130.0</c:v>
                </c:pt>
                <c:pt idx="1">
                  <c:v>149.9664977079202</c:v>
                </c:pt>
                <c:pt idx="2">
                  <c:v>163.247927754349</c:v>
                </c:pt>
                <c:pt idx="3">
                  <c:v>173.7036531551126</c:v>
                </c:pt>
                <c:pt idx="4">
                  <c:v>182.0842933921099</c:v>
                </c:pt>
                <c:pt idx="5">
                  <c:v>189.2945272749215</c:v>
                </c:pt>
                <c:pt idx="6">
                  <c:v>195.657010092619</c:v>
                </c:pt>
                <c:pt idx="7">
                  <c:v>201.3685495120452</c:v>
                </c:pt>
                <c:pt idx="8">
                  <c:v>206.5602837654668</c:v>
                </c:pt>
                <c:pt idx="9">
                  <c:v>211.3246336638815</c:v>
                </c:pt>
                <c:pt idx="10">
                  <c:v>215.7295596706932</c:v>
                </c:pt>
                <c:pt idx="11">
                  <c:v>219.8267291623585</c:v>
                </c:pt>
                <c:pt idx="12">
                  <c:v>223.6564923464322</c:v>
                </c:pt>
                <c:pt idx="13">
                  <c:v>227.2510664952295</c:v>
                </c:pt>
                <c:pt idx="14">
                  <c:v>230.6366571007073</c:v>
                </c:pt>
                <c:pt idx="15">
                  <c:v>233.8349189377688</c:v>
                </c:pt>
                <c:pt idx="16">
                  <c:v>236.8639913664761</c:v>
                </c:pt>
                <c:pt idx="17">
                  <c:v>239.7392499892458</c:v>
                </c:pt>
                <c:pt idx="18">
                  <c:v>242.4738640044996</c:v>
                </c:pt>
                <c:pt idx="19">
                  <c:v>245.0792171911185</c:v>
                </c:pt>
                <c:pt idx="20">
                  <c:v>247.565231123194</c:v>
                </c:pt>
                <c:pt idx="21">
                  <c:v>249.9406169534819</c:v>
                </c:pt>
                <c:pt idx="22">
                  <c:v>252.2130741224163</c:v>
                </c:pt>
                <c:pt idx="23">
                  <c:v>254.3894490313727</c:v>
                </c:pt>
                <c:pt idx="24">
                  <c:v>256.4758631005966</c:v>
                </c:pt>
                <c:pt idx="25">
                  <c:v>258.4778171237528</c:v>
                </c:pt>
                <c:pt idx="26">
                  <c:v>260.4002770620978</c:v>
                </c:pt>
                <c:pt idx="27">
                  <c:v>262.2477451543236</c:v>
                </c:pt>
                <c:pt idx="28">
                  <c:v>264.024319297742</c:v>
                </c:pt>
                <c:pt idx="29">
                  <c:v>265.7337429791007</c:v>
                </c:pt>
                <c:pt idx="30">
                  <c:v>267.3794475287827</c:v>
                </c:pt>
                <c:pt idx="31">
                  <c:v>268.9645880921258</c:v>
                </c:pt>
                <c:pt idx="32">
                  <c:v>270.4920744224448</c:v>
                </c:pt>
                <c:pt idx="33">
                  <c:v>271.9645973781815</c:v>
                </c:pt>
                <c:pt idx="34">
                  <c:v>273.3846518344122</c:v>
                </c:pt>
                <c:pt idx="35">
                  <c:v>274.7545565843514</c:v>
                </c:pt>
                <c:pt idx="36">
                  <c:v>276.076471700463</c:v>
                </c:pt>
                <c:pt idx="37">
                  <c:v>277.3524137406628</c:v>
                </c:pt>
                <c:pt idx="38">
                  <c:v>278.5842691178709</c:v>
                </c:pt>
                <c:pt idx="39">
                  <c:v>279.7738058971101</c:v>
                </c:pt>
                <c:pt idx="40">
                  <c:v>280.9226842406076</c:v>
                </c:pt>
                <c:pt idx="41">
                  <c:v>282.032465685751</c:v>
                </c:pt>
                <c:pt idx="42">
                  <c:v>283.1046214116232</c:v>
                </c:pt>
                <c:pt idx="43">
                  <c:v>284.1405396258702</c:v>
                </c:pt>
                <c:pt idx="44">
                  <c:v>285.1415321838526</c:v>
                </c:pt>
                <c:pt idx="45">
                  <c:v>286.1088405355737</c:v>
                </c:pt>
                <c:pt idx="46">
                  <c:v>287.0436410821522</c:v>
                </c:pt>
                <c:pt idx="47">
                  <c:v>287.9470500121094</c:v>
                </c:pt>
                <c:pt idx="48">
                  <c:v>288.8201276780641</c:v>
                </c:pt>
                <c:pt idx="49">
                  <c:v>289.6638825662596</c:v>
                </c:pt>
                <c:pt idx="50">
                  <c:v>290.4792749044224</c:v>
                </c:pt>
                <c:pt idx="51">
                  <c:v>291.2672199475598</c:v>
                </c:pt>
                <c:pt idx="52">
                  <c:v>292.0285909762773</c:v>
                </c:pt>
                <c:pt idx="53">
                  <c:v>292.7642220378878</c:v>
                </c:pt>
                <c:pt idx="54">
                  <c:v>293.4749104568893</c:v>
                </c:pt>
                <c:pt idx="55">
                  <c:v>294.161419138196</c:v>
                </c:pt>
                <c:pt idx="56">
                  <c:v>294.8244786837575</c:v>
                </c:pt>
                <c:pt idx="57">
                  <c:v>295.4647893408123</c:v>
                </c:pt>
                <c:pt idx="58">
                  <c:v>296.0830227979472</c:v>
                </c:pt>
                <c:pt idx="59">
                  <c:v>296.679823843331</c:v>
                </c:pt>
                <c:pt idx="60">
                  <c:v>297.2558118979092</c:v>
                </c:pt>
                <c:pt idx="61">
                  <c:v>297.8115824349688</c:v>
                </c:pt>
                <c:pt idx="62">
                  <c:v>298.3477082962696</c:v>
                </c:pt>
                <c:pt idx="63">
                  <c:v>298.8647409138726</c:v>
                </c:pt>
                <c:pt idx="64">
                  <c:v>299.3632114458566</c:v>
                </c:pt>
                <c:pt idx="65">
                  <c:v>299.8436318332864</c:v>
                </c:pt>
                <c:pt idx="66">
                  <c:v>300.306495785061</c:v>
                </c:pt>
                <c:pt idx="67">
                  <c:v>300.7522796966194</c:v>
                </c:pt>
                <c:pt idx="68">
                  <c:v>301.1814435079042</c:v>
                </c:pt>
                <c:pt idx="69">
                  <c:v>301.5944315054683</c:v>
                </c:pt>
                <c:pt idx="70">
                  <c:v>301.9916730731514</c:v>
                </c:pt>
                <c:pt idx="71">
                  <c:v>302.3735833953431</c:v>
                </c:pt>
                <c:pt idx="72">
                  <c:v>302.7405641164843</c:v>
                </c:pt>
                <c:pt idx="73">
                  <c:v>303.0930039601271</c:v>
                </c:pt>
                <c:pt idx="74">
                  <c:v>303.4312793105822</c:v>
                </c:pt>
                <c:pt idx="75">
                  <c:v>303.7557547599158</c:v>
                </c:pt>
                <c:pt idx="76">
                  <c:v>304.0667836228191</c:v>
                </c:pt>
                <c:pt idx="77">
                  <c:v>304.36470842166</c:v>
                </c:pt>
                <c:pt idx="78">
                  <c:v>304.6498613438316</c:v>
                </c:pt>
                <c:pt idx="79">
                  <c:v>304.9225646733361</c:v>
                </c:pt>
                <c:pt idx="80">
                  <c:v>305.1831311983843</c:v>
                </c:pt>
                <c:pt idx="81">
                  <c:v>305.4318645966471</c:v>
                </c:pt>
                <c:pt idx="82">
                  <c:v>305.6690597996647</c:v>
                </c:pt>
                <c:pt idx="83">
                  <c:v>305.8950033377986</c:v>
                </c:pt>
                <c:pt idx="84">
                  <c:v>306.1099736670064</c:v>
                </c:pt>
                <c:pt idx="85">
                  <c:v>306.3142414786184</c:v>
                </c:pt>
                <c:pt idx="86">
                  <c:v>306.5080699932059</c:v>
                </c:pt>
                <c:pt idx="87">
                  <c:v>306.6917152395496</c:v>
                </c:pt>
                <c:pt idx="88">
                  <c:v>306.865426319642</c:v>
                </c:pt>
                <c:pt idx="89">
                  <c:v>307.0294456605855</c:v>
                </c:pt>
                <c:pt idx="90">
                  <c:v>307.1840092541919</c:v>
                </c:pt>
                <c:pt idx="91">
                  <c:v>307.3293468850238</c:v>
                </c:pt>
                <c:pt idx="92">
                  <c:v>307.4656823475703</c:v>
                </c:pt>
                <c:pt idx="93">
                  <c:v>307.5932336532005</c:v>
                </c:pt>
                <c:pt idx="94">
                  <c:v>307.7122132274913</c:v>
                </c:pt>
                <c:pt idx="95">
                  <c:v>307.8228280984866</c:v>
                </c:pt>
                <c:pt idx="96">
                  <c:v>307.9252800764077</c:v>
                </c:pt>
                <c:pt idx="97">
                  <c:v>308.0197659252972</c:v>
                </c:pt>
                <c:pt idx="98">
                  <c:v>308.1064775270497</c:v>
                </c:pt>
                <c:pt idx="99">
                  <c:v>308.1856020382504</c:v>
                </c:pt>
                <c:pt idx="100">
                  <c:v>308.2573220402153</c:v>
                </c:pt>
                <c:pt idx="101">
                  <c:v>308.3218156826043</c:v>
                </c:pt>
                <c:pt idx="102">
                  <c:v>308.3792568209486</c:v>
                </c:pt>
                <c:pt idx="103">
                  <c:v>308.4298151484202</c:v>
                </c:pt>
                <c:pt idx="104">
                  <c:v>308.4736563221427</c:v>
                </c:pt>
                <c:pt idx="105">
                  <c:v>308.510942084331</c:v>
                </c:pt>
                <c:pt idx="106">
                  <c:v>308.541830378524</c:v>
                </c:pt>
                <c:pt idx="107">
                  <c:v>308.5664754611628</c:v>
                </c:pt>
                <c:pt idx="108">
                  <c:v>308.585028008749</c:v>
                </c:pt>
                <c:pt idx="109">
                  <c:v>308.5976352208041</c:v>
                </c:pt>
                <c:pt idx="110">
                  <c:v>308.6044409188398</c:v>
                </c:pt>
                <c:pt idx="111">
                  <c:v>308.6055856415331</c:v>
                </c:pt>
                <c:pt idx="112">
                  <c:v>308.6012067362925</c:v>
                </c:pt>
                <c:pt idx="113">
                  <c:v>308.5914384473889</c:v>
                </c:pt>
                <c:pt idx="114">
                  <c:v>308.5764120008148</c:v>
                </c:pt>
                <c:pt idx="115">
                  <c:v>308.556255686027</c:v>
                </c:pt>
                <c:pt idx="116">
                  <c:v>308.5310949347187</c:v>
                </c:pt>
                <c:pt idx="117">
                  <c:v>308.5010523967595</c:v>
                </c:pt>
                <c:pt idx="118">
                  <c:v>308.4662480134328</c:v>
                </c:pt>
                <c:pt idx="119">
                  <c:v>308.4267990880943</c:v>
                </c:pt>
                <c:pt idx="120">
                  <c:v>308.3828203543681</c:v>
                </c:pt>
                <c:pt idx="121">
                  <c:v>308.3344240419914</c:v>
                </c:pt>
                <c:pt idx="122">
                  <c:v>308.2817199404105</c:v>
                </c:pt>
                <c:pt idx="123">
                  <c:v>308.2248154602286</c:v>
                </c:pt>
                <c:pt idx="124">
                  <c:v>308.1638156925989</c:v>
                </c:pt>
                <c:pt idx="125">
                  <c:v>308.0988234666504</c:v>
                </c:pt>
                <c:pt idx="126">
                  <c:v>308.0299394050331</c:v>
                </c:pt>
                <c:pt idx="127">
                  <c:v>307.95726197766</c:v>
                </c:pt>
                <c:pt idx="128">
                  <c:v>307.880887553724</c:v>
                </c:pt>
                <c:pt idx="129">
                  <c:v>307.8009104520593</c:v>
                </c:pt>
                <c:pt idx="130">
                  <c:v>307.7174229899193</c:v>
                </c:pt>
                <c:pt idx="131">
                  <c:v>307.6305155302317</c:v>
                </c:pt>
                <c:pt idx="132">
                  <c:v>307.5402765273965</c:v>
                </c:pt>
                <c:pt idx="133">
                  <c:v>307.4467925716837</c:v>
                </c:pt>
                <c:pt idx="134">
                  <c:v>307.350148432287</c:v>
                </c:pt>
                <c:pt idx="135">
                  <c:v>307.2504270990868</c:v>
                </c:pt>
                <c:pt idx="136">
                  <c:v>307.1477098231741</c:v>
                </c:pt>
                <c:pt idx="137">
                  <c:v>307.0420761561824</c:v>
                </c:pt>
                <c:pt idx="138">
                  <c:v>306.9336039884741</c:v>
                </c:pt>
                <c:pt idx="139">
                  <c:v>306.8223695862262</c:v>
                </c:pt>
                <c:pt idx="140">
                  <c:v>306.7084476274551</c:v>
                </c:pt>
                <c:pt idx="141">
                  <c:v>306.5919112370235</c:v>
                </c:pt>
                <c:pt idx="142">
                  <c:v>306.4728320206644</c:v>
                </c:pt>
                <c:pt idx="143">
                  <c:v>306.3512800980606</c:v>
                </c:pt>
                <c:pt idx="144">
                  <c:v>306.2273241350138</c:v>
                </c:pt>
                <c:pt idx="145">
                  <c:v>306.1010313747361</c:v>
                </c:pt>
                <c:pt idx="146">
                  <c:v>305.9724676682974</c:v>
                </c:pt>
                <c:pt idx="147">
                  <c:v>305.8416975042556</c:v>
                </c:pt>
                <c:pt idx="148">
                  <c:v>305.7087840375029</c:v>
                </c:pt>
                <c:pt idx="149">
                  <c:v>305.573789117352</c:v>
                </c:pt>
                <c:pt idx="150">
                  <c:v>305.4367733148914</c:v>
                </c:pt>
                <c:pt idx="151">
                  <c:v>305.2977959496337</c:v>
                </c:pt>
                <c:pt idx="152">
                  <c:v>305.1569151154823</c:v>
                </c:pt>
                <c:pt idx="153">
                  <c:v>305.0141877060387</c:v>
                </c:pt>
                <c:pt idx="154">
                  <c:v>304.8696694392732</c:v>
                </c:pt>
                <c:pt idx="155">
                  <c:v>304.7234148815808</c:v>
                </c:pt>
                <c:pt idx="156">
                  <c:v>304.5754774712417</c:v>
                </c:pt>
                <c:pt idx="157">
                  <c:v>304.4259095413072</c:v>
                </c:pt>
                <c:pt idx="158">
                  <c:v>304.2747623419291</c:v>
                </c:pt>
                <c:pt idx="159">
                  <c:v>304.1220860621505</c:v>
                </c:pt>
                <c:pt idx="160">
                  <c:v>303.9679298511757</c:v>
                </c:pt>
                <c:pt idx="161">
                  <c:v>303.8123418391364</c:v>
                </c:pt>
                <c:pt idx="162">
                  <c:v>303.6553691573687</c:v>
                </c:pt>
                <c:pt idx="163">
                  <c:v>303.4970579582171</c:v>
                </c:pt>
                <c:pt idx="164">
                  <c:v>303.3374534343804</c:v>
                </c:pt>
                <c:pt idx="165">
                  <c:v>303.1765998378137</c:v>
                </c:pt>
                <c:pt idx="166">
                  <c:v>303.0145404981985</c:v>
                </c:pt>
                <c:pt idx="167">
                  <c:v>302.8513178409967</c:v>
                </c:pt>
                <c:pt idx="168">
                  <c:v>302.6869734050984</c:v>
                </c:pt>
                <c:pt idx="169">
                  <c:v>302.5215478600774</c:v>
                </c:pt>
                <c:pt idx="170">
                  <c:v>302.3550810230648</c:v>
                </c:pt>
                <c:pt idx="171">
                  <c:v>302.1876118752531</c:v>
                </c:pt>
                <c:pt idx="172">
                  <c:v>302.0191785780395</c:v>
                </c:pt>
                <c:pt idx="173">
                  <c:v>301.849818488822</c:v>
                </c:pt>
                <c:pt idx="174">
                  <c:v>301.6795681764545</c:v>
                </c:pt>
                <c:pt idx="175">
                  <c:v>301.5084634363739</c:v>
                </c:pt>
                <c:pt idx="176">
                  <c:v>301.3365393054052</c:v>
                </c:pt>
                <c:pt idx="177">
                  <c:v>301.1638300762571</c:v>
                </c:pt>
                <c:pt idx="178">
                  <c:v>300.9903693117131</c:v>
                </c:pt>
                <c:pt idx="179">
                  <c:v>300.8161898585288</c:v>
                </c:pt>
                <c:pt idx="180">
                  <c:v>300.6413238610431</c:v>
                </c:pt>
                <c:pt idx="181">
                  <c:v>300.465802774509</c:v>
                </c:pt>
                <c:pt idx="182">
                  <c:v>300.2896573781547</c:v>
                </c:pt>
                <c:pt idx="183">
                  <c:v>300.1129177879793</c:v>
                </c:pt>
                <c:pt idx="184">
                  <c:v>299.935613469291</c:v>
                </c:pt>
                <c:pt idx="185">
                  <c:v>299.7577732489952</c:v>
                </c:pt>
                <c:pt idx="186">
                  <c:v>299.5794253276382</c:v>
                </c:pt>
                <c:pt idx="187">
                  <c:v>299.4005972912122</c:v>
                </c:pt>
                <c:pt idx="188">
                  <c:v>299.2213161227286</c:v>
                </c:pt>
                <c:pt idx="189">
                  <c:v>299.0416082135656</c:v>
                </c:pt>
                <c:pt idx="190">
                  <c:v>298.861499374594</c:v>
                </c:pt>
                <c:pt idx="191">
                  <c:v>298.6810148470882</c:v>
                </c:pt>
                <c:pt idx="192">
                  <c:v>298.5001793134285</c:v>
                </c:pt>
                <c:pt idx="193">
                  <c:v>298.3190169075956</c:v>
                </c:pt>
                <c:pt idx="194">
                  <c:v>298.137551225468</c:v>
                </c:pt>
                <c:pt idx="195">
                  <c:v>297.9558053349222</c:v>
                </c:pt>
                <c:pt idx="196">
                  <c:v>297.7738017857432</c:v>
                </c:pt>
                <c:pt idx="197">
                  <c:v>297.5915626193481</c:v>
                </c:pt>
                <c:pt idx="198">
                  <c:v>297.4091093783279</c:v>
                </c:pt>
                <c:pt idx="199">
                  <c:v>297.226463115812</c:v>
                </c:pt>
                <c:pt idx="200">
                  <c:v>297.0436444046581</c:v>
                </c:pt>
                <c:pt idx="201">
                  <c:v>296.8606733464731</c:v>
                </c:pt>
                <c:pt idx="202">
                  <c:v>296.677569580467</c:v>
                </c:pt>
                <c:pt idx="203">
                  <c:v>296.4943522921452</c:v>
                </c:pt>
                <c:pt idx="204">
                  <c:v>296.3110402218415</c:v>
                </c:pt>
                <c:pt idx="205">
                  <c:v>296.1276516730963</c:v>
                </c:pt>
                <c:pt idx="206">
                  <c:v>295.9442045208816</c:v>
                </c:pt>
                <c:pt idx="207">
                  <c:v>295.7607162196786</c:v>
                </c:pt>
                <c:pt idx="208">
                  <c:v>295.5772038114082</c:v>
                </c:pt>
                <c:pt idx="209">
                  <c:v>295.3936839332207</c:v>
                </c:pt>
                <c:pt idx="210">
                  <c:v>295.2101728251441</c:v>
                </c:pt>
                <c:pt idx="211">
                  <c:v>295.026686337597</c:v>
                </c:pt>
                <c:pt idx="212">
                  <c:v>294.8432399387664</c:v>
                </c:pt>
                <c:pt idx="213">
                  <c:v>294.6598487218558</c:v>
                </c:pt>
                <c:pt idx="214">
                  <c:v>294.4765274122034</c:v>
                </c:pt>
                <c:pt idx="215">
                  <c:v>294.2932903742745</c:v>
                </c:pt>
                <c:pt idx="216">
                  <c:v>294.1101516185315</c:v>
                </c:pt>
                <c:pt idx="217">
                  <c:v>293.9271248081818</c:v>
                </c:pt>
                <c:pt idx="218">
                  <c:v>293.7442232658068</c:v>
                </c:pt>
                <c:pt idx="219">
                  <c:v>293.5614599798762</c:v>
                </c:pt>
                <c:pt idx="220">
                  <c:v>293.3788476111457</c:v>
                </c:pt>
                <c:pt idx="221">
                  <c:v>293.1963984989451</c:v>
                </c:pt>
                <c:pt idx="222">
                  <c:v>293.0141246673551</c:v>
                </c:pt>
                <c:pt idx="223">
                  <c:v>292.8320378312767</c:v>
                </c:pt>
                <c:pt idx="224">
                  <c:v>292.6501494023954</c:v>
                </c:pt>
                <c:pt idx="225">
                  <c:v>292.4684704950407</c:v>
                </c:pt>
                <c:pt idx="226">
                  <c:v>292.2870119319447</c:v>
                </c:pt>
                <c:pt idx="227">
                  <c:v>292.1057842498998</c:v>
                </c:pt>
                <c:pt idx="228">
                  <c:v>291.9247977053191</c:v>
                </c:pt>
                <c:pt idx="229">
                  <c:v>291.7440622796997</c:v>
                </c:pt>
                <c:pt idx="230">
                  <c:v>291.563587684992</c:v>
                </c:pt>
                <c:pt idx="231">
                  <c:v>291.3833833688753</c:v>
                </c:pt>
                <c:pt idx="232">
                  <c:v>291.2034585199427</c:v>
                </c:pt>
                <c:pt idx="233">
                  <c:v>291.0238220727963</c:v>
                </c:pt>
                <c:pt idx="234">
                  <c:v>290.8444827130537</c:v>
                </c:pt>
                <c:pt idx="235">
                  <c:v>290.6654488822685</c:v>
                </c:pt>
                <c:pt idx="236">
                  <c:v>290.4867287827658</c:v>
                </c:pt>
                <c:pt idx="237">
                  <c:v>290.3083303823933</c:v>
                </c:pt>
                <c:pt idx="238">
                  <c:v>290.1302614191911</c:v>
                </c:pt>
                <c:pt idx="239">
                  <c:v>289.9525294059806</c:v>
                </c:pt>
                <c:pt idx="240">
                  <c:v>289.7751416348736</c:v>
                </c:pt>
                <c:pt idx="241">
                  <c:v>289.5981051817035</c:v>
                </c:pt>
                <c:pt idx="242">
                  <c:v>289.4214269103803</c:v>
                </c:pt>
                <c:pt idx="243">
                  <c:v>289.2451134771692</c:v>
                </c:pt>
                <c:pt idx="244">
                  <c:v>289.0691713348964</c:v>
                </c:pt>
                <c:pt idx="245">
                  <c:v>288.8936067370804</c:v>
                </c:pt>
                <c:pt idx="246">
                  <c:v>288.7184257419926</c:v>
                </c:pt>
                <c:pt idx="247">
                  <c:v>288.5436342166473</c:v>
                </c:pt>
                <c:pt idx="248">
                  <c:v>288.369237840722</c:v>
                </c:pt>
                <c:pt idx="249">
                  <c:v>288.1952421104097</c:v>
                </c:pt>
                <c:pt idx="250">
                  <c:v>288.0216523422038</c:v>
                </c:pt>
                <c:pt idx="251">
                  <c:v>287.8484736766175</c:v>
                </c:pt>
                <c:pt idx="252">
                  <c:v>287.6757110818374</c:v>
                </c:pt>
                <c:pt idx="253">
                  <c:v>287.5033693573145</c:v>
                </c:pt>
                <c:pt idx="254">
                  <c:v>287.3314531372909</c:v>
                </c:pt>
                <c:pt idx="255">
                  <c:v>287.1599668942654</c:v>
                </c:pt>
                <c:pt idx="256">
                  <c:v>286.988914942399</c:v>
                </c:pt>
                <c:pt idx="257">
                  <c:v>286.8183014408585</c:v>
                </c:pt>
                <c:pt idx="258">
                  <c:v>286.648130397103</c:v>
                </c:pt>
                <c:pt idx="259">
                  <c:v>286.4784056701121</c:v>
                </c:pt>
                <c:pt idx="260">
                  <c:v>286.3091309735562</c:v>
                </c:pt>
                <c:pt idx="261">
                  <c:v>286.1403098789118</c:v>
                </c:pt>
                <c:pt idx="262">
                  <c:v>285.9719458185203</c:v>
                </c:pt>
                <c:pt idx="263">
                  <c:v>285.804042088594</c:v>
                </c:pt>
                <c:pt idx="264">
                  <c:v>285.6366018521668</c:v>
                </c:pt>
                <c:pt idx="265">
                  <c:v>285.4696281419943</c:v>
                </c:pt>
                <c:pt idx="266">
                  <c:v>285.3031238633998</c:v>
                </c:pt>
                <c:pt idx="267">
                  <c:v>285.1370917970712</c:v>
                </c:pt>
                <c:pt idx="268">
                  <c:v>284.9715346018068</c:v>
                </c:pt>
                <c:pt idx="269">
                  <c:v>284.8064548172118</c:v>
                </c:pt>
                <c:pt idx="270">
                  <c:v>284.6418548663465</c:v>
                </c:pt>
                <c:pt idx="271">
                  <c:v>284.4777370583262</c:v>
                </c:pt>
                <c:pt idx="272">
                  <c:v>284.314103590874</c:v>
                </c:pt>
                <c:pt idx="273">
                  <c:v>284.150956552828</c:v>
                </c:pt>
                <c:pt idx="274">
                  <c:v>283.9882979266022</c:v>
                </c:pt>
                <c:pt idx="275">
                  <c:v>283.8261295906022</c:v>
                </c:pt>
                <c:pt idx="276">
                  <c:v>283.664453321598</c:v>
                </c:pt>
                <c:pt idx="277">
                  <c:v>283.5032707970518</c:v>
                </c:pt>
                <c:pt idx="278">
                  <c:v>283.3425835974036</c:v>
                </c:pt>
                <c:pt idx="279">
                  <c:v>283.1823932083159</c:v>
                </c:pt>
                <c:pt idx="280">
                  <c:v>283.0227010228743</c:v>
                </c:pt>
                <c:pt idx="281">
                  <c:v>282.8635083437498</c:v>
                </c:pt>
                <c:pt idx="282">
                  <c:v>282.7048163853197</c:v>
                </c:pt>
                <c:pt idx="283">
                  <c:v>282.5466262757492</c:v>
                </c:pt>
                <c:pt idx="284">
                  <c:v>282.3889390590344</c:v>
                </c:pt>
                <c:pt idx="285">
                  <c:v>282.2317556970063</c:v>
                </c:pt>
                <c:pt idx="286">
                  <c:v>282.0750770712984</c:v>
                </c:pt>
                <c:pt idx="287">
                  <c:v>281.9189039852758</c:v>
                </c:pt>
                <c:pt idx="288">
                  <c:v>281.7632371659288</c:v>
                </c:pt>
                <c:pt idx="289">
                  <c:v>281.6080772657306</c:v>
                </c:pt>
                <c:pt idx="290">
                  <c:v>281.4534248644591</c:v>
                </c:pt>
                <c:pt idx="291">
                  <c:v>281.2992804709843</c:v>
                </c:pt>
                <c:pt idx="292">
                  <c:v>281.1456445250221</c:v>
                </c:pt>
                <c:pt idx="293">
                  <c:v>280.9925173988533</c:v>
                </c:pt>
                <c:pt idx="294">
                  <c:v>280.8398993990102</c:v>
                </c:pt>
                <c:pt idx="295">
                  <c:v>280.6877907679312</c:v>
                </c:pt>
                <c:pt idx="296">
                  <c:v>280.5361916855818</c:v>
                </c:pt>
                <c:pt idx="297">
                  <c:v>280.385102271046</c:v>
                </c:pt>
                <c:pt idx="298">
                  <c:v>280.2345225840852</c:v>
                </c:pt>
                <c:pt idx="299">
                  <c:v>280.0844526266675</c:v>
                </c:pt>
                <c:pt idx="300">
                  <c:v>279.9348923444665</c:v>
                </c:pt>
                <c:pt idx="301">
                  <c:v>279.7858416283312</c:v>
                </c:pt>
                <c:pt idx="302">
                  <c:v>279.6373003157262</c:v>
                </c:pt>
                <c:pt idx="303">
                  <c:v>279.4892681921437</c:v>
                </c:pt>
                <c:pt idx="304">
                  <c:v>279.3417449924877</c:v>
                </c:pt>
                <c:pt idx="305">
                  <c:v>279.1947304024301</c:v>
                </c:pt>
                <c:pt idx="306">
                  <c:v>279.0482240597404</c:v>
                </c:pt>
                <c:pt idx="307">
                  <c:v>278.9022255555875</c:v>
                </c:pt>
                <c:pt idx="308">
                  <c:v>278.7567344358167</c:v>
                </c:pt>
                <c:pt idx="309">
                  <c:v>278.6117502021998</c:v>
                </c:pt>
                <c:pt idx="310">
                  <c:v>278.4672723136606</c:v>
                </c:pt>
                <c:pt idx="311">
                  <c:v>278.3233001874748</c:v>
                </c:pt>
                <c:pt idx="312">
                  <c:v>278.1798332004458</c:v>
                </c:pt>
                <c:pt idx="313">
                  <c:v>278.0368706900565</c:v>
                </c:pt>
                <c:pt idx="314">
                  <c:v>277.8944119555971</c:v>
                </c:pt>
                <c:pt idx="315">
                  <c:v>277.7524562592694</c:v>
                </c:pt>
                <c:pt idx="316">
                  <c:v>277.6110028272692</c:v>
                </c:pt>
                <c:pt idx="317">
                  <c:v>277.470050850845</c:v>
                </c:pt>
                <c:pt idx="318">
                  <c:v>277.3295994873353</c:v>
                </c:pt>
                <c:pt idx="319">
                  <c:v>277.1896478611842</c:v>
                </c:pt>
                <c:pt idx="320">
                  <c:v>277.0501950649351</c:v>
                </c:pt>
                <c:pt idx="321">
                  <c:v>276.911240160204</c:v>
                </c:pt>
                <c:pt idx="322">
                  <c:v>276.772782178632</c:v>
                </c:pt>
                <c:pt idx="323">
                  <c:v>276.6348201228173</c:v>
                </c:pt>
                <c:pt idx="324">
                  <c:v>276.4973529672276</c:v>
                </c:pt>
                <c:pt idx="325">
                  <c:v>276.360379659093</c:v>
                </c:pt>
                <c:pt idx="326">
                  <c:v>276.2238991192791</c:v>
                </c:pt>
                <c:pt idx="327">
                  <c:v>276.0879102431419</c:v>
                </c:pt>
                <c:pt idx="328">
                  <c:v>275.9524119013643</c:v>
                </c:pt>
              </c:numCache>
            </c:numRef>
          </c:xVal>
          <c:yVal>
            <c:numRef>
              <c:f>'NS Calcs'!$E$9:$E$337</c:f>
              <c:numCache>
                <c:formatCode>0.00</c:formatCode>
                <c:ptCount val="329"/>
                <c:pt idx="0">
                  <c:v>0.0</c:v>
                </c:pt>
                <c:pt idx="1">
                  <c:v>69.09936306346167</c:v>
                </c:pt>
                <c:pt idx="2">
                  <c:v>111.9303990470281</c:v>
                </c:pt>
                <c:pt idx="3">
                  <c:v>116.447319274068</c:v>
                </c:pt>
                <c:pt idx="4">
                  <c:v>140.8028368646159</c:v>
                </c:pt>
                <c:pt idx="5">
                  <c:v>161.9162580018298</c:v>
                </c:pt>
                <c:pt idx="6">
                  <c:v>180.639459560425</c:v>
                </c:pt>
                <c:pt idx="7">
                  <c:v>197.5051686036527</c:v>
                </c:pt>
                <c:pt idx="8">
                  <c:v>212.8747541754911</c:v>
                </c:pt>
                <c:pt idx="9">
                  <c:v>227.0062631945245</c:v>
                </c:pt>
                <c:pt idx="10">
                  <c:v>240.0913632436744</c:v>
                </c:pt>
                <c:pt idx="11">
                  <c:v>252.2769281660877</c:v>
                </c:pt>
                <c:pt idx="12">
                  <c:v>263.6783943647947</c:v>
                </c:pt>
                <c:pt idx="13">
                  <c:v>274.3884149448867</c:v>
                </c:pt>
                <c:pt idx="14">
                  <c:v>284.4826838060302</c:v>
                </c:pt>
                <c:pt idx="15">
                  <c:v>294.0239816634205</c:v>
                </c:pt>
                <c:pt idx="16">
                  <c:v>303.0650638063087</c:v>
                </c:pt>
                <c:pt idx="17">
                  <c:v>311.6507696908914</c:v>
                </c:pt>
                <c:pt idx="18">
                  <c:v>319.8195955948145</c:v>
                </c:pt>
                <c:pt idx="19">
                  <c:v>327.604888048102</c:v>
                </c:pt>
                <c:pt idx="20">
                  <c:v>335.0357638749453</c:v>
                </c:pt>
                <c:pt idx="21">
                  <c:v>342.137829518824</c:v>
                </c:pt>
                <c:pt idx="22">
                  <c:v>348.9337505843351</c:v>
                </c:pt>
                <c:pt idx="23">
                  <c:v>355.443707953675</c:v>
                </c:pt>
                <c:pt idx="24">
                  <c:v>361.685766863814</c:v>
                </c:pt>
                <c:pt idx="25">
                  <c:v>367.6761783823985</c:v>
                </c:pt>
                <c:pt idx="26">
                  <c:v>373.4296277985248</c:v>
                </c:pt>
                <c:pt idx="27">
                  <c:v>378.9594409048721</c:v>
                </c:pt>
                <c:pt idx="28">
                  <c:v>384.2777565666476</c:v>
                </c:pt>
                <c:pt idx="29">
                  <c:v>389.3956720667243</c:v>
                </c:pt>
                <c:pt idx="30">
                  <c:v>394.3233662921127</c:v>
                </c:pt>
                <c:pt idx="31">
                  <c:v>399.0702047511372</c:v>
                </c:pt>
                <c:pt idx="32">
                  <c:v>403.6448295898757</c:v>
                </c:pt>
                <c:pt idx="33">
                  <c:v>408.055237144274</c:v>
                </c:pt>
                <c:pt idx="34">
                  <c:v>412.3088450732125</c:v>
                </c:pt>
                <c:pt idx="35">
                  <c:v>416.4125507331109</c:v>
                </c:pt>
                <c:pt idx="36">
                  <c:v>420.3727821510035</c:v>
                </c:pt>
                <c:pt idx="37">
                  <c:v>424.1955427116242</c:v>
                </c:pt>
                <c:pt idx="38">
                  <c:v>427.8864504808145</c:v>
                </c:pt>
                <c:pt idx="39">
                  <c:v>431.45077293193</c:v>
                </c:pt>
                <c:pt idx="40">
                  <c:v>434.8934577157843</c:v>
                </c:pt>
                <c:pt idx="41">
                  <c:v>438.219160011871</c:v>
                </c:pt>
                <c:pt idx="42">
                  <c:v>441.4322669143606</c:v>
                </c:pt>
                <c:pt idx="43">
                  <c:v>444.5369192369923</c:v>
                </c:pt>
                <c:pt idx="44">
                  <c:v>447.5370310635448</c:v>
                </c:pt>
                <c:pt idx="45">
                  <c:v>450.4363073228304</c:v>
                </c:pt>
                <c:pt idx="46">
                  <c:v>453.2382596272693</c:v>
                </c:pt>
                <c:pt idx="47">
                  <c:v>455.9462205806576</c:v>
                </c:pt>
                <c:pt idx="48">
                  <c:v>458.5633567325781</c:v>
                </c:pt>
                <c:pt idx="49">
                  <c:v>461.092680333095</c:v>
                </c:pt>
                <c:pt idx="50">
                  <c:v>463.5370600211743</c:v>
                </c:pt>
                <c:pt idx="51">
                  <c:v>465.8992305630804</c:v>
                </c:pt>
                <c:pt idx="52">
                  <c:v>468.1818017422982</c:v>
                </c:pt>
                <c:pt idx="53">
                  <c:v>470.3872664899553</c:v>
                </c:pt>
                <c:pt idx="54">
                  <c:v>472.5180083338818</c:v>
                </c:pt>
                <c:pt idx="55">
                  <c:v>474.5763082351206</c:v>
                </c:pt>
                <c:pt idx="56">
                  <c:v>476.5643508726295</c:v>
                </c:pt>
                <c:pt idx="57">
                  <c:v>478.4842304299188</c:v>
                </c:pt>
                <c:pt idx="58">
                  <c:v>480.3379559312843</c:v>
                </c:pt>
                <c:pt idx="59">
                  <c:v>482.1274561699944</c:v>
                </c:pt>
                <c:pt idx="60">
                  <c:v>483.8545842661541</c:v>
                </c:pt>
                <c:pt idx="61">
                  <c:v>485.5211218879126</c:v>
                </c:pt>
                <c:pt idx="62">
                  <c:v>487.1287831661209</c:v>
                </c:pt>
                <c:pt idx="63">
                  <c:v>488.679218329402</c:v>
                </c:pt>
                <c:pt idx="64">
                  <c:v>490.174017083846</c:v>
                </c:pt>
                <c:pt idx="65">
                  <c:v>491.6147117590886</c:v>
                </c:pt>
                <c:pt idx="66">
                  <c:v>493.0027802403757</c:v>
                </c:pt>
                <c:pt idx="67">
                  <c:v>494.3396487042986</c:v>
                </c:pt>
                <c:pt idx="68">
                  <c:v>495.6266941741769</c:v>
                </c:pt>
                <c:pt idx="69">
                  <c:v>496.8652469095521</c:v>
                </c:pt>
                <c:pt idx="70">
                  <c:v>498.0565926429002</c:v>
                </c:pt>
                <c:pt idx="71">
                  <c:v>499.2019746754597</c:v>
                </c:pt>
                <c:pt idx="72">
                  <c:v>500.3025958429942</c:v>
                </c:pt>
                <c:pt idx="73">
                  <c:v>501.3596203613335</c:v>
                </c:pt>
                <c:pt idx="74">
                  <c:v>502.3741755606692</c:v>
                </c:pt>
                <c:pt idx="75">
                  <c:v>503.3473535167961</c:v>
                </c:pt>
                <c:pt idx="76">
                  <c:v>504.2802125867851</c:v>
                </c:pt>
                <c:pt idx="77">
                  <c:v>505.1737788559399</c:v>
                </c:pt>
                <c:pt idx="78">
                  <c:v>506.0290475023097</c:v>
                </c:pt>
                <c:pt idx="79">
                  <c:v>506.8469840845167</c:v>
                </c:pt>
                <c:pt idx="80">
                  <c:v>507.6285257581831</c:v>
                </c:pt>
                <c:pt idx="81">
                  <c:v>508.374582425814</c:v>
                </c:pt>
                <c:pt idx="82">
                  <c:v>509.0860378246133</c:v>
                </c:pt>
                <c:pt idx="83">
                  <c:v>509.7637505563451</c:v>
                </c:pt>
                <c:pt idx="84">
                  <c:v>510.408555063045</c:v>
                </c:pt>
                <c:pt idx="85">
                  <c:v>511.0212625520851</c:v>
                </c:pt>
                <c:pt idx="86">
                  <c:v>511.602661873835</c:v>
                </c:pt>
                <c:pt idx="87">
                  <c:v>512.1535203549139</c:v>
                </c:pt>
                <c:pt idx="88">
                  <c:v>512.6745845898124</c:v>
                </c:pt>
                <c:pt idx="89">
                  <c:v>513.1665811934508</c:v>
                </c:pt>
                <c:pt idx="90">
                  <c:v>513.6302175170626</c:v>
                </c:pt>
                <c:pt idx="91">
                  <c:v>514.0661823296145</c:v>
                </c:pt>
                <c:pt idx="92">
                  <c:v>514.475146466822</c:v>
                </c:pt>
                <c:pt idx="93">
                  <c:v>514.8577634496697</c:v>
                </c:pt>
                <c:pt idx="94">
                  <c:v>515.2146700742217</c:v>
                </c:pt>
                <c:pt idx="95">
                  <c:v>515.5464869743733</c:v>
                </c:pt>
                <c:pt idx="96">
                  <c:v>515.8538191590936</c:v>
                </c:pt>
                <c:pt idx="97">
                  <c:v>516.1372565255998</c:v>
                </c:pt>
                <c:pt idx="98">
                  <c:v>516.3973743498054</c:v>
                </c:pt>
                <c:pt idx="99">
                  <c:v>516.6347337553054</c:v>
                </c:pt>
                <c:pt idx="100">
                  <c:v>516.8498821620654</c:v>
                </c:pt>
                <c:pt idx="101">
                  <c:v>517.0433537159209</c:v>
                </c:pt>
                <c:pt idx="102">
                  <c:v>517.2156696999124</c:v>
                </c:pt>
                <c:pt idx="103">
                  <c:v>517.3673389284199</c:v>
                </c:pt>
                <c:pt idx="104">
                  <c:v>517.4988581250037</c:v>
                </c:pt>
                <c:pt idx="105">
                  <c:v>517.6107122847941</c:v>
                </c:pt>
                <c:pt idx="106">
                  <c:v>517.7033750222303</c:v>
                </c:pt>
                <c:pt idx="107">
                  <c:v>517.777308904893</c:v>
                </c:pt>
                <c:pt idx="108">
                  <c:v>517.8329657741333</c:v>
                </c:pt>
                <c:pt idx="109">
                  <c:v>517.8707870531596</c:v>
                </c:pt>
                <c:pt idx="110">
                  <c:v>517.8912040432017</c:v>
                </c:pt>
                <c:pt idx="111">
                  <c:v>517.8946382083373</c:v>
                </c:pt>
                <c:pt idx="112">
                  <c:v>517.8815014495348</c:v>
                </c:pt>
                <c:pt idx="113">
                  <c:v>517.8521963684257</c:v>
                </c:pt>
                <c:pt idx="114">
                  <c:v>517.8071165213028</c:v>
                </c:pt>
                <c:pt idx="115">
                  <c:v>517.7466466638014</c:v>
                </c:pt>
                <c:pt idx="116">
                  <c:v>517.6711629867017</c:v>
                </c:pt>
                <c:pt idx="117">
                  <c:v>517.5810333432625</c:v>
                </c:pt>
                <c:pt idx="118">
                  <c:v>517.4766174684789</c:v>
                </c:pt>
                <c:pt idx="119">
                  <c:v>517.3582671906272</c:v>
                </c:pt>
                <c:pt idx="120">
                  <c:v>517.2263266354491</c:v>
                </c:pt>
                <c:pt idx="121">
                  <c:v>517.0811324233017</c:v>
                </c:pt>
                <c:pt idx="122">
                  <c:v>516.9230138595867</c:v>
                </c:pt>
                <c:pt idx="123">
                  <c:v>516.752293118754</c:v>
                </c:pt>
                <c:pt idx="124">
                  <c:v>516.5692854221585</c:v>
                </c:pt>
                <c:pt idx="125">
                  <c:v>516.374299210037</c:v>
                </c:pt>
                <c:pt idx="126">
                  <c:v>516.167636307855</c:v>
                </c:pt>
                <c:pt idx="127">
                  <c:v>515.9495920872649</c:v>
                </c:pt>
                <c:pt idx="128">
                  <c:v>515.7204556218993</c:v>
                </c:pt>
                <c:pt idx="129">
                  <c:v>515.4805098382167</c:v>
                </c:pt>
                <c:pt idx="130">
                  <c:v>515.230031661603</c:v>
                </c:pt>
                <c:pt idx="131">
                  <c:v>514.9692921579253</c:v>
                </c:pt>
                <c:pt idx="132">
                  <c:v>514.6985566707195</c:v>
                </c:pt>
                <c:pt idx="133">
                  <c:v>514.4180849541905</c:v>
                </c:pt>
                <c:pt idx="134">
                  <c:v>514.1281313021913</c:v>
                </c:pt>
                <c:pt idx="135">
                  <c:v>513.8289446733397</c:v>
                </c:pt>
                <c:pt idx="136">
                  <c:v>513.5207688124246</c:v>
                </c:pt>
                <c:pt idx="137">
                  <c:v>513.2038423682485</c:v>
                </c:pt>
                <c:pt idx="138">
                  <c:v>512.87839900804</c:v>
                </c:pt>
                <c:pt idx="139">
                  <c:v>512.5446675285701</c:v>
                </c:pt>
                <c:pt idx="140">
                  <c:v>512.2028719640985</c:v>
                </c:pt>
                <c:pt idx="141">
                  <c:v>511.8532316912664</c:v>
                </c:pt>
                <c:pt idx="142">
                  <c:v>511.4959615310518</c:v>
                </c:pt>
                <c:pt idx="143">
                  <c:v>511.1312718478961</c:v>
                </c:pt>
                <c:pt idx="144">
                  <c:v>510.7593686461055</c:v>
                </c:pt>
                <c:pt idx="145">
                  <c:v>510.3804536636256</c:v>
                </c:pt>
                <c:pt idx="146">
                  <c:v>509.9947244632865</c:v>
                </c:pt>
                <c:pt idx="147">
                  <c:v>509.6023745216054</c:v>
                </c:pt>
                <c:pt idx="148">
                  <c:v>509.2035933152387</c:v>
                </c:pt>
                <c:pt idx="149">
                  <c:v>508.7985664051594</c:v>
                </c:pt>
                <c:pt idx="150">
                  <c:v>508.3874755186472</c:v>
                </c:pt>
                <c:pt idx="151">
                  <c:v>507.97049862916</c:v>
                </c:pt>
                <c:pt idx="152">
                  <c:v>507.5478100341641</c:v>
                </c:pt>
                <c:pt idx="153">
                  <c:v>507.1195804309922</c:v>
                </c:pt>
                <c:pt idx="154">
                  <c:v>506.6859769907926</c:v>
                </c:pt>
                <c:pt idx="155">
                  <c:v>506.2471634306379</c:v>
                </c:pt>
                <c:pt idx="156">
                  <c:v>505.8033000838517</c:v>
                </c:pt>
                <c:pt idx="157">
                  <c:v>505.3545439686133</c:v>
                </c:pt>
                <c:pt idx="158">
                  <c:v>504.901048854894</c:v>
                </c:pt>
                <c:pt idx="159">
                  <c:v>504.4429653297852</c:v>
                </c:pt>
                <c:pt idx="160">
                  <c:v>503.9804408612619</c:v>
                </c:pt>
                <c:pt idx="161">
                  <c:v>503.5136198604374</c:v>
                </c:pt>
                <c:pt idx="162">
                  <c:v>503.042643742356</c:v>
                </c:pt>
                <c:pt idx="163">
                  <c:v>502.567650985366</c:v>
                </c:pt>
                <c:pt idx="164">
                  <c:v>502.0887771891225</c:v>
                </c:pt>
                <c:pt idx="165">
                  <c:v>501.6061551312569</c:v>
                </c:pt>
                <c:pt idx="166">
                  <c:v>501.1199148227577</c:v>
                </c:pt>
                <c:pt idx="167">
                  <c:v>500.6301835621001</c:v>
                </c:pt>
                <c:pt idx="168">
                  <c:v>500.1370859881615</c:v>
                </c:pt>
                <c:pt idx="169">
                  <c:v>499.6407441319605</c:v>
                </c:pt>
                <c:pt idx="170">
                  <c:v>499.1412774672518</c:v>
                </c:pt>
                <c:pt idx="171">
                  <c:v>498.6388029600141</c:v>
                </c:pt>
                <c:pt idx="172">
                  <c:v>498.1334351168587</c:v>
                </c:pt>
                <c:pt idx="173">
                  <c:v>497.6252860323937</c:v>
                </c:pt>
                <c:pt idx="174">
                  <c:v>497.1144654355711</c:v>
                </c:pt>
                <c:pt idx="175">
                  <c:v>496.601080735047</c:v>
                </c:pt>
                <c:pt idx="176">
                  <c:v>496.0852370635812</c:v>
                </c:pt>
                <c:pt idx="177">
                  <c:v>495.5670373215048</c:v>
                </c:pt>
                <c:pt idx="178">
                  <c:v>495.0465822192789</c:v>
                </c:pt>
                <c:pt idx="179">
                  <c:v>494.5239703191715</c:v>
                </c:pt>
                <c:pt idx="180">
                  <c:v>493.999298076076</c:v>
                </c:pt>
                <c:pt idx="181">
                  <c:v>493.4726598774924</c:v>
                </c:pt>
                <c:pt idx="182">
                  <c:v>492.9441480826963</c:v>
                </c:pt>
                <c:pt idx="183">
                  <c:v>492.4138530611153</c:v>
                </c:pt>
                <c:pt idx="184">
                  <c:v>491.8818632299336</c:v>
                </c:pt>
                <c:pt idx="185">
                  <c:v>491.348265090946</c:v>
                </c:pt>
                <c:pt idx="186">
                  <c:v>490.8131432666779</c:v>
                </c:pt>
                <c:pt idx="187">
                  <c:v>490.2765805357941</c:v>
                </c:pt>
                <c:pt idx="188">
                  <c:v>489.7386578678107</c:v>
                </c:pt>
                <c:pt idx="189">
                  <c:v>489.1994544571276</c:v>
                </c:pt>
                <c:pt idx="190">
                  <c:v>488.6590477564024</c:v>
                </c:pt>
                <c:pt idx="191">
                  <c:v>488.1175135092767</c:v>
                </c:pt>
                <c:pt idx="192">
                  <c:v>487.5749257824734</c:v>
                </c:pt>
                <c:pt idx="193">
                  <c:v>487.0313569972807</c:v>
                </c:pt>
                <c:pt idx="194">
                  <c:v>486.4868779604357</c:v>
                </c:pt>
                <c:pt idx="195">
                  <c:v>485.9415578944213</c:v>
                </c:pt>
                <c:pt idx="196">
                  <c:v>485.3954644671946</c:v>
                </c:pt>
                <c:pt idx="197">
                  <c:v>484.8486638213535</c:v>
                </c:pt>
                <c:pt idx="198">
                  <c:v>484.3012206027601</c:v>
                </c:pt>
                <c:pt idx="199">
                  <c:v>483.7531979886292</c:v>
                </c:pt>
                <c:pt idx="200">
                  <c:v>483.2046577150985</c:v>
                </c:pt>
                <c:pt idx="201">
                  <c:v>482.6556601042862</c:v>
                </c:pt>
                <c:pt idx="202">
                  <c:v>482.1062640908538</c:v>
                </c:pt>
                <c:pt idx="203">
                  <c:v>481.5565272480799</c:v>
                </c:pt>
                <c:pt idx="204">
                  <c:v>481.0065058134584</c:v>
                </c:pt>
                <c:pt idx="205">
                  <c:v>480.4562547138315</c:v>
                </c:pt>
                <c:pt idx="206">
                  <c:v>479.9058275900657</c:v>
                </c:pt>
                <c:pt idx="207">
                  <c:v>479.3552768212825</c:v>
                </c:pt>
                <c:pt idx="208">
                  <c:v>478.804653548652</c:v>
                </c:pt>
                <c:pt idx="209">
                  <c:v>478.2540076987588</c:v>
                </c:pt>
                <c:pt idx="210">
                  <c:v>477.7033880065503</c:v>
                </c:pt>
                <c:pt idx="211">
                  <c:v>477.1528420378734</c:v>
                </c:pt>
                <c:pt idx="212">
                  <c:v>476.6024162116115</c:v>
                </c:pt>
                <c:pt idx="213">
                  <c:v>476.0521558214256</c:v>
                </c:pt>
                <c:pt idx="214">
                  <c:v>475.5021050571133</c:v>
                </c:pt>
                <c:pt idx="215">
                  <c:v>474.9523070255866</c:v>
                </c:pt>
                <c:pt idx="216">
                  <c:v>474.4028037714816</c:v>
                </c:pt>
                <c:pt idx="217">
                  <c:v>473.8536362974044</c:v>
                </c:pt>
                <c:pt idx="218">
                  <c:v>473.3048445838212</c:v>
                </c:pt>
                <c:pt idx="219">
                  <c:v>472.7564676086001</c:v>
                </c:pt>
                <c:pt idx="220">
                  <c:v>472.2085433662089</c:v>
                </c:pt>
                <c:pt idx="221">
                  <c:v>471.6611088865787</c:v>
                </c:pt>
                <c:pt idx="222">
                  <c:v>471.1142002536383</c:v>
                </c:pt>
                <c:pt idx="223">
                  <c:v>470.5678526235237</c:v>
                </c:pt>
                <c:pt idx="224">
                  <c:v>470.0221002424726</c:v>
                </c:pt>
                <c:pt idx="225">
                  <c:v>469.476976464406</c:v>
                </c:pt>
                <c:pt idx="226">
                  <c:v>468.9325137682054</c:v>
                </c:pt>
                <c:pt idx="227">
                  <c:v>468.3887437746892</c:v>
                </c:pt>
                <c:pt idx="228">
                  <c:v>467.8456972632962</c:v>
                </c:pt>
                <c:pt idx="229">
                  <c:v>467.3034041884777</c:v>
                </c:pt>
                <c:pt idx="230">
                  <c:v>466.761893695808</c:v>
                </c:pt>
                <c:pt idx="231">
                  <c:v>466.2211941378146</c:v>
                </c:pt>
                <c:pt idx="232">
                  <c:v>465.6813330895348</c:v>
                </c:pt>
                <c:pt idx="233">
                  <c:v>465.1423373638042</c:v>
                </c:pt>
                <c:pt idx="234">
                  <c:v>464.6042330262795</c:v>
                </c:pt>
                <c:pt idx="235">
                  <c:v>464.0670454102028</c:v>
                </c:pt>
                <c:pt idx="236">
                  <c:v>463.5307991309097</c:v>
                </c:pt>
                <c:pt idx="237">
                  <c:v>462.9955181000871</c:v>
                </c:pt>
                <c:pt idx="238">
                  <c:v>462.4612255397853</c:v>
                </c:pt>
                <c:pt idx="239">
                  <c:v>461.9279439961864</c:v>
                </c:pt>
                <c:pt idx="240">
                  <c:v>461.3956953531354</c:v>
                </c:pt>
                <c:pt idx="241">
                  <c:v>460.8645008454371</c:v>
                </c:pt>
                <c:pt idx="242">
                  <c:v>460.3343810719235</c:v>
                </c:pt>
                <c:pt idx="243">
                  <c:v>459.8053560082935</c:v>
                </c:pt>
                <c:pt idx="244">
                  <c:v>459.2774450197308</c:v>
                </c:pt>
                <c:pt idx="245">
                  <c:v>458.7506668733042</c:v>
                </c:pt>
                <c:pt idx="246">
                  <c:v>458.2250397501503</c:v>
                </c:pt>
                <c:pt idx="247">
                  <c:v>457.700581257447</c:v>
                </c:pt>
                <c:pt idx="248">
                  <c:v>457.1773084401772</c:v>
                </c:pt>
                <c:pt idx="249">
                  <c:v>456.6552377926888</c:v>
                </c:pt>
                <c:pt idx="250">
                  <c:v>456.1343852700527</c:v>
                </c:pt>
                <c:pt idx="251">
                  <c:v>455.6147662992234</c:v>
                </c:pt>
                <c:pt idx="252">
                  <c:v>455.0963957900037</c:v>
                </c:pt>
                <c:pt idx="253">
                  <c:v>454.5792881458191</c:v>
                </c:pt>
                <c:pt idx="254">
                  <c:v>454.0634572743025</c:v>
                </c:pt>
                <c:pt idx="255">
                  <c:v>453.5489165976936</c:v>
                </c:pt>
                <c:pt idx="256">
                  <c:v>453.0356790630561</c:v>
                </c:pt>
                <c:pt idx="257">
                  <c:v>452.5237571523151</c:v>
                </c:pt>
                <c:pt idx="258">
                  <c:v>452.0131628921173</c:v>
                </c:pt>
                <c:pt idx="259">
                  <c:v>451.5039078635177</c:v>
                </c:pt>
                <c:pt idx="260">
                  <c:v>450.9960032114955</c:v>
                </c:pt>
                <c:pt idx="261">
                  <c:v>450.4894596543006</c:v>
                </c:pt>
                <c:pt idx="262">
                  <c:v>449.9842874926353</c:v>
                </c:pt>
                <c:pt idx="263">
                  <c:v>449.4804966186722</c:v>
                </c:pt>
                <c:pt idx="264">
                  <c:v>448.9780965249121</c:v>
                </c:pt>
                <c:pt idx="265">
                  <c:v>448.4770963128831</c:v>
                </c:pt>
                <c:pt idx="266">
                  <c:v>447.9775047016858</c:v>
                </c:pt>
                <c:pt idx="267">
                  <c:v>447.4793300363834</c:v>
                </c:pt>
                <c:pt idx="268">
                  <c:v>446.9825802962432</c:v>
                </c:pt>
                <c:pt idx="269">
                  <c:v>446.4872631028281</c:v>
                </c:pt>
                <c:pt idx="270">
                  <c:v>445.9933857279437</c:v>
                </c:pt>
                <c:pt idx="271">
                  <c:v>445.500955101441</c:v>
                </c:pt>
                <c:pt idx="272">
                  <c:v>445.0099778188776</c:v>
                </c:pt>
                <c:pt idx="273">
                  <c:v>444.5204601490414</c:v>
                </c:pt>
                <c:pt idx="274">
                  <c:v>444.0324080413348</c:v>
                </c:pt>
                <c:pt idx="275">
                  <c:v>443.5458271330262</c:v>
                </c:pt>
                <c:pt idx="276">
                  <c:v>443.060722756369</c:v>
                </c:pt>
                <c:pt idx="277">
                  <c:v>442.577099945588</c:v>
                </c:pt>
                <c:pt idx="278">
                  <c:v>442.0949634437404</c:v>
                </c:pt>
                <c:pt idx="279">
                  <c:v>441.6143177094477</c:v>
                </c:pt>
                <c:pt idx="280">
                  <c:v>441.1351669235046</c:v>
                </c:pt>
                <c:pt idx="281">
                  <c:v>440.6575149953658</c:v>
                </c:pt>
                <c:pt idx="282">
                  <c:v>440.1813655695107</c:v>
                </c:pt>
                <c:pt idx="283">
                  <c:v>439.7067220316911</c:v>
                </c:pt>
                <c:pt idx="284">
                  <c:v>439.2335875150621</c:v>
                </c:pt>
                <c:pt idx="285">
                  <c:v>438.7619649061966</c:v>
                </c:pt>
                <c:pt idx="286">
                  <c:v>438.2918568509891</c:v>
                </c:pt>
                <c:pt idx="287">
                  <c:v>437.8232657604466</c:v>
                </c:pt>
                <c:pt idx="288">
                  <c:v>437.3561938163704</c:v>
                </c:pt>
                <c:pt idx="289">
                  <c:v>436.8906429769311</c:v>
                </c:pt>
                <c:pt idx="290">
                  <c:v>436.4266149821365</c:v>
                </c:pt>
                <c:pt idx="291">
                  <c:v>435.9641113591963</c:v>
                </c:pt>
                <c:pt idx="292">
                  <c:v>435.5031334277829</c:v>
                </c:pt>
                <c:pt idx="293">
                  <c:v>435.043682305193</c:v>
                </c:pt>
                <c:pt idx="294">
                  <c:v>434.5857589114084</c:v>
                </c:pt>
                <c:pt idx="295">
                  <c:v>434.129363974061</c:v>
                </c:pt>
                <c:pt idx="296">
                  <c:v>433.6744980332981</c:v>
                </c:pt>
                <c:pt idx="297">
                  <c:v>433.2211614465583</c:v>
                </c:pt>
                <c:pt idx="298">
                  <c:v>432.7693543932498</c:v>
                </c:pt>
                <c:pt idx="299">
                  <c:v>432.3190768793399</c:v>
                </c:pt>
                <c:pt idx="300">
                  <c:v>431.8703287418535</c:v>
                </c:pt>
                <c:pt idx="301">
                  <c:v>431.4231096532835</c:v>
                </c:pt>
                <c:pt idx="302">
                  <c:v>430.9774191259137</c:v>
                </c:pt>
                <c:pt idx="303">
                  <c:v>430.5332565160568</c:v>
                </c:pt>
                <c:pt idx="304">
                  <c:v>430.0906210282076</c:v>
                </c:pt>
                <c:pt idx="305">
                  <c:v>429.6495117191134</c:v>
                </c:pt>
                <c:pt idx="306">
                  <c:v>429.2099275017637</c:v>
                </c:pt>
                <c:pt idx="307">
                  <c:v>428.7718671492987</c:v>
                </c:pt>
                <c:pt idx="308">
                  <c:v>428.3353292988398</c:v>
                </c:pt>
                <c:pt idx="309">
                  <c:v>427.900312455243</c:v>
                </c:pt>
                <c:pt idx="310">
                  <c:v>427.4668149947752</c:v>
                </c:pt>
                <c:pt idx="311">
                  <c:v>427.0348351687167</c:v>
                </c:pt>
                <c:pt idx="312">
                  <c:v>426.6043711068891</c:v>
                </c:pt>
                <c:pt idx="313">
                  <c:v>426.1754208211118</c:v>
                </c:pt>
                <c:pt idx="314">
                  <c:v>425.747982208587</c:v>
                </c:pt>
                <c:pt idx="315">
                  <c:v>425.3220530552143</c:v>
                </c:pt>
                <c:pt idx="316">
                  <c:v>424.8976310388381</c:v>
                </c:pt>
                <c:pt idx="317">
                  <c:v>424.4747137324257</c:v>
                </c:pt>
                <c:pt idx="318">
                  <c:v>424.0532986071803</c:v>
                </c:pt>
                <c:pt idx="319">
                  <c:v>423.6333830355878</c:v>
                </c:pt>
                <c:pt idx="320">
                  <c:v>423.2149642944008</c:v>
                </c:pt>
                <c:pt idx="321">
                  <c:v>422.7980395675587</c:v>
                </c:pt>
                <c:pt idx="322">
                  <c:v>422.3826059490453</c:v>
                </c:pt>
                <c:pt idx="323">
                  <c:v>421.968660445688</c:v>
                </c:pt>
                <c:pt idx="324">
                  <c:v>421.556199979894</c:v>
                </c:pt>
                <c:pt idx="325">
                  <c:v>421.1452213923307</c:v>
                </c:pt>
                <c:pt idx="326">
                  <c:v>420.7357214445471</c:v>
                </c:pt>
                <c:pt idx="327">
                  <c:v>420.3276968215378</c:v>
                </c:pt>
                <c:pt idx="328">
                  <c:v>419.9211441342533</c:v>
                </c:pt>
              </c:numCache>
            </c:numRef>
          </c:yVal>
          <c:smooth val="0"/>
        </c:ser>
        <c:ser>
          <c:idx val="3"/>
          <c:order val="2"/>
          <c:spPr>
            <a:ln w="47625"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'Inputs &amp; Plots'!$AB$2:$AB$31</c:f>
              <c:numCache>
                <c:formatCode>General</c:formatCode>
                <c:ptCount val="30"/>
                <c:pt idx="0">
                  <c:v>130.0</c:v>
                </c:pt>
                <c:pt idx="1">
                  <c:v>140.0</c:v>
                </c:pt>
                <c:pt idx="2">
                  <c:v>150.0</c:v>
                </c:pt>
                <c:pt idx="3">
                  <c:v>160.0</c:v>
                </c:pt>
                <c:pt idx="4">
                  <c:v>170.0</c:v>
                </c:pt>
                <c:pt idx="5">
                  <c:v>180.0</c:v>
                </c:pt>
                <c:pt idx="6">
                  <c:v>190.0</c:v>
                </c:pt>
                <c:pt idx="7">
                  <c:v>200.0</c:v>
                </c:pt>
                <c:pt idx="8">
                  <c:v>210.0</c:v>
                </c:pt>
                <c:pt idx="9">
                  <c:v>220.0</c:v>
                </c:pt>
                <c:pt idx="10">
                  <c:v>230.0</c:v>
                </c:pt>
                <c:pt idx="11">
                  <c:v>240.0</c:v>
                </c:pt>
                <c:pt idx="12">
                  <c:v>250.0</c:v>
                </c:pt>
                <c:pt idx="13">
                  <c:v>260.0</c:v>
                </c:pt>
                <c:pt idx="14">
                  <c:v>270.0</c:v>
                </c:pt>
                <c:pt idx="15">
                  <c:v>280.0</c:v>
                </c:pt>
                <c:pt idx="16">
                  <c:v>290.0</c:v>
                </c:pt>
                <c:pt idx="17">
                  <c:v>300.0</c:v>
                </c:pt>
                <c:pt idx="18">
                  <c:v>310.0</c:v>
                </c:pt>
                <c:pt idx="19">
                  <c:v>320.0</c:v>
                </c:pt>
                <c:pt idx="20">
                  <c:v>330.0</c:v>
                </c:pt>
                <c:pt idx="21">
                  <c:v>340.0</c:v>
                </c:pt>
                <c:pt idx="22">
                  <c:v>350.0</c:v>
                </c:pt>
                <c:pt idx="23">
                  <c:v>360.0</c:v>
                </c:pt>
                <c:pt idx="24">
                  <c:v>370.0</c:v>
                </c:pt>
                <c:pt idx="25">
                  <c:v>380.0</c:v>
                </c:pt>
                <c:pt idx="26">
                  <c:v>390.0</c:v>
                </c:pt>
                <c:pt idx="27">
                  <c:v>400.0</c:v>
                </c:pt>
                <c:pt idx="28">
                  <c:v>410.0</c:v>
                </c:pt>
                <c:pt idx="29">
                  <c:v>420.0</c:v>
                </c:pt>
              </c:numCache>
            </c:numRef>
          </c:xVal>
          <c:yVal>
            <c:numRef>
              <c:f>'Inputs &amp; Plots'!$AC$2:$AC$31</c:f>
              <c:numCache>
                <c:formatCode>General</c:formatCode>
                <c:ptCount val="30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240.0</c:v>
                </c:pt>
                <c:pt idx="9">
                  <c:v>270.0</c:v>
                </c:pt>
                <c:pt idx="10">
                  <c:v>300.0</c:v>
                </c:pt>
                <c:pt idx="11">
                  <c:v>330.0</c:v>
                </c:pt>
                <c:pt idx="12">
                  <c:v>360.0</c:v>
                </c:pt>
                <c:pt idx="13">
                  <c:v>390.0</c:v>
                </c:pt>
                <c:pt idx="14">
                  <c:v>420.0</c:v>
                </c:pt>
                <c:pt idx="15">
                  <c:v>450.0</c:v>
                </c:pt>
                <c:pt idx="16">
                  <c:v>480.0</c:v>
                </c:pt>
                <c:pt idx="17">
                  <c:v>510.0</c:v>
                </c:pt>
                <c:pt idx="18">
                  <c:v>540.0</c:v>
                </c:pt>
                <c:pt idx="19">
                  <c:v>570.0</c:v>
                </c:pt>
                <c:pt idx="20">
                  <c:v>600.0</c:v>
                </c:pt>
                <c:pt idx="21">
                  <c:v>630.0</c:v>
                </c:pt>
                <c:pt idx="22">
                  <c:v>660.0</c:v>
                </c:pt>
                <c:pt idx="23">
                  <c:v>690.0</c:v>
                </c:pt>
                <c:pt idx="24">
                  <c:v>720.0</c:v>
                </c:pt>
                <c:pt idx="25">
                  <c:v>750.0</c:v>
                </c:pt>
                <c:pt idx="26">
                  <c:v>780.0</c:v>
                </c:pt>
                <c:pt idx="27">
                  <c:v>810.0</c:v>
                </c:pt>
                <c:pt idx="28">
                  <c:v>840.0</c:v>
                </c:pt>
                <c:pt idx="29">
                  <c:v>870.0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88936"/>
        <c:axId val="-2093982952"/>
      </c:scatterChart>
      <c:valAx>
        <c:axId val="-2103288936"/>
        <c:scaling>
          <c:orientation val="minMax"/>
          <c:max val="1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mean effective stress, p': kPa</a:t>
                </a:r>
              </a:p>
            </c:rich>
          </c:tx>
          <c:layout>
            <c:manualLayout>
              <c:xMode val="edge"/>
              <c:yMode val="edge"/>
              <c:x val="0.339486608906328"/>
              <c:y val="0.93578767123287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093982952"/>
        <c:crosses val="autoZero"/>
        <c:crossBetween val="midCat"/>
      </c:valAx>
      <c:valAx>
        <c:axId val="-2093982952"/>
        <c:scaling>
          <c:orientation val="minMax"/>
          <c:max val="1500.0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03288936"/>
        <c:crosses val="autoZero"/>
        <c:crossBetween val="midCat"/>
        <c:majorUnit val="5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90268758483"/>
          <c:y val="0.0277776280958892"/>
          <c:w val="0.792603772032849"/>
          <c:h val="0.8224693788276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'Inputs &amp; Plots'!$T$353:$T$557</c:f>
              <c:numCache>
                <c:formatCode>0.00</c:formatCode>
                <c:ptCount val="205"/>
              </c:numCache>
            </c:numRef>
          </c:xVal>
          <c:yVal>
            <c:numRef>
              <c:f>'Inputs &amp; Plots'!$P$353:$P$557</c:f>
              <c:numCache>
                <c:formatCode>General</c:formatCode>
                <c:ptCount val="205"/>
              </c:numCache>
            </c:numRef>
          </c:yVal>
          <c:smooth val="1"/>
        </c:ser>
        <c:ser>
          <c:idx val="2"/>
          <c:order val="1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'NS Calcs'!$B$9:$B$1001</c:f>
              <c:numCache>
                <c:formatCode>0.00</c:formatCode>
                <c:ptCount val="993"/>
                <c:pt idx="0">
                  <c:v>0.0</c:v>
                </c:pt>
                <c:pt idx="1">
                  <c:v>0.126654922413864</c:v>
                </c:pt>
                <c:pt idx="2">
                  <c:v>0.216218202999819</c:v>
                </c:pt>
                <c:pt idx="3">
                  <c:v>0.257782662280836</c:v>
                </c:pt>
                <c:pt idx="4">
                  <c:v>0.320155771696153</c:v>
                </c:pt>
                <c:pt idx="5">
                  <c:v>0.377106474643073</c:v>
                </c:pt>
                <c:pt idx="6">
                  <c:v>0.430079818295613</c:v>
                </c:pt>
                <c:pt idx="7">
                  <c:v>0.479975128032719</c:v>
                </c:pt>
                <c:pt idx="8">
                  <c:v>0.52739930536038</c:v>
                </c:pt>
                <c:pt idx="9">
                  <c:v>0.572784351224477</c:v>
                </c:pt>
                <c:pt idx="10">
                  <c:v>0.616450516665708</c:v>
                </c:pt>
                <c:pt idx="11">
                  <c:v>0.658642926791066</c:v>
                </c:pt>
                <c:pt idx="12">
                  <c:v>0.699554118251204</c:v>
                </c:pt>
                <c:pt idx="13">
                  <c:v>0.739338582823416</c:v>
                </c:pt>
                <c:pt idx="14">
                  <c:v>0.778122525186274</c:v>
                </c:pt>
                <c:pt idx="15">
                  <c:v>0.816010626270825</c:v>
                </c:pt>
                <c:pt idx="16">
                  <c:v>0.853090862341569</c:v>
                </c:pt>
                <c:pt idx="17">
                  <c:v>0.889438021193656</c:v>
                </c:pt>
                <c:pt idx="18">
                  <c:v>0.925116321172088</c:v>
                </c:pt>
                <c:pt idx="19">
                  <c:v>0.960181397545478</c:v>
                </c:pt>
                <c:pt idx="20">
                  <c:v>0.994681833354811</c:v>
                </c:pt>
                <c:pt idx="21">
                  <c:v>1.028660356138088</c:v>
                </c:pt>
                <c:pt idx="22">
                  <c:v>1.062154785490018</c:v>
                </c:pt>
                <c:pt idx="23">
                  <c:v>1.095198792030648</c:v>
                </c:pt>
                <c:pt idx="24">
                  <c:v>1.127822511700776</c:v>
                </c:pt>
                <c:pt idx="25">
                  <c:v>1.160053047712904</c:v>
                </c:pt>
                <c:pt idx="26">
                  <c:v>1.191914884286305</c:v>
                </c:pt>
                <c:pt idx="27">
                  <c:v>1.223430230403161</c:v>
                </c:pt>
                <c:pt idx="28">
                  <c:v>1.254619307530141</c:v>
                </c:pt>
                <c:pt idx="29">
                  <c:v>1.285500592081706</c:v>
                </c:pt>
                <c:pt idx="30">
                  <c:v>1.316091021035477</c:v>
                </c:pt>
                <c:pt idx="31">
                  <c:v>1.34640616732364</c:v>
                </c:pt>
                <c:pt idx="32">
                  <c:v>1.376460390261726</c:v>
                </c:pt>
                <c:pt idx="33">
                  <c:v>1.406266965226964</c:v>
                </c:pt>
                <c:pt idx="34">
                  <c:v>1.435838195983357</c:v>
                </c:pt>
                <c:pt idx="35">
                  <c:v>1.46518551241229</c:v>
                </c:pt>
                <c:pt idx="36">
                  <c:v>1.494319555903602</c:v>
                </c:pt>
                <c:pt idx="37">
                  <c:v>1.523250254261474</c:v>
                </c:pt>
                <c:pt idx="38">
                  <c:v>1.551986887658799</c:v>
                </c:pt>
                <c:pt idx="39">
                  <c:v>1.580538146915382</c:v>
                </c:pt>
                <c:pt idx="40">
                  <c:v>1.608912185165868</c:v>
                </c:pt>
                <c:pt idx="41">
                  <c:v>1.637116663812654</c:v>
                </c:pt>
                <c:pt idx="42">
                  <c:v>1.665158793519064</c:v>
                </c:pt>
                <c:pt idx="43">
                  <c:v>1.693045370882837</c:v>
                </c:pt>
                <c:pt idx="44">
                  <c:v>1.720782811334521</c:v>
                </c:pt>
                <c:pt idx="45">
                  <c:v>1.748377178725974</c:v>
                </c:pt>
                <c:pt idx="46">
                  <c:v>1.775834212007895</c:v>
                </c:pt>
                <c:pt idx="47">
                  <c:v>1.803159349339608</c:v>
                </c:pt>
                <c:pt idx="48">
                  <c:v>1.83035774992751</c:v>
                </c:pt>
                <c:pt idx="49">
                  <c:v>1.857434313848899</c:v>
                </c:pt>
                <c:pt idx="50">
                  <c:v>1.884393700084316</c:v>
                </c:pt>
                <c:pt idx="51">
                  <c:v>1.911240342952837</c:v>
                </c:pt>
                <c:pt idx="52">
                  <c:v>1.937978467120286</c:v>
                </c:pt>
                <c:pt idx="53">
                  <c:v>1.964612101329333</c:v>
                </c:pt>
                <c:pt idx="54">
                  <c:v>1.991145090982409</c:v>
                </c:pt>
                <c:pt idx="55">
                  <c:v>2.017581109692752</c:v>
                </c:pt>
                <c:pt idx="56">
                  <c:v>2.04392366990547</c:v>
                </c:pt>
                <c:pt idx="57">
                  <c:v>2.070176132678771</c:v>
                </c:pt>
                <c:pt idx="58">
                  <c:v>2.096341716705392</c:v>
                </c:pt>
                <c:pt idx="59">
                  <c:v>2.122423506645351</c:v>
                </c:pt>
                <c:pt idx="60">
                  <c:v>2.14842446083341</c:v>
                </c:pt>
                <c:pt idx="61">
                  <c:v>2.174347418417865</c:v>
                </c:pt>
                <c:pt idx="62">
                  <c:v>2.200195105981272</c:v>
                </c:pt>
                <c:pt idx="63">
                  <c:v>2.225970143688516</c:v>
                </c:pt>
                <c:pt idx="64">
                  <c:v>2.25167505100295</c:v>
                </c:pt>
                <c:pt idx="65">
                  <c:v>2.277312252007284</c:v>
                </c:pt>
                <c:pt idx="66">
                  <c:v>2.302884080362245</c:v>
                </c:pt>
                <c:pt idx="67">
                  <c:v>2.32839278393281</c:v>
                </c:pt>
                <c:pt idx="68">
                  <c:v>2.353840529108981</c:v>
                </c:pt>
                <c:pt idx="69">
                  <c:v>2.379229404845498</c:v>
                </c:pt>
                <c:pt idx="70">
                  <c:v>2.40456142644261</c:v>
                </c:pt>
                <c:pt idx="71">
                  <c:v>2.429838539088014</c:v>
                </c:pt>
                <c:pt idx="72">
                  <c:v>2.455062621178222</c:v>
                </c:pt>
                <c:pt idx="73">
                  <c:v>2.480235487436009</c:v>
                </c:pt>
                <c:pt idx="74">
                  <c:v>2.505358891839114</c:v>
                </c:pt>
                <c:pt idx="75">
                  <c:v>2.530434530374051</c:v>
                </c:pt>
                <c:pt idx="76">
                  <c:v>2.555464043627703</c:v>
                </c:pt>
                <c:pt idx="77">
                  <c:v>2.580449019228284</c:v>
                </c:pt>
                <c:pt idx="78">
                  <c:v>2.60539099414632</c:v>
                </c:pt>
                <c:pt idx="79">
                  <c:v>2.630291456865369</c:v>
                </c:pt>
                <c:pt idx="80">
                  <c:v>2.655151849431473</c:v>
                </c:pt>
                <c:pt idx="81">
                  <c:v>2.679973569389552</c:v>
                </c:pt>
                <c:pt idx="82">
                  <c:v>2.70475797161433</c:v>
                </c:pt>
                <c:pt idx="83">
                  <c:v>2.729506370042801</c:v>
                </c:pt>
                <c:pt idx="84">
                  <c:v>2.75422003931465</c:v>
                </c:pt>
                <c:pt idx="85">
                  <c:v>2.77890021632661</c:v>
                </c:pt>
                <c:pt idx="86">
                  <c:v>2.803548101706247</c:v>
                </c:pt>
                <c:pt idx="87">
                  <c:v>2.828164861210255</c:v>
                </c:pt>
                <c:pt idx="88">
                  <c:v>2.852751627052003</c:v>
                </c:pt>
                <c:pt idx="89">
                  <c:v>2.877309499162674</c:v>
                </c:pt>
                <c:pt idx="90">
                  <c:v>2.901839546390072</c:v>
                </c:pt>
                <c:pt idx="91">
                  <c:v>2.92634280763885</c:v>
                </c:pt>
                <c:pt idx="92">
                  <c:v>2.950820292955669</c:v>
                </c:pt>
                <c:pt idx="93">
                  <c:v>2.975272984562529</c:v>
                </c:pt>
                <c:pt idx="94">
                  <c:v>2.999701837841313</c:v>
                </c:pt>
                <c:pt idx="95">
                  <c:v>3.02410778227236</c:v>
                </c:pt>
                <c:pt idx="96">
                  <c:v>3.048491722329693</c:v>
                </c:pt>
                <c:pt idx="97">
                  <c:v>3.072854538335378</c:v>
                </c:pt>
                <c:pt idx="98">
                  <c:v>3.097197087275272</c:v>
                </c:pt>
                <c:pt idx="99">
                  <c:v>3.121520203578336</c:v>
                </c:pt>
                <c:pt idx="100">
                  <c:v>3.14582469986149</c:v>
                </c:pt>
                <c:pt idx="101">
                  <c:v>3.170111367641893</c:v>
                </c:pt>
                <c:pt idx="102">
                  <c:v>3.194380978018413</c:v>
                </c:pt>
                <c:pt idx="103">
                  <c:v>3.218634282323906</c:v>
                </c:pt>
                <c:pt idx="104">
                  <c:v>3.242872012749868</c:v>
                </c:pt>
                <c:pt idx="105">
                  <c:v>3.267094882944893</c:v>
                </c:pt>
                <c:pt idx="106">
                  <c:v>3.291303588588308</c:v>
                </c:pt>
                <c:pt idx="107">
                  <c:v>3.315498807940225</c:v>
                </c:pt>
                <c:pt idx="108">
                  <c:v>3.339681202369262</c:v>
                </c:pt>
                <c:pt idx="109">
                  <c:v>3.363851416859013</c:v>
                </c:pt>
                <c:pt idx="110">
                  <c:v>3.388010080494345</c:v>
                </c:pt>
                <c:pt idx="111">
                  <c:v>3.412157806928531</c:v>
                </c:pt>
                <c:pt idx="112">
                  <c:v>3.436295194832133</c:v>
                </c:pt>
                <c:pt idx="113">
                  <c:v>3.460422828324547</c:v>
                </c:pt>
                <c:pt idx="114">
                  <c:v>3.484541277389032</c:v>
                </c:pt>
                <c:pt idx="115">
                  <c:v>3.508651098272016</c:v>
                </c:pt>
                <c:pt idx="116">
                  <c:v>3.532752833867419</c:v>
                </c:pt>
                <c:pt idx="117">
                  <c:v>3.556847014086701</c:v>
                </c:pt>
                <c:pt idx="118">
                  <c:v>3.5809341562153</c:v>
                </c:pt>
                <c:pt idx="119">
                  <c:v>3.605014765256078</c:v>
                </c:pt>
                <c:pt idx="120">
                  <c:v>3.629089334260394</c:v>
                </c:pt>
                <c:pt idx="121">
                  <c:v>3.653158344647324</c:v>
                </c:pt>
                <c:pt idx="122">
                  <c:v>3.677222266511612</c:v>
                </c:pt>
                <c:pt idx="123">
                  <c:v>3.701281558920808</c:v>
                </c:pt>
                <c:pt idx="124">
                  <c:v>3.725336670202106</c:v>
                </c:pt>
                <c:pt idx="125">
                  <c:v>3.749388038219318</c:v>
                </c:pt>
                <c:pt idx="126">
                  <c:v>3.773436090640413</c:v>
                </c:pt>
                <c:pt idx="127">
                  <c:v>3.797481245196034</c:v>
                </c:pt>
                <c:pt idx="128">
                  <c:v>3.821523909929387</c:v>
                </c:pt>
                <c:pt idx="129">
                  <c:v>3.845564483437846</c:v>
                </c:pt>
                <c:pt idx="130">
                  <c:v>3.869603355106647</c:v>
                </c:pt>
                <c:pt idx="131">
                  <c:v>3.893640905334994</c:v>
                </c:pt>
                <c:pt idx="132">
                  <c:v>3.917677505754884</c:v>
                </c:pt>
                <c:pt idx="133">
                  <c:v>3.941713519442965</c:v>
                </c:pt>
                <c:pt idx="134">
                  <c:v>3.965749301125706</c:v>
                </c:pt>
                <c:pt idx="135">
                  <c:v>3.989785197378141</c:v>
                </c:pt>
                <c:pt idx="136">
                  <c:v>4.01382154681647</c:v>
                </c:pt>
                <c:pt idx="137">
                  <c:v>4.037858680284725</c:v>
                </c:pt>
                <c:pt idx="138">
                  <c:v>4.06189692103579</c:v>
                </c:pt>
                <c:pt idx="139">
                  <c:v>4.085936584906928</c:v>
                </c:pt>
                <c:pt idx="140">
                  <c:v>4.109977980490107</c:v>
                </c:pt>
                <c:pt idx="141">
                  <c:v>4.134021409297254</c:v>
                </c:pt>
                <c:pt idx="142">
                  <c:v>4.158067165920682</c:v>
                </c:pt>
                <c:pt idx="143">
                  <c:v>4.182115538188864</c:v>
                </c:pt>
                <c:pt idx="144">
                  <c:v>4.206166807317703</c:v>
                </c:pt>
                <c:pt idx="145">
                  <c:v>4.230221248057513</c:v>
                </c:pt>
                <c:pt idx="146">
                  <c:v>4.254279128835825</c:v>
                </c:pt>
                <c:pt idx="147">
                  <c:v>4.278340711896218</c:v>
                </c:pt>
                <c:pt idx="148">
                  <c:v>4.302406253433269</c:v>
                </c:pt>
                <c:pt idx="149">
                  <c:v>4.326476003723821</c:v>
                </c:pt>
                <c:pt idx="150">
                  <c:v>4.350550207254661</c:v>
                </c:pt>
                <c:pt idx="151">
                  <c:v>4.374629102846741</c:v>
                </c:pt>
                <c:pt idx="152">
                  <c:v>4.398712923776098</c:v>
                </c:pt>
                <c:pt idx="153">
                  <c:v>4.422801897891542</c:v>
                </c:pt>
                <c:pt idx="154">
                  <c:v>4.446896247729271</c:v>
                </c:pt>
                <c:pt idx="155">
                  <c:v>4.47099619062448</c:v>
                </c:pt>
                <c:pt idx="156">
                  <c:v>4.495101938820111</c:v>
                </c:pt>
                <c:pt idx="157">
                  <c:v>4.519213699572791</c:v>
                </c:pt>
                <c:pt idx="158">
                  <c:v>4.543331675256106</c:v>
                </c:pt>
                <c:pt idx="159">
                  <c:v>4.567456063461267</c:v>
                </c:pt>
                <c:pt idx="160">
                  <c:v>4.591587057095261</c:v>
                </c:pt>
                <c:pt idx="161">
                  <c:v>4.615724844476587</c:v>
                </c:pt>
                <c:pt idx="162">
                  <c:v>4.639869609428633</c:v>
                </c:pt>
                <c:pt idx="163">
                  <c:v>4.664021531370801</c:v>
                </c:pt>
                <c:pt idx="164">
                  <c:v>4.688180785407407</c:v>
                </c:pt>
                <c:pt idx="165">
                  <c:v>4.712347542414494</c:v>
                </c:pt>
                <c:pt idx="166">
                  <c:v>4.736521969124559</c:v>
                </c:pt>
                <c:pt idx="167">
                  <c:v>4.760704228209303</c:v>
                </c:pt>
                <c:pt idx="168">
                  <c:v>4.784894478360448</c:v>
                </c:pt>
                <c:pt idx="169">
                  <c:v>4.809092874368692</c:v>
                </c:pt>
                <c:pt idx="170">
                  <c:v>4.833299567200841</c:v>
                </c:pt>
                <c:pt idx="171">
                  <c:v>4.857514704075209</c:v>
                </c:pt>
                <c:pt idx="172">
                  <c:v>4.881738428535293</c:v>
                </c:pt>
                <c:pt idx="173">
                  <c:v>4.90597088052182</c:v>
                </c:pt>
                <c:pt idx="174">
                  <c:v>4.93021219644318</c:v>
                </c:pt>
                <c:pt idx="175">
                  <c:v>4.954462509244311</c:v>
                </c:pt>
                <c:pt idx="176">
                  <c:v>4.978721948474091</c:v>
                </c:pt>
                <c:pt idx="177">
                  <c:v>5.002990640351248</c:v>
                </c:pt>
                <c:pt idx="178">
                  <c:v>5.027268707828865</c:v>
                </c:pt>
                <c:pt idx="179">
                  <c:v>5.051556270657498</c:v>
                </c:pt>
                <c:pt idx="180">
                  <c:v>5.075853445446966</c:v>
                </c:pt>
                <c:pt idx="181">
                  <c:v>5.100160345726835</c:v>
                </c:pt>
                <c:pt idx="182">
                  <c:v>5.124477082005626</c:v>
                </c:pt>
                <c:pt idx="183">
                  <c:v>5.148803761828815</c:v>
                </c:pt>
                <c:pt idx="184">
                  <c:v>5.173140489835626</c:v>
                </c:pt>
                <c:pt idx="185">
                  <c:v>5.197487367814662</c:v>
                </c:pt>
                <c:pt idx="186">
                  <c:v>5.221844494758402</c:v>
                </c:pt>
                <c:pt idx="187">
                  <c:v>5.246211966916611</c:v>
                </c:pt>
                <c:pt idx="188">
                  <c:v>5.270589877848662</c:v>
                </c:pt>
                <c:pt idx="189">
                  <c:v>5.294978318474826</c:v>
                </c:pt>
                <c:pt idx="190">
                  <c:v>5.319377377126543</c:v>
                </c:pt>
                <c:pt idx="191">
                  <c:v>5.343787139595705</c:v>
                </c:pt>
                <c:pt idx="192">
                  <c:v>5.368207689182973</c:v>
                </c:pt>
                <c:pt idx="193">
                  <c:v>5.392639106745157</c:v>
                </c:pt>
                <c:pt idx="194">
                  <c:v>5.417081470741679</c:v>
                </c:pt>
                <c:pt idx="195">
                  <c:v>5.441534857280147</c:v>
                </c:pt>
                <c:pt idx="196">
                  <c:v>5.46599934016105</c:v>
                </c:pt>
                <c:pt idx="197">
                  <c:v>5.490474990921616</c:v>
                </c:pt>
                <c:pt idx="198">
                  <c:v>5.514961878878831</c:v>
                </c:pt>
                <c:pt idx="199">
                  <c:v>5.539460071171653</c:v>
                </c:pt>
                <c:pt idx="200">
                  <c:v>5.56396963280244</c:v>
                </c:pt>
                <c:pt idx="201">
                  <c:v>5.588490626677599</c:v>
                </c:pt>
                <c:pt idx="202">
                  <c:v>5.613023113647499</c:v>
                </c:pt>
                <c:pt idx="203">
                  <c:v>5.63756715254563</c:v>
                </c:pt>
                <c:pt idx="204">
                  <c:v>5.662122800227047</c:v>
                </c:pt>
                <c:pt idx="205">
                  <c:v>5.686690111606132</c:v>
                </c:pt>
                <c:pt idx="206">
                  <c:v>5.711269139693646</c:v>
                </c:pt>
                <c:pt idx="207">
                  <c:v>5.735859935633115</c:v>
                </c:pt>
                <c:pt idx="208">
                  <c:v>5.760462548736577</c:v>
                </c:pt>
                <c:pt idx="209">
                  <c:v>5.785077026519666</c:v>
                </c:pt>
                <c:pt idx="210">
                  <c:v>5.809703414736084</c:v>
                </c:pt>
                <c:pt idx="211">
                  <c:v>5.834341757411449</c:v>
                </c:pt>
                <c:pt idx="212">
                  <c:v>5.85899209687655</c:v>
                </c:pt>
                <c:pt idx="213">
                  <c:v>5.883654473800004</c:v>
                </c:pt>
                <c:pt idx="214">
                  <c:v>5.908328927220353</c:v>
                </c:pt>
                <c:pt idx="215">
                  <c:v>5.933015494577578</c:v>
                </c:pt>
                <c:pt idx="216">
                  <c:v>5.957714211744079</c:v>
                </c:pt>
                <c:pt idx="217">
                  <c:v>5.982425113055096</c:v>
                </c:pt>
                <c:pt idx="218">
                  <c:v>6.00714823133862</c:v>
                </c:pt>
                <c:pt idx="219">
                  <c:v>6.03188359794476</c:v>
                </c:pt>
                <c:pt idx="220">
                  <c:v>6.056631242774631</c:v>
                </c:pt>
                <c:pt idx="221">
                  <c:v>6.08139119430871</c:v>
                </c:pt>
                <c:pt idx="222">
                  <c:v>6.106163479634732</c:v>
                </c:pt>
                <c:pt idx="223">
                  <c:v>6.130948124475084</c:v>
                </c:pt>
                <c:pt idx="224">
                  <c:v>6.155745153213742</c:v>
                </c:pt>
                <c:pt idx="225">
                  <c:v>6.180554588922739</c:v>
                </c:pt>
                <c:pt idx="226">
                  <c:v>6.205376453388185</c:v>
                </c:pt>
                <c:pt idx="227">
                  <c:v>6.230210767135839</c:v>
                </c:pt>
                <c:pt idx="228">
                  <c:v>6.255057549456238</c:v>
                </c:pt>
                <c:pt idx="229">
                  <c:v>6.279916818429416</c:v>
                </c:pt>
                <c:pt idx="230">
                  <c:v>6.304788590949181</c:v>
                </c:pt>
                <c:pt idx="231">
                  <c:v>6.329672882746999</c:v>
                </c:pt>
                <c:pt idx="232">
                  <c:v>6.354569708415451</c:v>
                </c:pt>
                <c:pt idx="233">
                  <c:v>6.379479081431315</c:v>
                </c:pt>
                <c:pt idx="234">
                  <c:v>6.404401014178236</c:v>
                </c:pt>
                <c:pt idx="235">
                  <c:v>6.429335517969023</c:v>
                </c:pt>
                <c:pt idx="236">
                  <c:v>6.454282603067574</c:v>
                </c:pt>
                <c:pt idx="237">
                  <c:v>6.479242278710406</c:v>
                </c:pt>
                <c:pt idx="238">
                  <c:v>6.50421455312785</c:v>
                </c:pt>
                <c:pt idx="239">
                  <c:v>6.529199433564865</c:v>
                </c:pt>
                <c:pt idx="240">
                  <c:v>6.554196926301514</c:v>
                </c:pt>
                <c:pt idx="241">
                  <c:v>6.579207036673081</c:v>
                </c:pt>
                <c:pt idx="242">
                  <c:v>6.604229769089864</c:v>
                </c:pt>
                <c:pt idx="243">
                  <c:v>6.62926512705661</c:v>
                </c:pt>
                <c:pt idx="244">
                  <c:v>6.654313113191644</c:v>
                </c:pt>
                <c:pt idx="245">
                  <c:v>6.679373729245657</c:v>
                </c:pt>
                <c:pt idx="246">
                  <c:v>6.70444697612019</c:v>
                </c:pt>
                <c:pt idx="247">
                  <c:v>6.729532853885782</c:v>
                </c:pt>
                <c:pt idx="248">
                  <c:v>6.754631361799841</c:v>
                </c:pt>
                <c:pt idx="249">
                  <c:v>6.77974249832418</c:v>
                </c:pt>
                <c:pt idx="250">
                  <c:v>6.804866261142285</c:v>
                </c:pt>
                <c:pt idx="251">
                  <c:v>6.830002647176252</c:v>
                </c:pt>
                <c:pt idx="252">
                  <c:v>6.855151652603475</c:v>
                </c:pt>
                <c:pt idx="253">
                  <c:v>6.880313272873021</c:v>
                </c:pt>
                <c:pt idx="254">
                  <c:v>6.905487502721742</c:v>
                </c:pt>
                <c:pt idx="255">
                  <c:v>6.930674336190097</c:v>
                </c:pt>
                <c:pt idx="256">
                  <c:v>6.95587376663771</c:v>
                </c:pt>
                <c:pt idx="257">
                  <c:v>6.98108578675867</c:v>
                </c:pt>
                <c:pt idx="258">
                  <c:v>7.006310388596546</c:v>
                </c:pt>
                <c:pt idx="259">
                  <c:v>7.031547563559171</c:v>
                </c:pt>
                <c:pt idx="260">
                  <c:v>7.056797302433144</c:v>
                </c:pt>
                <c:pt idx="261">
                  <c:v>7.082059595398102</c:v>
                </c:pt>
                <c:pt idx="262">
                  <c:v>7.107334432040731</c:v>
                </c:pt>
                <c:pt idx="263">
                  <c:v>7.132621801368548</c:v>
                </c:pt>
                <c:pt idx="264">
                  <c:v>7.157921691823423</c:v>
                </c:pt>
                <c:pt idx="265">
                  <c:v>7.183234091294893</c:v>
                </c:pt>
                <c:pt idx="266">
                  <c:v>7.208558987133215</c:v>
                </c:pt>
                <c:pt idx="267">
                  <c:v>7.233896366162215</c:v>
                </c:pt>
                <c:pt idx="268">
                  <c:v>7.25924621469189</c:v>
                </c:pt>
                <c:pt idx="269">
                  <c:v>7.284608518530808</c:v>
                </c:pt>
                <c:pt idx="270">
                  <c:v>7.30998326299828</c:v>
                </c:pt>
                <c:pt idx="271">
                  <c:v>7.335370432936312</c:v>
                </c:pt>
                <c:pt idx="272">
                  <c:v>7.360770012721357</c:v>
                </c:pt>
                <c:pt idx="273">
                  <c:v>7.386181986275853</c:v>
                </c:pt>
                <c:pt idx="274">
                  <c:v>7.41160633707955</c:v>
                </c:pt>
                <c:pt idx="275">
                  <c:v>7.43704304818065</c:v>
                </c:pt>
                <c:pt idx="276">
                  <c:v>7.462492102206724</c:v>
                </c:pt>
                <c:pt idx="277">
                  <c:v>7.487953481375463</c:v>
                </c:pt>
                <c:pt idx="278">
                  <c:v>7.513427167505206</c:v>
                </c:pt>
                <c:pt idx="279">
                  <c:v>7.5389131420253</c:v>
                </c:pt>
                <c:pt idx="280">
                  <c:v>7.564411385986262</c:v>
                </c:pt>
                <c:pt idx="281">
                  <c:v>7.589921880069756</c:v>
                </c:pt>
                <c:pt idx="282">
                  <c:v>7.6154446045984</c:v>
                </c:pt>
                <c:pt idx="283">
                  <c:v>7.640979539545372</c:v>
                </c:pt>
                <c:pt idx="284">
                  <c:v>7.666526664543859</c:v>
                </c:pt>
                <c:pt idx="285">
                  <c:v>7.692085958896334</c:v>
                </c:pt>
                <c:pt idx="286">
                  <c:v>7.717657401583641</c:v>
                </c:pt>
                <c:pt idx="287">
                  <c:v>7.743240971273935</c:v>
                </c:pt>
                <c:pt idx="288">
                  <c:v>7.768836646331443</c:v>
                </c:pt>
                <c:pt idx="289">
                  <c:v>7.794444404825062</c:v>
                </c:pt>
                <c:pt idx="290">
                  <c:v>7.820064224536805</c:v>
                </c:pt>
                <c:pt idx="291">
                  <c:v>7.845696082970086</c:v>
                </c:pt>
                <c:pt idx="292">
                  <c:v>7.871339957357836</c:v>
                </c:pt>
                <c:pt idx="293">
                  <c:v>7.896995824670485</c:v>
                </c:pt>
                <c:pt idx="294">
                  <c:v>7.92266366162378</c:v>
                </c:pt>
                <c:pt idx="295">
                  <c:v>7.948343444686465</c:v>
                </c:pt>
                <c:pt idx="296">
                  <c:v>7.974035150087799</c:v>
                </c:pt>
                <c:pt idx="297">
                  <c:v>7.999738753824946</c:v>
                </c:pt>
                <c:pt idx="298">
                  <c:v>8.02545423167021</c:v>
                </c:pt>
                <c:pt idx="299">
                  <c:v>8.051181559178152</c:v>
                </c:pt>
                <c:pt idx="300">
                  <c:v>8.076920711692528</c:v>
                </c:pt>
                <c:pt idx="301">
                  <c:v>8.102671664353142</c:v>
                </c:pt>
                <c:pt idx="302">
                  <c:v>8.128434392102532</c:v>
                </c:pt>
                <c:pt idx="303">
                  <c:v>8.154208869692532</c:v>
                </c:pt>
                <c:pt idx="304">
                  <c:v>8.179995071690715</c:v>
                </c:pt>
                <c:pt idx="305">
                  <c:v>8.205792972486694</c:v>
                </c:pt>
                <c:pt idx="306">
                  <c:v>8.23160254629831</c:v>
                </c:pt>
                <c:pt idx="307">
                  <c:v>8.257423767177697</c:v>
                </c:pt>
                <c:pt idx="308">
                  <c:v>8.283256609017207</c:v>
                </c:pt>
                <c:pt idx="309">
                  <c:v>8.309101045555253</c:v>
                </c:pt>
                <c:pt idx="310">
                  <c:v>8.33495705038199</c:v>
                </c:pt>
                <c:pt idx="311">
                  <c:v>8.360824596944926</c:v>
                </c:pt>
                <c:pt idx="312">
                  <c:v>8.386703658554367</c:v>
                </c:pt>
                <c:pt idx="313">
                  <c:v>8.41259420838881</c:v>
                </c:pt>
                <c:pt idx="314">
                  <c:v>8.438496219500194</c:v>
                </c:pt>
                <c:pt idx="315">
                  <c:v>8.464409664819013</c:v>
                </c:pt>
                <c:pt idx="316">
                  <c:v>8.4903345171594</c:v>
                </c:pt>
                <c:pt idx="317">
                  <c:v>8.516270749224036</c:v>
                </c:pt>
                <c:pt idx="318">
                  <c:v>8.542218333608982</c:v>
                </c:pt>
                <c:pt idx="319">
                  <c:v>8.568177242808424</c:v>
                </c:pt>
                <c:pt idx="320">
                  <c:v>8.594147449219295</c:v>
                </c:pt>
                <c:pt idx="321">
                  <c:v>8.620128925145817</c:v>
                </c:pt>
                <c:pt idx="322">
                  <c:v>8.646121642803928</c:v>
                </c:pt>
                <c:pt idx="323">
                  <c:v>8.672125574325633</c:v>
                </c:pt>
                <c:pt idx="324">
                  <c:v>8.698140691763265</c:v>
                </c:pt>
                <c:pt idx="325">
                  <c:v>8.724166967093623</c:v>
                </c:pt>
                <c:pt idx="326">
                  <c:v>8.750204372222064</c:v>
                </c:pt>
                <c:pt idx="327">
                  <c:v>8.77625287898647</c:v>
                </c:pt>
                <c:pt idx="328">
                  <c:v>8.80231245916115</c:v>
                </c:pt>
                <c:pt idx="329">
                  <c:v>8.828383084460647</c:v>
                </c:pt>
                <c:pt idx="330">
                  <c:v>8.854464726543472</c:v>
                </c:pt>
                <c:pt idx="331">
                  <c:v>8.880557357015737</c:v>
                </c:pt>
                <c:pt idx="332">
                  <c:v>8.906660947434727</c:v>
                </c:pt>
                <c:pt idx="333">
                  <c:v>8.932775469312377</c:v>
                </c:pt>
                <c:pt idx="334">
                  <c:v>8.958900894118684</c:v>
                </c:pt>
                <c:pt idx="335">
                  <c:v>8.985037193285034</c:v>
                </c:pt>
                <c:pt idx="336">
                  <c:v>9.011184338207453</c:v>
                </c:pt>
                <c:pt idx="337">
                  <c:v>9.037342300249787</c:v>
                </c:pt>
                <c:pt idx="338">
                  <c:v>9.063511050746813</c:v>
                </c:pt>
                <c:pt idx="339">
                  <c:v>9.08969056100727</c:v>
                </c:pt>
                <c:pt idx="340">
                  <c:v>9.11588080231683</c:v>
                </c:pt>
                <c:pt idx="341">
                  <c:v>9.142081745940985</c:v>
                </c:pt>
                <c:pt idx="342">
                  <c:v>9.168293363127887</c:v>
                </c:pt>
                <c:pt idx="343">
                  <c:v>9.194515625111096</c:v>
                </c:pt>
                <c:pt idx="344">
                  <c:v>9.220748503112298</c:v>
                </c:pt>
                <c:pt idx="345">
                  <c:v>9.246991968343917</c:v>
                </c:pt>
                <c:pt idx="346">
                  <c:v>9.273245992011695</c:v>
                </c:pt>
                <c:pt idx="347">
                  <c:v>9.299510545317206</c:v>
                </c:pt>
                <c:pt idx="348">
                  <c:v>9.32578559946029</c:v>
                </c:pt>
                <c:pt idx="349">
                  <c:v>9.352071125641455</c:v>
                </c:pt>
                <c:pt idx="350">
                  <c:v>9.378367095064197</c:v>
                </c:pt>
                <c:pt idx="351">
                  <c:v>9.404673478937278</c:v>
                </c:pt>
                <c:pt idx="352">
                  <c:v>9.430990248476945</c:v>
                </c:pt>
                <c:pt idx="353">
                  <c:v>9.457317374909084</c:v>
                </c:pt>
                <c:pt idx="354">
                  <c:v>9.483654829471335</c:v>
                </c:pt>
                <c:pt idx="355">
                  <c:v>9.51000258341514</c:v>
                </c:pt>
                <c:pt idx="356">
                  <c:v>9.536360608007753</c:v>
                </c:pt>
                <c:pt idx="357">
                  <c:v>9.562728874534177</c:v>
                </c:pt>
                <c:pt idx="358">
                  <c:v>9.589107354299084</c:v>
                </c:pt>
                <c:pt idx="359">
                  <c:v>9.615496018628657</c:v>
                </c:pt>
                <c:pt idx="360">
                  <c:v>9.641894838872385</c:v>
                </c:pt>
                <c:pt idx="361">
                  <c:v>9.668303786404838</c:v>
                </c:pt>
                <c:pt idx="362">
                  <c:v>9.69472283262736</c:v>
                </c:pt>
                <c:pt idx="363">
                  <c:v>9.721151948969748</c:v>
                </c:pt>
                <c:pt idx="364">
                  <c:v>9.747591106891862</c:v>
                </c:pt>
                <c:pt idx="365">
                  <c:v>9.774040277885205</c:v>
                </c:pt>
                <c:pt idx="366">
                  <c:v>9.800499433474456</c:v>
                </c:pt>
                <c:pt idx="367">
                  <c:v>9.826968545218964</c:v>
                </c:pt>
                <c:pt idx="368">
                  <c:v>9.853447584714196</c:v>
                </c:pt>
                <c:pt idx="369">
                  <c:v>9.879936523593144</c:v>
                </c:pt>
                <c:pt idx="370">
                  <c:v>9.906435333527706</c:v>
                </c:pt>
                <c:pt idx="371">
                  <c:v>9.932943986230008</c:v>
                </c:pt>
                <c:pt idx="372">
                  <c:v>9.959462453453703</c:v>
                </c:pt>
                <c:pt idx="373">
                  <c:v>9.985990706995227</c:v>
                </c:pt>
                <c:pt idx="374">
                  <c:v>10.01252871869502</c:v>
                </c:pt>
                <c:pt idx="375">
                  <c:v>10.03907646043871</c:v>
                </c:pt>
                <c:pt idx="376">
                  <c:v>10.06563390415826</c:v>
                </c:pt>
                <c:pt idx="377">
                  <c:v>10.09220102183309</c:v>
                </c:pt>
                <c:pt idx="378">
                  <c:v>10.11877778549117</c:v>
                </c:pt>
                <c:pt idx="379">
                  <c:v>10.14536416721002</c:v>
                </c:pt>
                <c:pt idx="380">
                  <c:v>10.17196013911781</c:v>
                </c:pt>
                <c:pt idx="381">
                  <c:v>10.19856567339428</c:v>
                </c:pt>
                <c:pt idx="382">
                  <c:v>10.22518074227169</c:v>
                </c:pt>
                <c:pt idx="383">
                  <c:v>10.25180531803582</c:v>
                </c:pt>
                <c:pt idx="384">
                  <c:v>10.27843937302677</c:v>
                </c:pt>
                <c:pt idx="385">
                  <c:v>10.30508287963991</c:v>
                </c:pt>
                <c:pt idx="386">
                  <c:v>10.33173581032666</c:v>
                </c:pt>
                <c:pt idx="387">
                  <c:v>10.35839813759532</c:v>
                </c:pt>
                <c:pt idx="388">
                  <c:v>10.38506983401187</c:v>
                </c:pt>
                <c:pt idx="389">
                  <c:v>10.41175087220071</c:v>
                </c:pt>
                <c:pt idx="390">
                  <c:v>10.43844122484539</c:v>
                </c:pt>
                <c:pt idx="391">
                  <c:v>10.46514086468934</c:v>
                </c:pt>
                <c:pt idx="392">
                  <c:v>10.49184976453652</c:v>
                </c:pt>
                <c:pt idx="393">
                  <c:v>10.51856789725209</c:v>
                </c:pt>
                <c:pt idx="394">
                  <c:v>10.54529523576304</c:v>
                </c:pt>
                <c:pt idx="395">
                  <c:v>10.57203175305883</c:v>
                </c:pt>
                <c:pt idx="396">
                  <c:v>10.59877742219193</c:v>
                </c:pt>
                <c:pt idx="397">
                  <c:v>10.62553221627843</c:v>
                </c:pt>
                <c:pt idx="398">
                  <c:v>10.65229610849854</c:v>
                </c:pt>
                <c:pt idx="399">
                  <c:v>10.67906907209717</c:v>
                </c:pt>
                <c:pt idx="400">
                  <c:v>10.70585108038436</c:v>
                </c:pt>
                <c:pt idx="401">
                  <c:v>10.73264210673585</c:v>
                </c:pt>
                <c:pt idx="402">
                  <c:v>10.75944212459345</c:v>
                </c:pt>
                <c:pt idx="403">
                  <c:v>10.78625110746555</c:v>
                </c:pt>
                <c:pt idx="404">
                  <c:v>10.81306902892753</c:v>
                </c:pt>
                <c:pt idx="405">
                  <c:v>10.83989586262215</c:v>
                </c:pt>
                <c:pt idx="406">
                  <c:v>10.86673158225995</c:v>
                </c:pt>
                <c:pt idx="407">
                  <c:v>10.89357616161961</c:v>
                </c:pt>
                <c:pt idx="408">
                  <c:v>10.92042957454832</c:v>
                </c:pt>
                <c:pt idx="409">
                  <c:v>10.94729179496212</c:v>
                </c:pt>
                <c:pt idx="410">
                  <c:v>10.97416279684619</c:v>
                </c:pt>
                <c:pt idx="411">
                  <c:v>11.00104255425518</c:v>
                </c:pt>
                <c:pt idx="412">
                  <c:v>11.02793104131351</c:v>
                </c:pt>
                <c:pt idx="413">
                  <c:v>11.0548282322156</c:v>
                </c:pt>
                <c:pt idx="414">
                  <c:v>11.08173410122618</c:v>
                </c:pt>
                <c:pt idx="415">
                  <c:v>11.1086486226805</c:v>
                </c:pt>
                <c:pt idx="416">
                  <c:v>11.13557177098457</c:v>
                </c:pt>
                <c:pt idx="417">
                  <c:v>11.16250352061539</c:v>
                </c:pt>
                <c:pt idx="418">
                  <c:v>11.18944384612114</c:v>
                </c:pt>
                <c:pt idx="419">
                  <c:v>11.21639272212136</c:v>
                </c:pt>
                <c:pt idx="420">
                  <c:v>11.24335012330716</c:v>
                </c:pt>
                <c:pt idx="421">
                  <c:v>11.27031602444135</c:v>
                </c:pt>
                <c:pt idx="422">
                  <c:v>11.29729040035863</c:v>
                </c:pt>
                <c:pt idx="423">
                  <c:v>11.32427322596568</c:v>
                </c:pt>
                <c:pt idx="424">
                  <c:v>11.35126447624136</c:v>
                </c:pt>
                <c:pt idx="425">
                  <c:v>11.37826412623675</c:v>
                </c:pt>
                <c:pt idx="426">
                  <c:v>11.40527215107533</c:v>
                </c:pt>
                <c:pt idx="427">
                  <c:v>11.43228852595301</c:v>
                </c:pt>
                <c:pt idx="428">
                  <c:v>11.4593132261383</c:v>
                </c:pt>
                <c:pt idx="429">
                  <c:v>11.48634622697229</c:v>
                </c:pt>
                <c:pt idx="430">
                  <c:v>11.5133875038688</c:v>
                </c:pt>
                <c:pt idx="431">
                  <c:v>11.54043703231436</c:v>
                </c:pt>
                <c:pt idx="432">
                  <c:v>11.56749478786836</c:v>
                </c:pt>
                <c:pt idx="433">
                  <c:v>11.59456074616297</c:v>
                </c:pt>
                <c:pt idx="434">
                  <c:v>11.62163488290328</c:v>
                </c:pt>
                <c:pt idx="435">
                  <c:v>11.64871717386723</c:v>
                </c:pt>
                <c:pt idx="436">
                  <c:v>11.6758075949057</c:v>
                </c:pt>
                <c:pt idx="437">
                  <c:v>11.70290612194245</c:v>
                </c:pt>
                <c:pt idx="438">
                  <c:v>11.73001273097415</c:v>
                </c:pt>
                <c:pt idx="439">
                  <c:v>11.75712739807039</c:v>
                </c:pt>
                <c:pt idx="440">
                  <c:v>11.78425009937362</c:v>
                </c:pt>
                <c:pt idx="441">
                  <c:v>11.81138081109914</c:v>
                </c:pt>
                <c:pt idx="442">
                  <c:v>11.83851950953508</c:v>
                </c:pt>
                <c:pt idx="443">
                  <c:v>11.86566617104235</c:v>
                </c:pt>
                <c:pt idx="444">
                  <c:v>11.8928207720546</c:v>
                </c:pt>
                <c:pt idx="445">
                  <c:v>11.91998328907815</c:v>
                </c:pt>
                <c:pt idx="446">
                  <c:v>11.94715369869198</c:v>
                </c:pt>
                <c:pt idx="447">
                  <c:v>11.97433197754759</c:v>
                </c:pt>
                <c:pt idx="448">
                  <c:v>12.00151810236899</c:v>
                </c:pt>
                <c:pt idx="449">
                  <c:v>12.02871204995262</c:v>
                </c:pt>
                <c:pt idx="450">
                  <c:v>12.05591379716723</c:v>
                </c:pt>
                <c:pt idx="451">
                  <c:v>12.08312332095382</c:v>
                </c:pt>
                <c:pt idx="452">
                  <c:v>12.11034059832556</c:v>
                </c:pt>
                <c:pt idx="453">
                  <c:v>12.13756560636767</c:v>
                </c:pt>
                <c:pt idx="454">
                  <c:v>12.16479832223732</c:v>
                </c:pt>
                <c:pt idx="455">
                  <c:v>12.19203872316353</c:v>
                </c:pt>
                <c:pt idx="456">
                  <c:v>12.21928678644707</c:v>
                </c:pt>
                <c:pt idx="457">
                  <c:v>12.24654248946032</c:v>
                </c:pt>
                <c:pt idx="458">
                  <c:v>12.27380580964714</c:v>
                </c:pt>
                <c:pt idx="459">
                  <c:v>12.30107672452281</c:v>
                </c:pt>
                <c:pt idx="460">
                  <c:v>12.32835521167383</c:v>
                </c:pt>
                <c:pt idx="461">
                  <c:v>12.35564124875781</c:v>
                </c:pt>
                <c:pt idx="462">
                  <c:v>12.38293481350336</c:v>
                </c:pt>
                <c:pt idx="463">
                  <c:v>12.41023588370992</c:v>
                </c:pt>
                <c:pt idx="464">
                  <c:v>12.43754443724762</c:v>
                </c:pt>
                <c:pt idx="465">
                  <c:v>12.46486045205715</c:v>
                </c:pt>
                <c:pt idx="466">
                  <c:v>12.4921839061496</c:v>
                </c:pt>
                <c:pt idx="467">
                  <c:v>12.51951477760629</c:v>
                </c:pt>
                <c:pt idx="468">
                  <c:v>12.54685304457865</c:v>
                </c:pt>
                <c:pt idx="469">
                  <c:v>12.57419868528804</c:v>
                </c:pt>
                <c:pt idx="470">
                  <c:v>12.60155167802557</c:v>
                </c:pt>
                <c:pt idx="471">
                  <c:v>12.62891200115198</c:v>
                </c:pt>
                <c:pt idx="472">
                  <c:v>12.65627963309743</c:v>
                </c:pt>
                <c:pt idx="473">
                  <c:v>12.68365455236135</c:v>
                </c:pt>
                <c:pt idx="474">
                  <c:v>12.71103673751228</c:v>
                </c:pt>
                <c:pt idx="475">
                  <c:v>12.73842616718765</c:v>
                </c:pt>
                <c:pt idx="476">
                  <c:v>12.76582282009367</c:v>
                </c:pt>
                <c:pt idx="477">
                  <c:v>12.7932266750051</c:v>
                </c:pt>
                <c:pt idx="478">
                  <c:v>12.82063771076506</c:v>
                </c:pt>
                <c:pt idx="479">
                  <c:v>12.84805590628491</c:v>
                </c:pt>
                <c:pt idx="480">
                  <c:v>12.87548124054402</c:v>
                </c:pt>
                <c:pt idx="481">
                  <c:v>12.90291369258955</c:v>
                </c:pt>
                <c:pt idx="482">
                  <c:v>12.93035324153635</c:v>
                </c:pt>
                <c:pt idx="483">
                  <c:v>12.9577998665667</c:v>
                </c:pt>
                <c:pt idx="484">
                  <c:v>12.98525354693013</c:v>
                </c:pt>
                <c:pt idx="485">
                  <c:v>13.01271426194324</c:v>
                </c:pt>
                <c:pt idx="486">
                  <c:v>13.04018199098951</c:v>
                </c:pt>
                <c:pt idx="487">
                  <c:v>13.0676567135191</c:v>
                </c:pt>
                <c:pt idx="488">
                  <c:v>13.09513840904862</c:v>
                </c:pt>
                <c:pt idx="489">
                  <c:v>13.122627057161</c:v>
                </c:pt>
                <c:pt idx="490">
                  <c:v>13.1501226375052</c:v>
                </c:pt>
                <c:pt idx="491">
                  <c:v>13.17762512979611</c:v>
                </c:pt>
                <c:pt idx="492">
                  <c:v>13.20513451381427</c:v>
                </c:pt>
                <c:pt idx="493">
                  <c:v>13.23265076940567</c:v>
                </c:pt>
                <c:pt idx="494">
                  <c:v>13.26017387648163</c:v>
                </c:pt>
                <c:pt idx="495">
                  <c:v>13.28770381501848</c:v>
                </c:pt>
                <c:pt idx="496">
                  <c:v>13.31524056505744</c:v>
                </c:pt>
                <c:pt idx="497">
                  <c:v>13.34278410670438</c:v>
                </c:pt>
                <c:pt idx="498">
                  <c:v>13.3703344201296</c:v>
                </c:pt>
                <c:pt idx="499">
                  <c:v>13.39789148556767</c:v>
                </c:pt>
                <c:pt idx="500">
                  <c:v>13.42545528331715</c:v>
                </c:pt>
                <c:pt idx="501">
                  <c:v>13.45302579374047</c:v>
                </c:pt>
                <c:pt idx="502">
                  <c:v>13.48060299726363</c:v>
                </c:pt>
                <c:pt idx="503">
                  <c:v>13.50818687437605</c:v>
                </c:pt>
                <c:pt idx="504">
                  <c:v>13.53577740563036</c:v>
                </c:pt>
                <c:pt idx="505">
                  <c:v>13.56337457164215</c:v>
                </c:pt>
                <c:pt idx="506">
                  <c:v>13.59097835308979</c:v>
                </c:pt>
                <c:pt idx="507">
                  <c:v>13.6185887307142</c:v>
                </c:pt>
                <c:pt idx="508">
                  <c:v>13.64620568531866</c:v>
                </c:pt>
                <c:pt idx="509">
                  <c:v>13.6738291977686</c:v>
                </c:pt>
                <c:pt idx="510">
                  <c:v>13.70145924899132</c:v>
                </c:pt>
                <c:pt idx="511">
                  <c:v>13.72909581997591</c:v>
                </c:pt>
                <c:pt idx="512">
                  <c:v>13.7567388917729</c:v>
                </c:pt>
                <c:pt idx="513">
                  <c:v>13.78438844549415</c:v>
                </c:pt>
                <c:pt idx="514">
                  <c:v>13.81204446231255</c:v>
                </c:pt>
                <c:pt idx="515">
                  <c:v>13.83970692346191</c:v>
                </c:pt>
                <c:pt idx="516">
                  <c:v>13.86737581023664</c:v>
                </c:pt>
                <c:pt idx="517">
                  <c:v>13.89505110399161</c:v>
                </c:pt>
                <c:pt idx="518">
                  <c:v>13.92273278614192</c:v>
                </c:pt>
                <c:pt idx="519">
                  <c:v>13.95042083816269</c:v>
                </c:pt>
                <c:pt idx="520">
                  <c:v>13.97811524158881</c:v>
                </c:pt>
                <c:pt idx="521">
                  <c:v>14.00581597801481</c:v>
                </c:pt>
                <c:pt idx="522">
                  <c:v>14.03352302909454</c:v>
                </c:pt>
                <c:pt idx="523">
                  <c:v>14.06123637654108</c:v>
                </c:pt>
                <c:pt idx="524">
                  <c:v>14.08895600212641</c:v>
                </c:pt>
                <c:pt idx="525">
                  <c:v>14.11668188768129</c:v>
                </c:pt>
                <c:pt idx="526">
                  <c:v>14.14441401509499</c:v>
                </c:pt>
                <c:pt idx="527">
                  <c:v>14.17215236631512</c:v>
                </c:pt>
                <c:pt idx="528">
                  <c:v>14.1998969233474</c:v>
                </c:pt>
                <c:pt idx="529">
                  <c:v>14.22764766825543</c:v>
                </c:pt>
                <c:pt idx="530">
                  <c:v>14.25540458316054</c:v>
                </c:pt>
                <c:pt idx="531">
                  <c:v>14.28316765024153</c:v>
                </c:pt>
                <c:pt idx="532">
                  <c:v>14.31093685173444</c:v>
                </c:pt>
                <c:pt idx="533">
                  <c:v>14.33871216993243</c:v>
                </c:pt>
                <c:pt idx="534">
                  <c:v>14.3664935871855</c:v>
                </c:pt>
                <c:pt idx="535">
                  <c:v>14.39428108590026</c:v>
                </c:pt>
                <c:pt idx="536">
                  <c:v>14.42207464853983</c:v>
                </c:pt>
                <c:pt idx="537">
                  <c:v>14.44987425762352</c:v>
                </c:pt>
                <c:pt idx="538">
                  <c:v>14.47767989572668</c:v>
                </c:pt>
                <c:pt idx="539">
                  <c:v>14.5054915454805</c:v>
                </c:pt>
                <c:pt idx="540">
                  <c:v>14.53330918957177</c:v>
                </c:pt>
                <c:pt idx="541">
                  <c:v>14.56113281074271</c:v>
                </c:pt>
                <c:pt idx="542">
                  <c:v>14.58896239179072</c:v>
                </c:pt>
                <c:pt idx="543">
                  <c:v>14.61679791556826</c:v>
                </c:pt>
                <c:pt idx="544">
                  <c:v>14.64463936498253</c:v>
                </c:pt>
                <c:pt idx="545">
                  <c:v>14.67248672299539</c:v>
                </c:pt>
                <c:pt idx="546">
                  <c:v>14.70033997262304</c:v>
                </c:pt>
                <c:pt idx="547">
                  <c:v>14.72819909693593</c:v>
                </c:pt>
                <c:pt idx="548">
                  <c:v>14.75606407905848</c:v>
                </c:pt>
                <c:pt idx="549">
                  <c:v>14.78393490216891</c:v>
                </c:pt>
                <c:pt idx="550">
                  <c:v>14.81181154949903</c:v>
                </c:pt>
                <c:pt idx="551">
                  <c:v>14.83969400433405</c:v>
                </c:pt>
                <c:pt idx="552">
                  <c:v>14.8675822500124</c:v>
                </c:pt>
                <c:pt idx="553">
                  <c:v>14.89547626992547</c:v>
                </c:pt>
                <c:pt idx="554">
                  <c:v>14.92337604751749</c:v>
                </c:pt>
                <c:pt idx="555">
                  <c:v>14.95128156628527</c:v>
                </c:pt>
                <c:pt idx="556">
                  <c:v>14.97919280977807</c:v>
                </c:pt>
                <c:pt idx="557">
                  <c:v>15.00710976159732</c:v>
                </c:pt>
                <c:pt idx="558">
                  <c:v>15.0350324053965</c:v>
                </c:pt>
                <c:pt idx="559">
                  <c:v>15.06296072488092</c:v>
                </c:pt>
                <c:pt idx="560">
                  <c:v>15.0908947038075</c:v>
                </c:pt>
                <c:pt idx="561">
                  <c:v>15.11883432598464</c:v>
                </c:pt>
                <c:pt idx="562">
                  <c:v>15.14677957527196</c:v>
                </c:pt>
                <c:pt idx="563">
                  <c:v>15.17473043558014</c:v>
                </c:pt>
                <c:pt idx="564">
                  <c:v>15.20268689087074</c:v>
                </c:pt>
                <c:pt idx="565">
                  <c:v>15.23064892515601</c:v>
                </c:pt>
                <c:pt idx="566">
                  <c:v>15.25861652249866</c:v>
                </c:pt>
                <c:pt idx="567">
                  <c:v>15.28658966701173</c:v>
                </c:pt>
                <c:pt idx="568">
                  <c:v>15.31456834285836</c:v>
                </c:pt>
                <c:pt idx="569">
                  <c:v>15.34255253425162</c:v>
                </c:pt>
                <c:pt idx="570">
                  <c:v>15.37054222545432</c:v>
                </c:pt>
                <c:pt idx="571">
                  <c:v>15.39853740077884</c:v>
                </c:pt>
                <c:pt idx="572">
                  <c:v>15.4265380445869</c:v>
                </c:pt>
                <c:pt idx="573">
                  <c:v>15.45454414128944</c:v>
                </c:pt>
                <c:pt idx="574">
                  <c:v>15.48255567534637</c:v>
                </c:pt>
                <c:pt idx="575">
                  <c:v>15.51057263126647</c:v>
                </c:pt>
                <c:pt idx="576">
                  <c:v>15.53859499360711</c:v>
                </c:pt>
                <c:pt idx="577">
                  <c:v>15.56662274697414</c:v>
                </c:pt>
                <c:pt idx="578">
                  <c:v>15.59465587602168</c:v>
                </c:pt>
                <c:pt idx="579">
                  <c:v>15.62269436545197</c:v>
                </c:pt>
                <c:pt idx="580">
                  <c:v>15.65073820001515</c:v>
                </c:pt>
                <c:pt idx="581">
                  <c:v>15.6787873645091</c:v>
                </c:pt>
                <c:pt idx="582">
                  <c:v>15.70684184377926</c:v>
                </c:pt>
                <c:pt idx="583">
                  <c:v>15.73490162271847</c:v>
                </c:pt>
                <c:pt idx="584">
                  <c:v>15.76296668626679</c:v>
                </c:pt>
                <c:pt idx="585">
                  <c:v>15.79103701941128</c:v>
                </c:pt>
                <c:pt idx="586">
                  <c:v>15.8191126071859</c:v>
                </c:pt>
                <c:pt idx="587">
                  <c:v>15.84719343467127</c:v>
                </c:pt>
                <c:pt idx="588">
                  <c:v>15.87527948699453</c:v>
                </c:pt>
                <c:pt idx="589">
                  <c:v>15.90337074932918</c:v>
                </c:pt>
                <c:pt idx="590">
                  <c:v>15.93146720689487</c:v>
                </c:pt>
                <c:pt idx="591">
                  <c:v>15.95956884495726</c:v>
                </c:pt>
                <c:pt idx="592">
                  <c:v>15.98767564882783</c:v>
                </c:pt>
                <c:pt idx="593">
                  <c:v>16.01578760386372</c:v>
                </c:pt>
                <c:pt idx="594">
                  <c:v>16.04390469546759</c:v>
                </c:pt>
                <c:pt idx="595">
                  <c:v>16.07202690908738</c:v>
                </c:pt>
                <c:pt idx="596">
                  <c:v>16.10015423021621</c:v>
                </c:pt>
                <c:pt idx="597">
                  <c:v>16.12828664439219</c:v>
                </c:pt>
                <c:pt idx="598">
                  <c:v>16.15642413719826</c:v>
                </c:pt>
                <c:pt idx="599">
                  <c:v>16.18456669426199</c:v>
                </c:pt>
                <c:pt idx="600">
                  <c:v>16.21271430125547</c:v>
                </c:pt>
                <c:pt idx="601">
                  <c:v>16.24086694389513</c:v>
                </c:pt>
              </c:numCache>
            </c:numRef>
          </c:xVal>
          <c:yVal>
            <c:numRef>
              <c:f>'NS Calcs'!$E$9:$E$1001</c:f>
              <c:numCache>
                <c:formatCode>0.00</c:formatCode>
                <c:ptCount val="993"/>
                <c:pt idx="0">
                  <c:v>0.0</c:v>
                </c:pt>
                <c:pt idx="1">
                  <c:v>69.09936306346167</c:v>
                </c:pt>
                <c:pt idx="2">
                  <c:v>111.9303990470281</c:v>
                </c:pt>
                <c:pt idx="3">
                  <c:v>116.447319274068</c:v>
                </c:pt>
                <c:pt idx="4">
                  <c:v>140.8028368646159</c:v>
                </c:pt>
                <c:pt idx="5">
                  <c:v>161.9162580018298</c:v>
                </c:pt>
                <c:pt idx="6">
                  <c:v>180.639459560425</c:v>
                </c:pt>
                <c:pt idx="7">
                  <c:v>197.5051686036527</c:v>
                </c:pt>
                <c:pt idx="8">
                  <c:v>212.8747541754911</c:v>
                </c:pt>
                <c:pt idx="9">
                  <c:v>227.0062631945245</c:v>
                </c:pt>
                <c:pt idx="10">
                  <c:v>240.0913632436744</c:v>
                </c:pt>
                <c:pt idx="11">
                  <c:v>252.2769281660877</c:v>
                </c:pt>
                <c:pt idx="12">
                  <c:v>263.6783943647947</c:v>
                </c:pt>
                <c:pt idx="13">
                  <c:v>274.3884149448867</c:v>
                </c:pt>
                <c:pt idx="14">
                  <c:v>284.4826838060302</c:v>
                </c:pt>
                <c:pt idx="15">
                  <c:v>294.0239816634205</c:v>
                </c:pt>
                <c:pt idx="16">
                  <c:v>303.0650638063087</c:v>
                </c:pt>
                <c:pt idx="17">
                  <c:v>311.6507696908914</c:v>
                </c:pt>
                <c:pt idx="18">
                  <c:v>319.8195955948145</c:v>
                </c:pt>
                <c:pt idx="19">
                  <c:v>327.604888048102</c:v>
                </c:pt>
                <c:pt idx="20">
                  <c:v>335.0357638749453</c:v>
                </c:pt>
                <c:pt idx="21">
                  <c:v>342.137829518824</c:v>
                </c:pt>
                <c:pt idx="22">
                  <c:v>348.9337505843351</c:v>
                </c:pt>
                <c:pt idx="23">
                  <c:v>355.443707953675</c:v>
                </c:pt>
                <c:pt idx="24">
                  <c:v>361.685766863814</c:v>
                </c:pt>
                <c:pt idx="25">
                  <c:v>367.6761783823985</c:v>
                </c:pt>
                <c:pt idx="26">
                  <c:v>373.4296277985248</c:v>
                </c:pt>
                <c:pt idx="27">
                  <c:v>378.9594409048721</c:v>
                </c:pt>
                <c:pt idx="28">
                  <c:v>384.2777565666476</c:v>
                </c:pt>
                <c:pt idx="29">
                  <c:v>389.3956720667243</c:v>
                </c:pt>
                <c:pt idx="30">
                  <c:v>394.3233662921127</c:v>
                </c:pt>
                <c:pt idx="31">
                  <c:v>399.0702047511372</c:v>
                </c:pt>
                <c:pt idx="32">
                  <c:v>403.6448295898757</c:v>
                </c:pt>
                <c:pt idx="33">
                  <c:v>408.055237144274</c:v>
                </c:pt>
                <c:pt idx="34">
                  <c:v>412.3088450732125</c:v>
                </c:pt>
                <c:pt idx="35">
                  <c:v>416.4125507331109</c:v>
                </c:pt>
                <c:pt idx="36">
                  <c:v>420.3727821510035</c:v>
                </c:pt>
                <c:pt idx="37">
                  <c:v>424.1955427116242</c:v>
                </c:pt>
                <c:pt idx="38">
                  <c:v>427.8864504808145</c:v>
                </c:pt>
                <c:pt idx="39">
                  <c:v>431.45077293193</c:v>
                </c:pt>
                <c:pt idx="40">
                  <c:v>434.8934577157843</c:v>
                </c:pt>
                <c:pt idx="41">
                  <c:v>438.219160011871</c:v>
                </c:pt>
                <c:pt idx="42">
                  <c:v>441.4322669143606</c:v>
                </c:pt>
                <c:pt idx="43">
                  <c:v>444.5369192369923</c:v>
                </c:pt>
                <c:pt idx="44">
                  <c:v>447.5370310635448</c:v>
                </c:pt>
                <c:pt idx="45">
                  <c:v>450.4363073228304</c:v>
                </c:pt>
                <c:pt idx="46">
                  <c:v>453.2382596272693</c:v>
                </c:pt>
                <c:pt idx="47">
                  <c:v>455.9462205806576</c:v>
                </c:pt>
                <c:pt idx="48">
                  <c:v>458.5633567325781</c:v>
                </c:pt>
                <c:pt idx="49">
                  <c:v>461.092680333095</c:v>
                </c:pt>
                <c:pt idx="50">
                  <c:v>463.5370600211743</c:v>
                </c:pt>
                <c:pt idx="51">
                  <c:v>465.8992305630804</c:v>
                </c:pt>
                <c:pt idx="52">
                  <c:v>468.1818017422982</c:v>
                </c:pt>
                <c:pt idx="53">
                  <c:v>470.3872664899553</c:v>
                </c:pt>
                <c:pt idx="54">
                  <c:v>472.5180083338818</c:v>
                </c:pt>
                <c:pt idx="55">
                  <c:v>474.5763082351206</c:v>
                </c:pt>
                <c:pt idx="56">
                  <c:v>476.5643508726295</c:v>
                </c:pt>
                <c:pt idx="57">
                  <c:v>478.4842304299188</c:v>
                </c:pt>
                <c:pt idx="58">
                  <c:v>480.3379559312843</c:v>
                </c:pt>
                <c:pt idx="59">
                  <c:v>482.1274561699944</c:v>
                </c:pt>
                <c:pt idx="60">
                  <c:v>483.8545842661541</c:v>
                </c:pt>
                <c:pt idx="61">
                  <c:v>485.5211218879126</c:v>
                </c:pt>
                <c:pt idx="62">
                  <c:v>487.1287831661209</c:v>
                </c:pt>
                <c:pt idx="63">
                  <c:v>488.679218329402</c:v>
                </c:pt>
                <c:pt idx="64">
                  <c:v>490.174017083846</c:v>
                </c:pt>
                <c:pt idx="65">
                  <c:v>491.6147117590886</c:v>
                </c:pt>
                <c:pt idx="66">
                  <c:v>493.0027802403757</c:v>
                </c:pt>
                <c:pt idx="67">
                  <c:v>494.3396487042986</c:v>
                </c:pt>
                <c:pt idx="68">
                  <c:v>495.6266941741769</c:v>
                </c:pt>
                <c:pt idx="69">
                  <c:v>496.8652469095521</c:v>
                </c:pt>
                <c:pt idx="70">
                  <c:v>498.0565926429002</c:v>
                </c:pt>
                <c:pt idx="71">
                  <c:v>499.2019746754597</c:v>
                </c:pt>
                <c:pt idx="72">
                  <c:v>500.3025958429942</c:v>
                </c:pt>
                <c:pt idx="73">
                  <c:v>501.3596203613335</c:v>
                </c:pt>
                <c:pt idx="74">
                  <c:v>502.3741755606692</c:v>
                </c:pt>
                <c:pt idx="75">
                  <c:v>503.3473535167961</c:v>
                </c:pt>
                <c:pt idx="76">
                  <c:v>504.2802125867851</c:v>
                </c:pt>
                <c:pt idx="77">
                  <c:v>505.1737788559399</c:v>
                </c:pt>
                <c:pt idx="78">
                  <c:v>506.0290475023097</c:v>
                </c:pt>
                <c:pt idx="79">
                  <c:v>506.8469840845167</c:v>
                </c:pt>
                <c:pt idx="80">
                  <c:v>507.6285257581831</c:v>
                </c:pt>
                <c:pt idx="81">
                  <c:v>508.374582425814</c:v>
                </c:pt>
                <c:pt idx="82">
                  <c:v>509.0860378246133</c:v>
                </c:pt>
                <c:pt idx="83">
                  <c:v>509.7637505563451</c:v>
                </c:pt>
                <c:pt idx="84">
                  <c:v>510.408555063045</c:v>
                </c:pt>
                <c:pt idx="85">
                  <c:v>511.0212625520851</c:v>
                </c:pt>
                <c:pt idx="86">
                  <c:v>511.602661873835</c:v>
                </c:pt>
                <c:pt idx="87">
                  <c:v>512.1535203549139</c:v>
                </c:pt>
                <c:pt idx="88">
                  <c:v>512.6745845898124</c:v>
                </c:pt>
                <c:pt idx="89">
                  <c:v>513.1665811934508</c:v>
                </c:pt>
                <c:pt idx="90">
                  <c:v>513.6302175170626</c:v>
                </c:pt>
                <c:pt idx="91">
                  <c:v>514.0661823296145</c:v>
                </c:pt>
                <c:pt idx="92">
                  <c:v>514.475146466822</c:v>
                </c:pt>
                <c:pt idx="93">
                  <c:v>514.8577634496697</c:v>
                </c:pt>
                <c:pt idx="94">
                  <c:v>515.2146700742217</c:v>
                </c:pt>
                <c:pt idx="95">
                  <c:v>515.5464869743733</c:v>
                </c:pt>
                <c:pt idx="96">
                  <c:v>515.8538191590936</c:v>
                </c:pt>
                <c:pt idx="97">
                  <c:v>516.1372565255998</c:v>
                </c:pt>
                <c:pt idx="98">
                  <c:v>516.3973743498054</c:v>
                </c:pt>
                <c:pt idx="99">
                  <c:v>516.6347337553054</c:v>
                </c:pt>
                <c:pt idx="100">
                  <c:v>516.8498821620654</c:v>
                </c:pt>
                <c:pt idx="101">
                  <c:v>517.0433537159209</c:v>
                </c:pt>
                <c:pt idx="102">
                  <c:v>517.2156696999124</c:v>
                </c:pt>
                <c:pt idx="103">
                  <c:v>517.3673389284199</c:v>
                </c:pt>
                <c:pt idx="104">
                  <c:v>517.4988581250037</c:v>
                </c:pt>
                <c:pt idx="105">
                  <c:v>517.6107122847941</c:v>
                </c:pt>
                <c:pt idx="106">
                  <c:v>517.7033750222303</c:v>
                </c:pt>
                <c:pt idx="107">
                  <c:v>517.777308904893</c:v>
                </c:pt>
                <c:pt idx="108">
                  <c:v>517.8329657741333</c:v>
                </c:pt>
                <c:pt idx="109">
                  <c:v>517.8707870531596</c:v>
                </c:pt>
                <c:pt idx="110">
                  <c:v>517.8912040432017</c:v>
                </c:pt>
                <c:pt idx="111">
                  <c:v>517.8946382083373</c:v>
                </c:pt>
                <c:pt idx="112">
                  <c:v>517.8815014495348</c:v>
                </c:pt>
                <c:pt idx="113">
                  <c:v>517.8521963684257</c:v>
                </c:pt>
                <c:pt idx="114">
                  <c:v>517.8071165213028</c:v>
                </c:pt>
                <c:pt idx="115">
                  <c:v>517.7466466638014</c:v>
                </c:pt>
                <c:pt idx="116">
                  <c:v>517.6711629867017</c:v>
                </c:pt>
                <c:pt idx="117">
                  <c:v>517.5810333432625</c:v>
                </c:pt>
                <c:pt idx="118">
                  <c:v>517.4766174684789</c:v>
                </c:pt>
                <c:pt idx="119">
                  <c:v>517.3582671906272</c:v>
                </c:pt>
                <c:pt idx="120">
                  <c:v>517.2263266354491</c:v>
                </c:pt>
                <c:pt idx="121">
                  <c:v>517.0811324233017</c:v>
                </c:pt>
                <c:pt idx="122">
                  <c:v>516.9230138595867</c:v>
                </c:pt>
                <c:pt idx="123">
                  <c:v>516.752293118754</c:v>
                </c:pt>
                <c:pt idx="124">
                  <c:v>516.5692854221585</c:v>
                </c:pt>
                <c:pt idx="125">
                  <c:v>516.374299210037</c:v>
                </c:pt>
                <c:pt idx="126">
                  <c:v>516.167636307855</c:v>
                </c:pt>
                <c:pt idx="127">
                  <c:v>515.9495920872649</c:v>
                </c:pt>
                <c:pt idx="128">
                  <c:v>515.7204556218993</c:v>
                </c:pt>
                <c:pt idx="129">
                  <c:v>515.4805098382167</c:v>
                </c:pt>
                <c:pt idx="130">
                  <c:v>515.230031661603</c:v>
                </c:pt>
                <c:pt idx="131">
                  <c:v>514.9692921579253</c:v>
                </c:pt>
                <c:pt idx="132">
                  <c:v>514.6985566707195</c:v>
                </c:pt>
                <c:pt idx="133">
                  <c:v>514.4180849541905</c:v>
                </c:pt>
                <c:pt idx="134">
                  <c:v>514.1281313021913</c:v>
                </c:pt>
                <c:pt idx="135">
                  <c:v>513.8289446733397</c:v>
                </c:pt>
                <c:pt idx="136">
                  <c:v>513.5207688124246</c:v>
                </c:pt>
                <c:pt idx="137">
                  <c:v>513.2038423682485</c:v>
                </c:pt>
                <c:pt idx="138">
                  <c:v>512.87839900804</c:v>
                </c:pt>
                <c:pt idx="139">
                  <c:v>512.5446675285701</c:v>
                </c:pt>
                <c:pt idx="140">
                  <c:v>512.2028719640985</c:v>
                </c:pt>
                <c:pt idx="141">
                  <c:v>511.8532316912664</c:v>
                </c:pt>
                <c:pt idx="142">
                  <c:v>511.4959615310518</c:v>
                </c:pt>
                <c:pt idx="143">
                  <c:v>511.1312718478961</c:v>
                </c:pt>
                <c:pt idx="144">
                  <c:v>510.7593686461055</c:v>
                </c:pt>
                <c:pt idx="145">
                  <c:v>510.3804536636256</c:v>
                </c:pt>
                <c:pt idx="146">
                  <c:v>509.9947244632865</c:v>
                </c:pt>
                <c:pt idx="147">
                  <c:v>509.6023745216054</c:v>
                </c:pt>
                <c:pt idx="148">
                  <c:v>509.2035933152387</c:v>
                </c:pt>
                <c:pt idx="149">
                  <c:v>508.7985664051594</c:v>
                </c:pt>
                <c:pt idx="150">
                  <c:v>508.3874755186472</c:v>
                </c:pt>
                <c:pt idx="151">
                  <c:v>507.97049862916</c:v>
                </c:pt>
                <c:pt idx="152">
                  <c:v>507.5478100341641</c:v>
                </c:pt>
                <c:pt idx="153">
                  <c:v>507.1195804309922</c:v>
                </c:pt>
                <c:pt idx="154">
                  <c:v>506.6859769907926</c:v>
                </c:pt>
                <c:pt idx="155">
                  <c:v>506.2471634306379</c:v>
                </c:pt>
                <c:pt idx="156">
                  <c:v>505.8033000838517</c:v>
                </c:pt>
                <c:pt idx="157">
                  <c:v>505.3545439686133</c:v>
                </c:pt>
                <c:pt idx="158">
                  <c:v>504.901048854894</c:v>
                </c:pt>
                <c:pt idx="159">
                  <c:v>504.4429653297852</c:v>
                </c:pt>
                <c:pt idx="160">
                  <c:v>503.9804408612619</c:v>
                </c:pt>
                <c:pt idx="161">
                  <c:v>503.5136198604374</c:v>
                </c:pt>
                <c:pt idx="162">
                  <c:v>503.042643742356</c:v>
                </c:pt>
                <c:pt idx="163">
                  <c:v>502.567650985366</c:v>
                </c:pt>
                <c:pt idx="164">
                  <c:v>502.0887771891225</c:v>
                </c:pt>
                <c:pt idx="165">
                  <c:v>501.6061551312569</c:v>
                </c:pt>
                <c:pt idx="166">
                  <c:v>501.1199148227577</c:v>
                </c:pt>
                <c:pt idx="167">
                  <c:v>500.6301835621001</c:v>
                </c:pt>
                <c:pt idx="168">
                  <c:v>500.1370859881615</c:v>
                </c:pt>
                <c:pt idx="169">
                  <c:v>499.6407441319605</c:v>
                </c:pt>
                <c:pt idx="170">
                  <c:v>499.1412774672518</c:v>
                </c:pt>
                <c:pt idx="171">
                  <c:v>498.6388029600141</c:v>
                </c:pt>
                <c:pt idx="172">
                  <c:v>498.1334351168587</c:v>
                </c:pt>
                <c:pt idx="173">
                  <c:v>497.6252860323937</c:v>
                </c:pt>
                <c:pt idx="174">
                  <c:v>497.1144654355711</c:v>
                </c:pt>
                <c:pt idx="175">
                  <c:v>496.601080735047</c:v>
                </c:pt>
                <c:pt idx="176">
                  <c:v>496.0852370635812</c:v>
                </c:pt>
                <c:pt idx="177">
                  <c:v>495.5670373215048</c:v>
                </c:pt>
                <c:pt idx="178">
                  <c:v>495.0465822192789</c:v>
                </c:pt>
                <c:pt idx="179">
                  <c:v>494.5239703191715</c:v>
                </c:pt>
                <c:pt idx="180">
                  <c:v>493.999298076076</c:v>
                </c:pt>
                <c:pt idx="181">
                  <c:v>493.4726598774924</c:v>
                </c:pt>
                <c:pt idx="182">
                  <c:v>492.9441480826963</c:v>
                </c:pt>
                <c:pt idx="183">
                  <c:v>492.4138530611153</c:v>
                </c:pt>
                <c:pt idx="184">
                  <c:v>491.8818632299336</c:v>
                </c:pt>
                <c:pt idx="185">
                  <c:v>491.348265090946</c:v>
                </c:pt>
                <c:pt idx="186">
                  <c:v>490.8131432666779</c:v>
                </c:pt>
                <c:pt idx="187">
                  <c:v>490.2765805357941</c:v>
                </c:pt>
                <c:pt idx="188">
                  <c:v>489.7386578678107</c:v>
                </c:pt>
                <c:pt idx="189">
                  <c:v>489.1994544571276</c:v>
                </c:pt>
                <c:pt idx="190">
                  <c:v>488.6590477564024</c:v>
                </c:pt>
                <c:pt idx="191">
                  <c:v>488.1175135092767</c:v>
                </c:pt>
                <c:pt idx="192">
                  <c:v>487.5749257824734</c:v>
                </c:pt>
                <c:pt idx="193">
                  <c:v>487.0313569972807</c:v>
                </c:pt>
                <c:pt idx="194">
                  <c:v>486.4868779604357</c:v>
                </c:pt>
                <c:pt idx="195">
                  <c:v>485.9415578944213</c:v>
                </c:pt>
                <c:pt idx="196">
                  <c:v>485.3954644671946</c:v>
                </c:pt>
                <c:pt idx="197">
                  <c:v>484.8486638213535</c:v>
                </c:pt>
                <c:pt idx="198">
                  <c:v>484.3012206027601</c:v>
                </c:pt>
                <c:pt idx="199">
                  <c:v>483.7531979886292</c:v>
                </c:pt>
                <c:pt idx="200">
                  <c:v>483.2046577150985</c:v>
                </c:pt>
                <c:pt idx="201">
                  <c:v>482.6556601042862</c:v>
                </c:pt>
                <c:pt idx="202">
                  <c:v>482.1062640908538</c:v>
                </c:pt>
                <c:pt idx="203">
                  <c:v>481.5565272480799</c:v>
                </c:pt>
                <c:pt idx="204">
                  <c:v>481.0065058134584</c:v>
                </c:pt>
                <c:pt idx="205">
                  <c:v>480.4562547138315</c:v>
                </c:pt>
                <c:pt idx="206">
                  <c:v>479.9058275900657</c:v>
                </c:pt>
                <c:pt idx="207">
                  <c:v>479.3552768212825</c:v>
                </c:pt>
                <c:pt idx="208">
                  <c:v>478.804653548652</c:v>
                </c:pt>
                <c:pt idx="209">
                  <c:v>478.2540076987588</c:v>
                </c:pt>
                <c:pt idx="210">
                  <c:v>477.7033880065503</c:v>
                </c:pt>
                <c:pt idx="211">
                  <c:v>477.1528420378734</c:v>
                </c:pt>
                <c:pt idx="212">
                  <c:v>476.6024162116115</c:v>
                </c:pt>
                <c:pt idx="213">
                  <c:v>476.0521558214256</c:v>
                </c:pt>
                <c:pt idx="214">
                  <c:v>475.5021050571133</c:v>
                </c:pt>
                <c:pt idx="215">
                  <c:v>474.9523070255866</c:v>
                </c:pt>
                <c:pt idx="216">
                  <c:v>474.4028037714816</c:v>
                </c:pt>
                <c:pt idx="217">
                  <c:v>473.8536362974044</c:v>
                </c:pt>
                <c:pt idx="218">
                  <c:v>473.3048445838212</c:v>
                </c:pt>
                <c:pt idx="219">
                  <c:v>472.7564676086001</c:v>
                </c:pt>
                <c:pt idx="220">
                  <c:v>472.2085433662089</c:v>
                </c:pt>
                <c:pt idx="221">
                  <c:v>471.6611088865787</c:v>
                </c:pt>
                <c:pt idx="222">
                  <c:v>471.1142002536383</c:v>
                </c:pt>
                <c:pt idx="223">
                  <c:v>470.5678526235237</c:v>
                </c:pt>
                <c:pt idx="224">
                  <c:v>470.0221002424726</c:v>
                </c:pt>
                <c:pt idx="225">
                  <c:v>469.476976464406</c:v>
                </c:pt>
                <c:pt idx="226">
                  <c:v>468.9325137682054</c:v>
                </c:pt>
                <c:pt idx="227">
                  <c:v>468.3887437746892</c:v>
                </c:pt>
                <c:pt idx="228">
                  <c:v>467.8456972632962</c:v>
                </c:pt>
                <c:pt idx="229">
                  <c:v>467.3034041884777</c:v>
                </c:pt>
                <c:pt idx="230">
                  <c:v>466.761893695808</c:v>
                </c:pt>
                <c:pt idx="231">
                  <c:v>466.2211941378146</c:v>
                </c:pt>
                <c:pt idx="232">
                  <c:v>465.6813330895348</c:v>
                </c:pt>
                <c:pt idx="233">
                  <c:v>465.1423373638042</c:v>
                </c:pt>
                <c:pt idx="234">
                  <c:v>464.6042330262795</c:v>
                </c:pt>
                <c:pt idx="235">
                  <c:v>464.0670454102028</c:v>
                </c:pt>
                <c:pt idx="236">
                  <c:v>463.5307991309097</c:v>
                </c:pt>
                <c:pt idx="237">
                  <c:v>462.9955181000871</c:v>
                </c:pt>
                <c:pt idx="238">
                  <c:v>462.4612255397853</c:v>
                </c:pt>
                <c:pt idx="239">
                  <c:v>461.9279439961864</c:v>
                </c:pt>
                <c:pt idx="240">
                  <c:v>461.3956953531354</c:v>
                </c:pt>
                <c:pt idx="241">
                  <c:v>460.8645008454371</c:v>
                </c:pt>
                <c:pt idx="242">
                  <c:v>460.3343810719235</c:v>
                </c:pt>
                <c:pt idx="243">
                  <c:v>459.8053560082935</c:v>
                </c:pt>
                <c:pt idx="244">
                  <c:v>459.2774450197308</c:v>
                </c:pt>
                <c:pt idx="245">
                  <c:v>458.7506668733042</c:v>
                </c:pt>
                <c:pt idx="246">
                  <c:v>458.2250397501503</c:v>
                </c:pt>
                <c:pt idx="247">
                  <c:v>457.700581257447</c:v>
                </c:pt>
                <c:pt idx="248">
                  <c:v>457.1773084401772</c:v>
                </c:pt>
                <c:pt idx="249">
                  <c:v>456.6552377926888</c:v>
                </c:pt>
                <c:pt idx="250">
                  <c:v>456.1343852700527</c:v>
                </c:pt>
                <c:pt idx="251">
                  <c:v>455.6147662992234</c:v>
                </c:pt>
                <c:pt idx="252">
                  <c:v>455.0963957900037</c:v>
                </c:pt>
                <c:pt idx="253">
                  <c:v>454.5792881458191</c:v>
                </c:pt>
                <c:pt idx="254">
                  <c:v>454.0634572743025</c:v>
                </c:pt>
                <c:pt idx="255">
                  <c:v>453.5489165976936</c:v>
                </c:pt>
                <c:pt idx="256">
                  <c:v>453.0356790630561</c:v>
                </c:pt>
                <c:pt idx="257">
                  <c:v>452.5237571523151</c:v>
                </c:pt>
                <c:pt idx="258">
                  <c:v>452.0131628921173</c:v>
                </c:pt>
                <c:pt idx="259">
                  <c:v>451.5039078635177</c:v>
                </c:pt>
                <c:pt idx="260">
                  <c:v>450.9960032114955</c:v>
                </c:pt>
                <c:pt idx="261">
                  <c:v>450.4894596543006</c:v>
                </c:pt>
                <c:pt idx="262">
                  <c:v>449.9842874926353</c:v>
                </c:pt>
                <c:pt idx="263">
                  <c:v>449.4804966186722</c:v>
                </c:pt>
                <c:pt idx="264">
                  <c:v>448.9780965249121</c:v>
                </c:pt>
                <c:pt idx="265">
                  <c:v>448.4770963128831</c:v>
                </c:pt>
                <c:pt idx="266">
                  <c:v>447.9775047016858</c:v>
                </c:pt>
                <c:pt idx="267">
                  <c:v>447.4793300363834</c:v>
                </c:pt>
                <c:pt idx="268">
                  <c:v>446.9825802962432</c:v>
                </c:pt>
                <c:pt idx="269">
                  <c:v>446.4872631028281</c:v>
                </c:pt>
                <c:pt idx="270">
                  <c:v>445.9933857279437</c:v>
                </c:pt>
                <c:pt idx="271">
                  <c:v>445.500955101441</c:v>
                </c:pt>
                <c:pt idx="272">
                  <c:v>445.0099778188776</c:v>
                </c:pt>
                <c:pt idx="273">
                  <c:v>444.5204601490414</c:v>
                </c:pt>
                <c:pt idx="274">
                  <c:v>444.0324080413348</c:v>
                </c:pt>
                <c:pt idx="275">
                  <c:v>443.5458271330262</c:v>
                </c:pt>
                <c:pt idx="276">
                  <c:v>443.060722756369</c:v>
                </c:pt>
                <c:pt idx="277">
                  <c:v>442.577099945588</c:v>
                </c:pt>
                <c:pt idx="278">
                  <c:v>442.0949634437404</c:v>
                </c:pt>
                <c:pt idx="279">
                  <c:v>441.6143177094477</c:v>
                </c:pt>
                <c:pt idx="280">
                  <c:v>441.1351669235046</c:v>
                </c:pt>
                <c:pt idx="281">
                  <c:v>440.6575149953658</c:v>
                </c:pt>
                <c:pt idx="282">
                  <c:v>440.1813655695107</c:v>
                </c:pt>
                <c:pt idx="283">
                  <c:v>439.7067220316911</c:v>
                </c:pt>
                <c:pt idx="284">
                  <c:v>439.2335875150621</c:v>
                </c:pt>
                <c:pt idx="285">
                  <c:v>438.7619649061966</c:v>
                </c:pt>
                <c:pt idx="286">
                  <c:v>438.2918568509891</c:v>
                </c:pt>
                <c:pt idx="287">
                  <c:v>437.8232657604466</c:v>
                </c:pt>
                <c:pt idx="288">
                  <c:v>437.3561938163704</c:v>
                </c:pt>
                <c:pt idx="289">
                  <c:v>436.8906429769311</c:v>
                </c:pt>
                <c:pt idx="290">
                  <c:v>436.4266149821365</c:v>
                </c:pt>
                <c:pt idx="291">
                  <c:v>435.9641113591963</c:v>
                </c:pt>
                <c:pt idx="292">
                  <c:v>435.5031334277829</c:v>
                </c:pt>
                <c:pt idx="293">
                  <c:v>435.043682305193</c:v>
                </c:pt>
                <c:pt idx="294">
                  <c:v>434.5857589114084</c:v>
                </c:pt>
                <c:pt idx="295">
                  <c:v>434.129363974061</c:v>
                </c:pt>
                <c:pt idx="296">
                  <c:v>433.6744980332981</c:v>
                </c:pt>
                <c:pt idx="297">
                  <c:v>433.2211614465583</c:v>
                </c:pt>
                <c:pt idx="298">
                  <c:v>432.7693543932498</c:v>
                </c:pt>
                <c:pt idx="299">
                  <c:v>432.3190768793399</c:v>
                </c:pt>
                <c:pt idx="300">
                  <c:v>431.8703287418535</c:v>
                </c:pt>
                <c:pt idx="301">
                  <c:v>431.4231096532835</c:v>
                </c:pt>
                <c:pt idx="302">
                  <c:v>430.9774191259137</c:v>
                </c:pt>
                <c:pt idx="303">
                  <c:v>430.5332565160568</c:v>
                </c:pt>
                <c:pt idx="304">
                  <c:v>430.0906210282076</c:v>
                </c:pt>
                <c:pt idx="305">
                  <c:v>429.6495117191134</c:v>
                </c:pt>
                <c:pt idx="306">
                  <c:v>429.2099275017637</c:v>
                </c:pt>
                <c:pt idx="307">
                  <c:v>428.7718671492987</c:v>
                </c:pt>
                <c:pt idx="308">
                  <c:v>428.3353292988398</c:v>
                </c:pt>
                <c:pt idx="309">
                  <c:v>427.900312455243</c:v>
                </c:pt>
                <c:pt idx="310">
                  <c:v>427.4668149947752</c:v>
                </c:pt>
                <c:pt idx="311">
                  <c:v>427.0348351687167</c:v>
                </c:pt>
                <c:pt idx="312">
                  <c:v>426.6043711068891</c:v>
                </c:pt>
                <c:pt idx="313">
                  <c:v>426.1754208211118</c:v>
                </c:pt>
                <c:pt idx="314">
                  <c:v>425.747982208587</c:v>
                </c:pt>
                <c:pt idx="315">
                  <c:v>425.3220530552143</c:v>
                </c:pt>
                <c:pt idx="316">
                  <c:v>424.8976310388381</c:v>
                </c:pt>
                <c:pt idx="317">
                  <c:v>424.4747137324257</c:v>
                </c:pt>
                <c:pt idx="318">
                  <c:v>424.0532986071803</c:v>
                </c:pt>
                <c:pt idx="319">
                  <c:v>423.6333830355878</c:v>
                </c:pt>
                <c:pt idx="320">
                  <c:v>423.2149642944008</c:v>
                </c:pt>
                <c:pt idx="321">
                  <c:v>422.7980395675587</c:v>
                </c:pt>
                <c:pt idx="322">
                  <c:v>422.3826059490453</c:v>
                </c:pt>
                <c:pt idx="323">
                  <c:v>421.968660445688</c:v>
                </c:pt>
                <c:pt idx="324">
                  <c:v>421.556199979894</c:v>
                </c:pt>
                <c:pt idx="325">
                  <c:v>421.1452213923307</c:v>
                </c:pt>
                <c:pt idx="326">
                  <c:v>420.7357214445471</c:v>
                </c:pt>
                <c:pt idx="327">
                  <c:v>420.3276968215378</c:v>
                </c:pt>
                <c:pt idx="328">
                  <c:v>419.9211441342533</c:v>
                </c:pt>
                <c:pt idx="329">
                  <c:v>419.5160599220547</c:v>
                </c:pt>
                <c:pt idx="330">
                  <c:v>419.112440655114</c:v>
                </c:pt>
                <c:pt idx="331">
                  <c:v>418.7102827367627</c:v>
                </c:pt>
                <c:pt idx="332">
                  <c:v>418.3095825057892</c:v>
                </c:pt>
                <c:pt idx="333">
                  <c:v>417.9103362386828</c:v>
                </c:pt>
                <c:pt idx="334">
                  <c:v>417.5125401518314</c:v>
                </c:pt>
                <c:pt idx="335">
                  <c:v>417.1161904036671</c:v>
                </c:pt>
                <c:pt idx="336">
                  <c:v>416.7212830967656</c:v>
                </c:pt>
                <c:pt idx="337">
                  <c:v>416.3278142798975</c:v>
                </c:pt>
                <c:pt idx="338">
                  <c:v>415.9357799500337</c:v>
                </c:pt>
                <c:pt idx="339">
                  <c:v>415.5451760543049</c:v>
                </c:pt>
                <c:pt idx="340">
                  <c:v>415.1559984919165</c:v>
                </c:pt>
                <c:pt idx="341">
                  <c:v>414.7682431160203</c:v>
                </c:pt>
                <c:pt idx="342">
                  <c:v>414.3819057355424</c:v>
                </c:pt>
                <c:pt idx="343">
                  <c:v>413.9969821169694</c:v>
                </c:pt>
                <c:pt idx="344">
                  <c:v>413.6134679860924</c:v>
                </c:pt>
                <c:pt idx="345">
                  <c:v>413.2313590297115</c:v>
                </c:pt>
                <c:pt idx="346">
                  <c:v>412.8506508972999</c:v>
                </c:pt>
                <c:pt idx="347">
                  <c:v>412.4713392026283</c:v>
                </c:pt>
                <c:pt idx="348">
                  <c:v>412.0934195253522</c:v>
                </c:pt>
                <c:pt idx="349">
                  <c:v>411.7168874125599</c:v>
                </c:pt>
                <c:pt idx="350">
                  <c:v>411.3417383802854</c:v>
                </c:pt>
                <c:pt idx="351">
                  <c:v>410.9679679149835</c:v>
                </c:pt>
                <c:pt idx="352">
                  <c:v>410.5955714749705</c:v>
                </c:pt>
                <c:pt idx="353">
                  <c:v>410.2245444918294</c:v>
                </c:pt>
                <c:pt idx="354">
                  <c:v>409.8548823717811</c:v>
                </c:pt>
                <c:pt idx="355">
                  <c:v>409.4865804970226</c:v>
                </c:pt>
                <c:pt idx="356">
                  <c:v>409.1196342270312</c:v>
                </c:pt>
                <c:pt idx="357">
                  <c:v>408.754038899838</c:v>
                </c:pt>
                <c:pt idx="358">
                  <c:v>408.389789833269</c:v>
                </c:pt>
                <c:pt idx="359">
                  <c:v>408.0268823261545</c:v>
                </c:pt>
                <c:pt idx="360">
                  <c:v>407.6653116595105</c:v>
                </c:pt>
                <c:pt idx="361">
                  <c:v>407.3050730976876</c:v>
                </c:pt>
                <c:pt idx="362">
                  <c:v>406.9461618894931</c:v>
                </c:pt>
                <c:pt idx="363">
                  <c:v>406.5885732692824</c:v>
                </c:pt>
                <c:pt idx="364">
                  <c:v>406.2323024580254</c:v>
                </c:pt>
                <c:pt idx="365">
                  <c:v>405.8773446643415</c:v>
                </c:pt>
                <c:pt idx="366">
                  <c:v>405.523695085512</c:v>
                </c:pt>
                <c:pt idx="367">
                  <c:v>405.1713489084627</c:v>
                </c:pt>
                <c:pt idx="368">
                  <c:v>404.8203013107228</c:v>
                </c:pt>
                <c:pt idx="369">
                  <c:v>404.470547461358</c:v>
                </c:pt>
                <c:pt idx="370">
                  <c:v>404.1220825218791</c:v>
                </c:pt>
                <c:pt idx="371">
                  <c:v>403.7749016471249</c:v>
                </c:pt>
                <c:pt idx="372">
                  <c:v>403.4289999861245</c:v>
                </c:pt>
                <c:pt idx="373">
                  <c:v>403.0843726829331</c:v>
                </c:pt>
                <c:pt idx="374">
                  <c:v>402.7410148774467</c:v>
                </c:pt>
                <c:pt idx="375">
                  <c:v>402.3989217061954</c:v>
                </c:pt>
                <c:pt idx="376">
                  <c:v>402.0580883031124</c:v>
                </c:pt>
                <c:pt idx="377">
                  <c:v>401.718509800284</c:v>
                </c:pt>
                <c:pt idx="378">
                  <c:v>401.3801813286778</c:v>
                </c:pt>
                <c:pt idx="379">
                  <c:v>401.0430980188505</c:v>
                </c:pt>
                <c:pt idx="380">
                  <c:v>400.7072550016356</c:v>
                </c:pt>
                <c:pt idx="381">
                  <c:v>400.372647408812</c:v>
                </c:pt>
                <c:pt idx="382">
                  <c:v>400.0392703737527</c:v>
                </c:pt>
                <c:pt idx="383">
                  <c:v>399.7071190320559</c:v>
                </c:pt>
                <c:pt idx="384">
                  <c:v>399.3761885221562</c:v>
                </c:pt>
                <c:pt idx="385">
                  <c:v>399.0464739859195</c:v>
                </c:pt>
                <c:pt idx="386">
                  <c:v>398.7179705692197</c:v>
                </c:pt>
                <c:pt idx="387">
                  <c:v>398.3906734224976</c:v>
                </c:pt>
                <c:pt idx="388">
                  <c:v>398.064577701304</c:v>
                </c:pt>
                <c:pt idx="389">
                  <c:v>397.7396785668261</c:v>
                </c:pt>
                <c:pt idx="390">
                  <c:v>397.4159711863973</c:v>
                </c:pt>
                <c:pt idx="391">
                  <c:v>397.0934507339926</c:v>
                </c:pt>
                <c:pt idx="392">
                  <c:v>396.7721123907073</c:v>
                </c:pt>
                <c:pt idx="393">
                  <c:v>396.4519513452213</c:v>
                </c:pt>
                <c:pt idx="394">
                  <c:v>396.1329627942489</c:v>
                </c:pt>
                <c:pt idx="395">
                  <c:v>395.8151419429742</c:v>
                </c:pt>
                <c:pt idx="396">
                  <c:v>395.4984840054721</c:v>
                </c:pt>
                <c:pt idx="397">
                  <c:v>395.1829842051166</c:v>
                </c:pt>
                <c:pt idx="398">
                  <c:v>394.8686377749742</c:v>
                </c:pt>
                <c:pt idx="399">
                  <c:v>394.5554399581859</c:v>
                </c:pt>
                <c:pt idx="400">
                  <c:v>394.2433860083352</c:v>
                </c:pt>
                <c:pt idx="401">
                  <c:v>393.9324711898047</c:v>
                </c:pt>
                <c:pt idx="402">
                  <c:v>393.6226907781192</c:v>
                </c:pt>
                <c:pt idx="403">
                  <c:v>393.3140400602785</c:v>
                </c:pt>
                <c:pt idx="404">
                  <c:v>393.006514335077</c:v>
                </c:pt>
                <c:pt idx="405">
                  <c:v>392.7001089134134</c:v>
                </c:pt>
                <c:pt idx="406">
                  <c:v>392.3948191185883</c:v>
                </c:pt>
                <c:pt idx="407">
                  <c:v>392.0906402865911</c:v>
                </c:pt>
                <c:pt idx="408">
                  <c:v>391.7875677663779</c:v>
                </c:pt>
                <c:pt idx="409">
                  <c:v>391.4855969201364</c:v>
                </c:pt>
                <c:pt idx="410">
                  <c:v>391.1847231235425</c:v>
                </c:pt>
                <c:pt idx="411">
                  <c:v>390.884941766008</c:v>
                </c:pt>
                <c:pt idx="412">
                  <c:v>390.5862482509159</c:v>
                </c:pt>
                <c:pt idx="413">
                  <c:v>390.2886379958488</c:v>
                </c:pt>
                <c:pt idx="414">
                  <c:v>389.9921064328076</c:v>
                </c:pt>
                <c:pt idx="415">
                  <c:v>389.696649008421</c:v>
                </c:pt>
                <c:pt idx="416">
                  <c:v>389.402261184146</c:v>
                </c:pt>
                <c:pt idx="417">
                  <c:v>389.1089384364607</c:v>
                </c:pt>
                <c:pt idx="418">
                  <c:v>388.8166762570494</c:v>
                </c:pt>
                <c:pt idx="419">
                  <c:v>388.5254701529776</c:v>
                </c:pt>
                <c:pt idx="420">
                  <c:v>388.2353156468612</c:v>
                </c:pt>
                <c:pt idx="421">
                  <c:v>387.9462082770269</c:v>
                </c:pt>
                <c:pt idx="422">
                  <c:v>387.6581435976663</c:v>
                </c:pt>
                <c:pt idx="423">
                  <c:v>387.371117178981</c:v>
                </c:pt>
                <c:pt idx="424">
                  <c:v>387.0851246073228</c:v>
                </c:pt>
                <c:pt idx="425">
                  <c:v>386.800161485325</c:v>
                </c:pt>
                <c:pt idx="426">
                  <c:v>386.516223432028</c:v>
                </c:pt>
                <c:pt idx="427">
                  <c:v>386.2333060829991</c:v>
                </c:pt>
                <c:pt idx="428">
                  <c:v>385.9514050904442</c:v>
                </c:pt>
                <c:pt idx="429">
                  <c:v>385.6705161233148</c:v>
                </c:pt>
                <c:pt idx="430">
                  <c:v>385.390634867408</c:v>
                </c:pt>
                <c:pt idx="431">
                  <c:v>385.1117570254615</c:v>
                </c:pt>
                <c:pt idx="432">
                  <c:v>384.833878317242</c:v>
                </c:pt>
                <c:pt idx="433">
                  <c:v>384.5569944796288</c:v>
                </c:pt>
                <c:pt idx="434">
                  <c:v>384.2811012666916</c:v>
                </c:pt>
                <c:pt idx="435">
                  <c:v>384.0061944497629</c:v>
                </c:pt>
                <c:pt idx="436">
                  <c:v>383.7322698175064</c:v>
                </c:pt>
                <c:pt idx="437">
                  <c:v>383.4593231759781</c:v>
                </c:pt>
                <c:pt idx="438">
                  <c:v>383.1873503486852</c:v>
                </c:pt>
                <c:pt idx="439">
                  <c:v>382.9163471766385</c:v>
                </c:pt>
                <c:pt idx="440">
                  <c:v>382.6463095184012</c:v>
                </c:pt>
                <c:pt idx="441">
                  <c:v>382.3772332501327</c:v>
                </c:pt>
                <c:pt idx="442">
                  <c:v>382.1091142656282</c:v>
                </c:pt>
                <c:pt idx="443">
                  <c:v>381.841948476354</c:v>
                </c:pt>
                <c:pt idx="444">
                  <c:v>381.5757318114797</c:v>
                </c:pt>
                <c:pt idx="445">
                  <c:v>381.3104602179047</c:v>
                </c:pt>
                <c:pt idx="446">
                  <c:v>381.0461296602822</c:v>
                </c:pt>
                <c:pt idx="447">
                  <c:v>380.7827361210394</c:v>
                </c:pt>
                <c:pt idx="448">
                  <c:v>380.520275600393</c:v>
                </c:pt>
                <c:pt idx="449">
                  <c:v>380.2587441163626</c:v>
                </c:pt>
                <c:pt idx="450">
                  <c:v>379.9981377047799</c:v>
                </c:pt>
                <c:pt idx="451">
                  <c:v>379.7384524192942</c:v>
                </c:pt>
                <c:pt idx="452">
                  <c:v>379.479684331376</c:v>
                </c:pt>
                <c:pt idx="453">
                  <c:v>379.221829530316</c:v>
                </c:pt>
                <c:pt idx="454">
                  <c:v>378.964884123222</c:v>
                </c:pt>
                <c:pt idx="455">
                  <c:v>378.7088442350134</c:v>
                </c:pt>
                <c:pt idx="456">
                  <c:v>378.4537060084107</c:v>
                </c:pt>
                <c:pt idx="457">
                  <c:v>378.1994656039247</c:v>
                </c:pt>
                <c:pt idx="458">
                  <c:v>377.946119199842</c:v>
                </c:pt>
                <c:pt idx="459">
                  <c:v>377.6936629922076</c:v>
                </c:pt>
                <c:pt idx="460">
                  <c:v>377.4420931948052</c:v>
                </c:pt>
                <c:pt idx="461">
                  <c:v>377.1914060391362</c:v>
                </c:pt>
                <c:pt idx="462">
                  <c:v>376.9415977743942</c:v>
                </c:pt>
                <c:pt idx="463">
                  <c:v>376.6926646674394</c:v>
                </c:pt>
                <c:pt idx="464">
                  <c:v>376.4446030027693</c:v>
                </c:pt>
                <c:pt idx="465">
                  <c:v>376.1974090824887</c:v>
                </c:pt>
                <c:pt idx="466">
                  <c:v>375.9510792262753</c:v>
                </c:pt>
                <c:pt idx="467">
                  <c:v>375.7056097713471</c:v>
                </c:pt>
                <c:pt idx="468">
                  <c:v>375.4609970724237</c:v>
                </c:pt>
                <c:pt idx="469">
                  <c:v>375.2172375016889</c:v>
                </c:pt>
                <c:pt idx="470">
                  <c:v>374.9743274487498</c:v>
                </c:pt>
                <c:pt idx="471">
                  <c:v>374.7322633205956</c:v>
                </c:pt>
                <c:pt idx="472">
                  <c:v>374.4910415415528</c:v>
                </c:pt>
                <c:pt idx="473">
                  <c:v>374.250658553241</c:v>
                </c:pt>
                <c:pt idx="474">
                  <c:v>374.0111108145255</c:v>
                </c:pt>
                <c:pt idx="475">
                  <c:v>373.7723948014695</c:v>
                </c:pt>
                <c:pt idx="476">
                  <c:v>373.5345070072844</c:v>
                </c:pt>
                <c:pt idx="477">
                  <c:v>373.2974439422786</c:v>
                </c:pt>
                <c:pt idx="478">
                  <c:v>373.061202133805</c:v>
                </c:pt>
                <c:pt idx="479">
                  <c:v>372.8257781262086</c:v>
                </c:pt>
                <c:pt idx="480">
                  <c:v>372.5911684807703</c:v>
                </c:pt>
                <c:pt idx="481">
                  <c:v>372.3573697756518</c:v>
                </c:pt>
                <c:pt idx="482">
                  <c:v>372.1243786058386</c:v>
                </c:pt>
                <c:pt idx="483">
                  <c:v>371.8921915830817</c:v>
                </c:pt>
                <c:pt idx="484">
                  <c:v>371.6608053358386</c:v>
                </c:pt>
                <c:pt idx="485">
                  <c:v>371.4302165092136</c:v>
                </c:pt>
                <c:pt idx="486">
                  <c:v>371.2004217648959</c:v>
                </c:pt>
                <c:pt idx="487">
                  <c:v>370.9714177810985</c:v>
                </c:pt>
                <c:pt idx="488">
                  <c:v>370.7432012524957</c:v>
                </c:pt>
                <c:pt idx="489">
                  <c:v>370.5157688901589</c:v>
                </c:pt>
                <c:pt idx="490">
                  <c:v>370.2891174214922</c:v>
                </c:pt>
                <c:pt idx="491">
                  <c:v>370.0632435901685</c:v>
                </c:pt>
                <c:pt idx="492">
                  <c:v>369.8381441560626</c:v>
                </c:pt>
                <c:pt idx="493">
                  <c:v>369.6138158951854</c:v>
                </c:pt>
                <c:pt idx="494">
                  <c:v>369.3902555996166</c:v>
                </c:pt>
                <c:pt idx="495">
                  <c:v>369.1674600774375</c:v>
                </c:pt>
                <c:pt idx="496">
                  <c:v>368.9454261526624</c:v>
                </c:pt>
                <c:pt idx="497">
                  <c:v>368.7241506651701</c:v>
                </c:pt>
                <c:pt idx="498">
                  <c:v>368.5036304706349</c:v>
                </c:pt>
                <c:pt idx="499">
                  <c:v>368.2838624404566</c:v>
                </c:pt>
                <c:pt idx="500">
                  <c:v>368.0648434616905</c:v>
                </c:pt>
                <c:pt idx="501">
                  <c:v>367.8465704369773</c:v>
                </c:pt>
                <c:pt idx="502">
                  <c:v>367.6290402844713</c:v>
                </c:pt>
                <c:pt idx="503">
                  <c:v>367.4122499377701</c:v>
                </c:pt>
                <c:pt idx="504">
                  <c:v>367.1961963458426</c:v>
                </c:pt>
                <c:pt idx="505">
                  <c:v>366.9808764729568</c:v>
                </c:pt>
                <c:pt idx="506">
                  <c:v>366.7662872986083</c:v>
                </c:pt>
                <c:pt idx="507">
                  <c:v>366.5524258174475</c:v>
                </c:pt>
                <c:pt idx="508">
                  <c:v>366.3392890392065</c:v>
                </c:pt>
                <c:pt idx="509">
                  <c:v>366.1268739886272</c:v>
                </c:pt>
                <c:pt idx="510">
                  <c:v>365.9151777053874</c:v>
                </c:pt>
                <c:pt idx="511">
                  <c:v>365.7041972440277</c:v>
                </c:pt>
                <c:pt idx="512">
                  <c:v>365.4939296738784</c:v>
                </c:pt>
                <c:pt idx="513">
                  <c:v>365.2843720789858</c:v>
                </c:pt>
                <c:pt idx="514">
                  <c:v>365.0755215580383</c:v>
                </c:pt>
                <c:pt idx="515">
                  <c:v>364.8673752242933</c:v>
                </c:pt>
                <c:pt idx="516">
                  <c:v>364.6599302055022</c:v>
                </c:pt>
                <c:pt idx="517">
                  <c:v>364.4531836438381</c:v>
                </c:pt>
                <c:pt idx="518">
                  <c:v>364.2471326958205</c:v>
                </c:pt>
                <c:pt idx="519">
                  <c:v>364.0417745322421</c:v>
                </c:pt>
                <c:pt idx="520">
                  <c:v>363.8371063380947</c:v>
                </c:pt>
                <c:pt idx="521">
                  <c:v>363.6331253124951</c:v>
                </c:pt>
                <c:pt idx="522">
                  <c:v>363.429828668611</c:v>
                </c:pt>
                <c:pt idx="523">
                  <c:v>363.2272136335876</c:v>
                </c:pt>
                <c:pt idx="524">
                  <c:v>363.0252774484733</c:v>
                </c:pt>
                <c:pt idx="525">
                  <c:v>362.8240173681461</c:v>
                </c:pt>
                <c:pt idx="526">
                  <c:v>362.62343066124</c:v>
                </c:pt>
                <c:pt idx="527">
                  <c:v>362.4235146100709</c:v>
                </c:pt>
                <c:pt idx="528">
                  <c:v>362.2242665105634</c:v>
                </c:pt>
                <c:pt idx="529">
                  <c:v>362.0256836721774</c:v>
                </c:pt>
                <c:pt idx="530">
                  <c:v>361.8277634178345</c:v>
                </c:pt>
                <c:pt idx="531">
                  <c:v>361.6305030838451</c:v>
                </c:pt>
                <c:pt idx="532">
                  <c:v>361.4339000198352</c:v>
                </c:pt>
                <c:pt idx="533">
                  <c:v>361.2379515886734</c:v>
                </c:pt>
                <c:pt idx="534">
                  <c:v>361.0426551663985</c:v>
                </c:pt>
                <c:pt idx="535">
                  <c:v>360.8480081421466</c:v>
                </c:pt>
                <c:pt idx="536">
                  <c:v>360.6540079180789</c:v>
                </c:pt>
                <c:pt idx="537">
                  <c:v>360.4606519093093</c:v>
                </c:pt>
                <c:pt idx="538">
                  <c:v>360.2679375438326</c:v>
                </c:pt>
                <c:pt idx="539">
                  <c:v>360.0758622624526</c:v>
                </c:pt>
                <c:pt idx="540">
                  <c:v>359.8844235187105</c:v>
                </c:pt>
                <c:pt idx="541">
                  <c:v>359.6936187788136</c:v>
                </c:pt>
                <c:pt idx="542">
                  <c:v>359.5034455215641</c:v>
                </c:pt>
                <c:pt idx="543">
                  <c:v>359.3139012382881</c:v>
                </c:pt>
                <c:pt idx="544">
                  <c:v>359.124983432765</c:v>
                </c:pt>
                <c:pt idx="545">
                  <c:v>358.9366896211574</c:v>
                </c:pt>
                <c:pt idx="546">
                  <c:v>358.74901733194</c:v>
                </c:pt>
                <c:pt idx="547">
                  <c:v>358.5619641058305</c:v>
                </c:pt>
                <c:pt idx="548">
                  <c:v>358.37552749572</c:v>
                </c:pt>
                <c:pt idx="549">
                  <c:v>358.1897050666029</c:v>
                </c:pt>
                <c:pt idx="550">
                  <c:v>358.0044943955084</c:v>
                </c:pt>
                <c:pt idx="551">
                  <c:v>357.8198930714312</c:v>
                </c:pt>
                <c:pt idx="552">
                  <c:v>357.6358986952634</c:v>
                </c:pt>
                <c:pt idx="553">
                  <c:v>357.452508879726</c:v>
                </c:pt>
                <c:pt idx="554">
                  <c:v>357.2697212493006</c:v>
                </c:pt>
                <c:pt idx="555">
                  <c:v>357.0875334401623</c:v>
                </c:pt>
                <c:pt idx="556">
                  <c:v>356.9059431001118</c:v>
                </c:pt>
                <c:pt idx="557">
                  <c:v>356.7249478885084</c:v>
                </c:pt>
                <c:pt idx="558">
                  <c:v>356.5445454762038</c:v>
                </c:pt>
                <c:pt idx="559">
                  <c:v>356.3647335454745</c:v>
                </c:pt>
                <c:pt idx="560">
                  <c:v>356.1855097899565</c:v>
                </c:pt>
                <c:pt idx="561">
                  <c:v>356.0068719145793</c:v>
                </c:pt>
                <c:pt idx="562">
                  <c:v>355.8288176355002</c:v>
                </c:pt>
                <c:pt idx="563">
                  <c:v>355.651344680039</c:v>
                </c:pt>
                <c:pt idx="564">
                  <c:v>355.4744507866129</c:v>
                </c:pt>
                <c:pt idx="565">
                  <c:v>355.298133704673</c:v>
                </c:pt>
                <c:pt idx="566">
                  <c:v>355.1223911946385</c:v>
                </c:pt>
                <c:pt idx="567">
                  <c:v>354.947221027834</c:v>
                </c:pt>
                <c:pt idx="568">
                  <c:v>354.7726209864252</c:v>
                </c:pt>
                <c:pt idx="569">
                  <c:v>354.598588863356</c:v>
                </c:pt>
                <c:pt idx="570">
                  <c:v>354.4251224622849</c:v>
                </c:pt>
                <c:pt idx="571">
                  <c:v>354.2522195975237</c:v>
                </c:pt>
                <c:pt idx="572">
                  <c:v>354.0798780939736</c:v>
                </c:pt>
                <c:pt idx="573">
                  <c:v>353.9080957870651</c:v>
                </c:pt>
                <c:pt idx="574">
                  <c:v>353.7368705226941</c:v>
                </c:pt>
                <c:pt idx="575">
                  <c:v>353.566200157163</c:v>
                </c:pt>
                <c:pt idx="576">
                  <c:v>353.3960825571181</c:v>
                </c:pt>
                <c:pt idx="577">
                  <c:v>353.2265155994898</c:v>
                </c:pt>
                <c:pt idx="578">
                  <c:v>353.057497171432</c:v>
                </c:pt>
                <c:pt idx="579">
                  <c:v>352.8890251702625</c:v>
                </c:pt>
                <c:pt idx="580">
                  <c:v>352.7210975034032</c:v>
                </c:pt>
                <c:pt idx="581">
                  <c:v>352.5537120883208</c:v>
                </c:pt>
                <c:pt idx="582">
                  <c:v>352.3868668524684</c:v>
                </c:pt>
                <c:pt idx="583">
                  <c:v>352.2205597332261</c:v>
                </c:pt>
                <c:pt idx="584">
                  <c:v>352.0547886778436</c:v>
                </c:pt>
                <c:pt idx="585">
                  <c:v>351.889551643382</c:v>
                </c:pt>
                <c:pt idx="586">
                  <c:v>351.7248465966562</c:v>
                </c:pt>
                <c:pt idx="587">
                  <c:v>351.560671514178</c:v>
                </c:pt>
                <c:pt idx="588">
                  <c:v>351.3970243820985</c:v>
                </c:pt>
                <c:pt idx="589">
                  <c:v>351.2339031961528</c:v>
                </c:pt>
                <c:pt idx="590">
                  <c:v>351.071305961603</c:v>
                </c:pt>
                <c:pt idx="591">
                  <c:v>350.9092306931823</c:v>
                </c:pt>
                <c:pt idx="592">
                  <c:v>350.74767541504</c:v>
                </c:pt>
                <c:pt idx="593">
                  <c:v>350.586638160686</c:v>
                </c:pt>
                <c:pt idx="594">
                  <c:v>350.4261169729362</c:v>
                </c:pt>
                <c:pt idx="595">
                  <c:v>350.2661099038578</c:v>
                </c:pt>
                <c:pt idx="596">
                  <c:v>350.1066150147154</c:v>
                </c:pt>
                <c:pt idx="597">
                  <c:v>349.9476303759168</c:v>
                </c:pt>
                <c:pt idx="598">
                  <c:v>349.7891540669601</c:v>
                </c:pt>
                <c:pt idx="599">
                  <c:v>349.63118417638</c:v>
                </c:pt>
                <c:pt idx="600">
                  <c:v>349.4737188016954</c:v>
                </c:pt>
                <c:pt idx="601">
                  <c:v>349.3167560493568</c:v>
                </c:pt>
              </c:numCache>
            </c:numRef>
          </c:yVal>
          <c:smooth val="0"/>
        </c:ser>
        <c:ser>
          <c:idx val="1"/>
          <c:order val="2"/>
          <c:marker>
            <c:symbol val="none"/>
          </c:marker>
          <c:xVal>
            <c:numRef>
              <c:f>CID_G667!$B$16:$B$297</c:f>
              <c:numCache>
                <c:formatCode>General</c:formatCode>
                <c:ptCount val="282"/>
                <c:pt idx="0">
                  <c:v>0.0</c:v>
                </c:pt>
                <c:pt idx="1">
                  <c:v>0.027</c:v>
                </c:pt>
                <c:pt idx="2">
                  <c:v>0.053</c:v>
                </c:pt>
                <c:pt idx="3">
                  <c:v>0.079</c:v>
                </c:pt>
                <c:pt idx="4">
                  <c:v>0.105</c:v>
                </c:pt>
                <c:pt idx="5">
                  <c:v>0.131</c:v>
                </c:pt>
                <c:pt idx="6">
                  <c:v>0.158</c:v>
                </c:pt>
                <c:pt idx="7">
                  <c:v>0.184</c:v>
                </c:pt>
                <c:pt idx="8">
                  <c:v>0.21</c:v>
                </c:pt>
                <c:pt idx="9">
                  <c:v>0.237</c:v>
                </c:pt>
                <c:pt idx="10">
                  <c:v>0.262</c:v>
                </c:pt>
                <c:pt idx="11">
                  <c:v>0.288</c:v>
                </c:pt>
                <c:pt idx="12">
                  <c:v>0.313</c:v>
                </c:pt>
                <c:pt idx="13">
                  <c:v>0.339</c:v>
                </c:pt>
                <c:pt idx="14">
                  <c:v>0.364</c:v>
                </c:pt>
                <c:pt idx="15">
                  <c:v>0.39</c:v>
                </c:pt>
                <c:pt idx="16">
                  <c:v>0.416</c:v>
                </c:pt>
                <c:pt idx="17">
                  <c:v>0.441</c:v>
                </c:pt>
                <c:pt idx="18">
                  <c:v>0.467</c:v>
                </c:pt>
                <c:pt idx="19">
                  <c:v>0.493</c:v>
                </c:pt>
                <c:pt idx="20">
                  <c:v>0.519</c:v>
                </c:pt>
                <c:pt idx="21">
                  <c:v>0.544</c:v>
                </c:pt>
                <c:pt idx="22">
                  <c:v>0.57</c:v>
                </c:pt>
                <c:pt idx="23">
                  <c:v>0.595</c:v>
                </c:pt>
                <c:pt idx="24">
                  <c:v>0.621</c:v>
                </c:pt>
                <c:pt idx="25">
                  <c:v>0.646</c:v>
                </c:pt>
                <c:pt idx="26">
                  <c:v>0.673</c:v>
                </c:pt>
                <c:pt idx="27">
                  <c:v>0.698</c:v>
                </c:pt>
                <c:pt idx="28">
                  <c:v>0.723</c:v>
                </c:pt>
                <c:pt idx="29">
                  <c:v>0.748</c:v>
                </c:pt>
                <c:pt idx="30">
                  <c:v>0.775</c:v>
                </c:pt>
                <c:pt idx="31">
                  <c:v>0.801</c:v>
                </c:pt>
                <c:pt idx="32">
                  <c:v>0.829</c:v>
                </c:pt>
                <c:pt idx="33">
                  <c:v>0.854</c:v>
                </c:pt>
                <c:pt idx="34">
                  <c:v>0.881</c:v>
                </c:pt>
                <c:pt idx="35">
                  <c:v>0.908</c:v>
                </c:pt>
                <c:pt idx="36">
                  <c:v>0.935</c:v>
                </c:pt>
                <c:pt idx="37">
                  <c:v>0.96</c:v>
                </c:pt>
                <c:pt idx="38">
                  <c:v>0.988</c:v>
                </c:pt>
                <c:pt idx="39">
                  <c:v>1.014</c:v>
                </c:pt>
                <c:pt idx="40">
                  <c:v>1.041</c:v>
                </c:pt>
                <c:pt idx="41">
                  <c:v>1.068</c:v>
                </c:pt>
                <c:pt idx="42">
                  <c:v>1.094</c:v>
                </c:pt>
                <c:pt idx="43">
                  <c:v>1.121</c:v>
                </c:pt>
                <c:pt idx="44">
                  <c:v>1.147</c:v>
                </c:pt>
                <c:pt idx="45">
                  <c:v>1.174</c:v>
                </c:pt>
                <c:pt idx="46">
                  <c:v>1.199</c:v>
                </c:pt>
                <c:pt idx="47">
                  <c:v>1.224</c:v>
                </c:pt>
                <c:pt idx="48">
                  <c:v>1.251</c:v>
                </c:pt>
                <c:pt idx="49">
                  <c:v>1.276</c:v>
                </c:pt>
                <c:pt idx="50">
                  <c:v>1.302</c:v>
                </c:pt>
                <c:pt idx="51">
                  <c:v>1.328</c:v>
                </c:pt>
                <c:pt idx="52">
                  <c:v>1.355</c:v>
                </c:pt>
                <c:pt idx="53">
                  <c:v>1.38</c:v>
                </c:pt>
                <c:pt idx="54">
                  <c:v>1.406</c:v>
                </c:pt>
                <c:pt idx="55">
                  <c:v>1.431</c:v>
                </c:pt>
                <c:pt idx="56">
                  <c:v>1.456</c:v>
                </c:pt>
                <c:pt idx="57">
                  <c:v>1.484</c:v>
                </c:pt>
                <c:pt idx="58">
                  <c:v>1.509</c:v>
                </c:pt>
                <c:pt idx="59">
                  <c:v>1.536</c:v>
                </c:pt>
                <c:pt idx="60">
                  <c:v>1.562</c:v>
                </c:pt>
                <c:pt idx="61">
                  <c:v>1.589</c:v>
                </c:pt>
                <c:pt idx="62">
                  <c:v>1.616</c:v>
                </c:pt>
                <c:pt idx="63">
                  <c:v>1.643</c:v>
                </c:pt>
                <c:pt idx="64">
                  <c:v>1.67</c:v>
                </c:pt>
                <c:pt idx="65">
                  <c:v>1.697</c:v>
                </c:pt>
                <c:pt idx="66">
                  <c:v>1.724</c:v>
                </c:pt>
                <c:pt idx="67">
                  <c:v>1.749</c:v>
                </c:pt>
                <c:pt idx="68">
                  <c:v>1.775</c:v>
                </c:pt>
                <c:pt idx="69">
                  <c:v>1.801</c:v>
                </c:pt>
                <c:pt idx="70">
                  <c:v>1.827</c:v>
                </c:pt>
                <c:pt idx="71">
                  <c:v>1.852</c:v>
                </c:pt>
                <c:pt idx="72">
                  <c:v>1.879</c:v>
                </c:pt>
                <c:pt idx="73">
                  <c:v>1.906</c:v>
                </c:pt>
                <c:pt idx="74">
                  <c:v>1.931</c:v>
                </c:pt>
                <c:pt idx="75">
                  <c:v>1.957</c:v>
                </c:pt>
                <c:pt idx="76">
                  <c:v>1.983</c:v>
                </c:pt>
                <c:pt idx="77">
                  <c:v>2.01</c:v>
                </c:pt>
                <c:pt idx="78">
                  <c:v>2.062</c:v>
                </c:pt>
                <c:pt idx="79">
                  <c:v>2.112</c:v>
                </c:pt>
                <c:pt idx="80">
                  <c:v>2.165</c:v>
                </c:pt>
                <c:pt idx="81">
                  <c:v>2.216</c:v>
                </c:pt>
                <c:pt idx="82">
                  <c:v>2.269</c:v>
                </c:pt>
                <c:pt idx="83">
                  <c:v>2.321</c:v>
                </c:pt>
                <c:pt idx="84">
                  <c:v>2.373</c:v>
                </c:pt>
                <c:pt idx="85">
                  <c:v>2.424</c:v>
                </c:pt>
                <c:pt idx="86">
                  <c:v>2.475</c:v>
                </c:pt>
                <c:pt idx="87">
                  <c:v>2.526</c:v>
                </c:pt>
                <c:pt idx="88">
                  <c:v>2.576</c:v>
                </c:pt>
                <c:pt idx="89">
                  <c:v>2.627</c:v>
                </c:pt>
                <c:pt idx="90">
                  <c:v>2.678</c:v>
                </c:pt>
                <c:pt idx="91">
                  <c:v>2.732</c:v>
                </c:pt>
                <c:pt idx="92">
                  <c:v>2.783</c:v>
                </c:pt>
                <c:pt idx="93">
                  <c:v>2.836</c:v>
                </c:pt>
                <c:pt idx="94">
                  <c:v>2.89</c:v>
                </c:pt>
                <c:pt idx="95">
                  <c:v>2.941</c:v>
                </c:pt>
                <c:pt idx="96">
                  <c:v>2.993</c:v>
                </c:pt>
                <c:pt idx="97">
                  <c:v>3.044</c:v>
                </c:pt>
                <c:pt idx="98">
                  <c:v>3.097</c:v>
                </c:pt>
                <c:pt idx="99">
                  <c:v>3.148</c:v>
                </c:pt>
                <c:pt idx="100">
                  <c:v>3.2</c:v>
                </c:pt>
                <c:pt idx="101">
                  <c:v>3.252</c:v>
                </c:pt>
                <c:pt idx="102">
                  <c:v>3.302</c:v>
                </c:pt>
                <c:pt idx="103">
                  <c:v>3.354</c:v>
                </c:pt>
                <c:pt idx="104">
                  <c:v>3.405</c:v>
                </c:pt>
                <c:pt idx="105">
                  <c:v>3.456</c:v>
                </c:pt>
                <c:pt idx="106">
                  <c:v>3.509</c:v>
                </c:pt>
                <c:pt idx="107">
                  <c:v>3.562</c:v>
                </c:pt>
                <c:pt idx="108">
                  <c:v>3.613</c:v>
                </c:pt>
                <c:pt idx="109">
                  <c:v>3.663</c:v>
                </c:pt>
                <c:pt idx="110">
                  <c:v>3.714</c:v>
                </c:pt>
                <c:pt idx="111">
                  <c:v>3.766</c:v>
                </c:pt>
                <c:pt idx="112">
                  <c:v>3.819</c:v>
                </c:pt>
                <c:pt idx="113">
                  <c:v>3.87</c:v>
                </c:pt>
                <c:pt idx="114">
                  <c:v>3.922</c:v>
                </c:pt>
                <c:pt idx="115">
                  <c:v>3.973</c:v>
                </c:pt>
                <c:pt idx="116">
                  <c:v>4.025</c:v>
                </c:pt>
                <c:pt idx="117">
                  <c:v>4.078</c:v>
                </c:pt>
                <c:pt idx="118">
                  <c:v>4.131</c:v>
                </c:pt>
                <c:pt idx="119">
                  <c:v>4.181</c:v>
                </c:pt>
                <c:pt idx="120">
                  <c:v>4.235</c:v>
                </c:pt>
                <c:pt idx="121">
                  <c:v>4.285</c:v>
                </c:pt>
                <c:pt idx="122">
                  <c:v>4.336</c:v>
                </c:pt>
                <c:pt idx="123">
                  <c:v>4.386</c:v>
                </c:pt>
                <c:pt idx="124">
                  <c:v>4.437</c:v>
                </c:pt>
                <c:pt idx="125">
                  <c:v>4.487</c:v>
                </c:pt>
                <c:pt idx="126">
                  <c:v>4.538</c:v>
                </c:pt>
                <c:pt idx="127">
                  <c:v>4.589</c:v>
                </c:pt>
                <c:pt idx="128">
                  <c:v>4.641</c:v>
                </c:pt>
                <c:pt idx="129">
                  <c:v>4.693</c:v>
                </c:pt>
                <c:pt idx="130">
                  <c:v>4.746</c:v>
                </c:pt>
                <c:pt idx="131">
                  <c:v>4.798</c:v>
                </c:pt>
                <c:pt idx="132">
                  <c:v>4.849</c:v>
                </c:pt>
                <c:pt idx="133">
                  <c:v>4.901</c:v>
                </c:pt>
                <c:pt idx="134">
                  <c:v>4.951</c:v>
                </c:pt>
                <c:pt idx="135">
                  <c:v>5.002</c:v>
                </c:pt>
                <c:pt idx="136">
                  <c:v>5.102</c:v>
                </c:pt>
                <c:pt idx="137">
                  <c:v>5.204</c:v>
                </c:pt>
                <c:pt idx="138">
                  <c:v>5.304</c:v>
                </c:pt>
                <c:pt idx="139">
                  <c:v>5.406</c:v>
                </c:pt>
                <c:pt idx="140">
                  <c:v>5.508</c:v>
                </c:pt>
                <c:pt idx="141">
                  <c:v>5.61</c:v>
                </c:pt>
                <c:pt idx="142">
                  <c:v>5.712</c:v>
                </c:pt>
                <c:pt idx="143">
                  <c:v>5.813</c:v>
                </c:pt>
                <c:pt idx="144">
                  <c:v>5.916</c:v>
                </c:pt>
                <c:pt idx="145">
                  <c:v>6.017</c:v>
                </c:pt>
                <c:pt idx="146">
                  <c:v>6.118</c:v>
                </c:pt>
                <c:pt idx="147">
                  <c:v>6.22</c:v>
                </c:pt>
                <c:pt idx="148">
                  <c:v>6.32</c:v>
                </c:pt>
                <c:pt idx="149">
                  <c:v>6.42</c:v>
                </c:pt>
                <c:pt idx="150">
                  <c:v>6.52</c:v>
                </c:pt>
                <c:pt idx="151">
                  <c:v>6.621</c:v>
                </c:pt>
                <c:pt idx="152">
                  <c:v>6.721</c:v>
                </c:pt>
                <c:pt idx="153">
                  <c:v>6.824</c:v>
                </c:pt>
                <c:pt idx="154">
                  <c:v>6.925</c:v>
                </c:pt>
                <c:pt idx="155">
                  <c:v>7.027</c:v>
                </c:pt>
                <c:pt idx="156">
                  <c:v>7.128</c:v>
                </c:pt>
                <c:pt idx="157">
                  <c:v>7.23</c:v>
                </c:pt>
                <c:pt idx="158">
                  <c:v>7.331</c:v>
                </c:pt>
                <c:pt idx="159">
                  <c:v>7.434</c:v>
                </c:pt>
                <c:pt idx="160">
                  <c:v>7.535</c:v>
                </c:pt>
                <c:pt idx="161">
                  <c:v>7.638</c:v>
                </c:pt>
                <c:pt idx="162">
                  <c:v>7.738</c:v>
                </c:pt>
                <c:pt idx="163">
                  <c:v>7.838</c:v>
                </c:pt>
                <c:pt idx="164">
                  <c:v>7.939</c:v>
                </c:pt>
                <c:pt idx="165">
                  <c:v>8.04</c:v>
                </c:pt>
                <c:pt idx="166">
                  <c:v>8.142</c:v>
                </c:pt>
                <c:pt idx="167">
                  <c:v>8.243</c:v>
                </c:pt>
                <c:pt idx="168">
                  <c:v>8.344</c:v>
                </c:pt>
                <c:pt idx="169">
                  <c:v>8.446</c:v>
                </c:pt>
                <c:pt idx="170">
                  <c:v>8.549</c:v>
                </c:pt>
                <c:pt idx="171">
                  <c:v>8.65</c:v>
                </c:pt>
                <c:pt idx="172">
                  <c:v>8.752</c:v>
                </c:pt>
                <c:pt idx="173">
                  <c:v>8.853</c:v>
                </c:pt>
                <c:pt idx="174">
                  <c:v>8.954</c:v>
                </c:pt>
                <c:pt idx="175">
                  <c:v>9.055</c:v>
                </c:pt>
                <c:pt idx="176">
                  <c:v>9.155</c:v>
                </c:pt>
                <c:pt idx="177">
                  <c:v>9.258</c:v>
                </c:pt>
                <c:pt idx="178">
                  <c:v>9.361</c:v>
                </c:pt>
                <c:pt idx="179">
                  <c:v>9.462</c:v>
                </c:pt>
                <c:pt idx="180">
                  <c:v>9.563</c:v>
                </c:pt>
                <c:pt idx="181">
                  <c:v>9.665</c:v>
                </c:pt>
                <c:pt idx="182">
                  <c:v>9.767</c:v>
                </c:pt>
                <c:pt idx="183">
                  <c:v>9.869</c:v>
                </c:pt>
                <c:pt idx="184">
                  <c:v>9.971</c:v>
                </c:pt>
                <c:pt idx="185">
                  <c:v>10.072</c:v>
                </c:pt>
                <c:pt idx="186">
                  <c:v>10.173</c:v>
                </c:pt>
                <c:pt idx="187">
                  <c:v>10.275</c:v>
                </c:pt>
                <c:pt idx="188">
                  <c:v>10.375</c:v>
                </c:pt>
                <c:pt idx="189">
                  <c:v>10.475</c:v>
                </c:pt>
                <c:pt idx="190">
                  <c:v>10.575</c:v>
                </c:pt>
                <c:pt idx="191">
                  <c:v>10.677</c:v>
                </c:pt>
                <c:pt idx="192">
                  <c:v>10.778</c:v>
                </c:pt>
                <c:pt idx="193">
                  <c:v>10.88</c:v>
                </c:pt>
                <c:pt idx="194">
                  <c:v>10.981</c:v>
                </c:pt>
                <c:pt idx="195">
                  <c:v>11.082</c:v>
                </c:pt>
                <c:pt idx="196">
                  <c:v>11.183</c:v>
                </c:pt>
                <c:pt idx="197">
                  <c:v>11.285</c:v>
                </c:pt>
                <c:pt idx="198">
                  <c:v>11.388</c:v>
                </c:pt>
                <c:pt idx="199">
                  <c:v>11.491</c:v>
                </c:pt>
                <c:pt idx="200">
                  <c:v>11.594</c:v>
                </c:pt>
                <c:pt idx="201">
                  <c:v>11.694</c:v>
                </c:pt>
                <c:pt idx="202">
                  <c:v>11.795</c:v>
                </c:pt>
                <c:pt idx="203">
                  <c:v>11.895</c:v>
                </c:pt>
                <c:pt idx="204">
                  <c:v>11.996</c:v>
                </c:pt>
                <c:pt idx="205">
                  <c:v>12.096</c:v>
                </c:pt>
                <c:pt idx="206">
                  <c:v>12.198</c:v>
                </c:pt>
                <c:pt idx="207">
                  <c:v>12.302</c:v>
                </c:pt>
                <c:pt idx="208">
                  <c:v>12.402</c:v>
                </c:pt>
                <c:pt idx="209">
                  <c:v>12.504</c:v>
                </c:pt>
                <c:pt idx="210">
                  <c:v>12.606</c:v>
                </c:pt>
                <c:pt idx="211">
                  <c:v>12.708</c:v>
                </c:pt>
                <c:pt idx="212">
                  <c:v>12.81</c:v>
                </c:pt>
                <c:pt idx="213">
                  <c:v>12.911</c:v>
                </c:pt>
                <c:pt idx="214">
                  <c:v>13.011</c:v>
                </c:pt>
                <c:pt idx="215">
                  <c:v>13.114</c:v>
                </c:pt>
                <c:pt idx="216">
                  <c:v>13.217</c:v>
                </c:pt>
                <c:pt idx="217">
                  <c:v>13.317</c:v>
                </c:pt>
                <c:pt idx="218">
                  <c:v>13.419</c:v>
                </c:pt>
                <c:pt idx="219">
                  <c:v>13.519</c:v>
                </c:pt>
                <c:pt idx="220">
                  <c:v>13.62</c:v>
                </c:pt>
                <c:pt idx="221">
                  <c:v>13.72</c:v>
                </c:pt>
                <c:pt idx="222">
                  <c:v>13.821</c:v>
                </c:pt>
                <c:pt idx="223">
                  <c:v>13.922</c:v>
                </c:pt>
                <c:pt idx="224">
                  <c:v>14.025</c:v>
                </c:pt>
                <c:pt idx="225">
                  <c:v>14.126</c:v>
                </c:pt>
                <c:pt idx="226">
                  <c:v>14.228</c:v>
                </c:pt>
                <c:pt idx="227">
                  <c:v>14.33</c:v>
                </c:pt>
                <c:pt idx="228">
                  <c:v>14.431</c:v>
                </c:pt>
                <c:pt idx="229">
                  <c:v>14.534</c:v>
                </c:pt>
                <c:pt idx="230">
                  <c:v>14.634</c:v>
                </c:pt>
                <c:pt idx="231">
                  <c:v>14.734</c:v>
                </c:pt>
                <c:pt idx="232">
                  <c:v>14.834</c:v>
                </c:pt>
                <c:pt idx="233">
                  <c:v>14.936</c:v>
                </c:pt>
                <c:pt idx="234">
                  <c:v>15.037</c:v>
                </c:pt>
                <c:pt idx="235">
                  <c:v>15.138</c:v>
                </c:pt>
                <c:pt idx="236">
                  <c:v>15.241</c:v>
                </c:pt>
                <c:pt idx="237">
                  <c:v>15.343</c:v>
                </c:pt>
                <c:pt idx="238">
                  <c:v>15.443</c:v>
                </c:pt>
                <c:pt idx="239">
                  <c:v>15.543</c:v>
                </c:pt>
                <c:pt idx="240">
                  <c:v>15.644</c:v>
                </c:pt>
                <c:pt idx="241">
                  <c:v>15.746</c:v>
                </c:pt>
                <c:pt idx="242">
                  <c:v>15.847</c:v>
                </c:pt>
                <c:pt idx="243">
                  <c:v>15.949</c:v>
                </c:pt>
                <c:pt idx="244">
                  <c:v>16.05</c:v>
                </c:pt>
                <c:pt idx="245">
                  <c:v>16.151</c:v>
                </c:pt>
                <c:pt idx="246">
                  <c:v>16.253</c:v>
                </c:pt>
                <c:pt idx="247">
                  <c:v>16.355</c:v>
                </c:pt>
                <c:pt idx="248">
                  <c:v>16.456</c:v>
                </c:pt>
                <c:pt idx="249">
                  <c:v>16.556</c:v>
                </c:pt>
                <c:pt idx="250">
                  <c:v>16.657</c:v>
                </c:pt>
                <c:pt idx="251">
                  <c:v>16.758</c:v>
                </c:pt>
                <c:pt idx="252">
                  <c:v>16.858</c:v>
                </c:pt>
                <c:pt idx="253">
                  <c:v>16.958</c:v>
                </c:pt>
                <c:pt idx="254">
                  <c:v>17.061</c:v>
                </c:pt>
                <c:pt idx="255">
                  <c:v>17.162</c:v>
                </c:pt>
                <c:pt idx="256">
                  <c:v>17.265</c:v>
                </c:pt>
                <c:pt idx="257">
                  <c:v>17.367</c:v>
                </c:pt>
                <c:pt idx="258">
                  <c:v>17.468</c:v>
                </c:pt>
                <c:pt idx="259">
                  <c:v>17.569</c:v>
                </c:pt>
                <c:pt idx="260">
                  <c:v>17.669</c:v>
                </c:pt>
                <c:pt idx="261">
                  <c:v>17.77</c:v>
                </c:pt>
                <c:pt idx="262">
                  <c:v>17.872</c:v>
                </c:pt>
                <c:pt idx="263">
                  <c:v>17.972</c:v>
                </c:pt>
                <c:pt idx="264">
                  <c:v>18.073</c:v>
                </c:pt>
                <c:pt idx="265">
                  <c:v>18.175</c:v>
                </c:pt>
                <c:pt idx="266">
                  <c:v>18.276</c:v>
                </c:pt>
                <c:pt idx="267">
                  <c:v>18.378</c:v>
                </c:pt>
                <c:pt idx="268">
                  <c:v>18.48</c:v>
                </c:pt>
                <c:pt idx="269">
                  <c:v>18.581</c:v>
                </c:pt>
                <c:pt idx="270">
                  <c:v>18.681</c:v>
                </c:pt>
                <c:pt idx="271">
                  <c:v>18.782</c:v>
                </c:pt>
                <c:pt idx="272">
                  <c:v>18.885</c:v>
                </c:pt>
                <c:pt idx="273">
                  <c:v>18.987</c:v>
                </c:pt>
                <c:pt idx="274">
                  <c:v>19.089</c:v>
                </c:pt>
                <c:pt idx="275">
                  <c:v>19.192</c:v>
                </c:pt>
                <c:pt idx="276">
                  <c:v>19.293</c:v>
                </c:pt>
                <c:pt idx="277">
                  <c:v>19.393</c:v>
                </c:pt>
                <c:pt idx="278">
                  <c:v>19.495</c:v>
                </c:pt>
                <c:pt idx="279">
                  <c:v>19.595</c:v>
                </c:pt>
                <c:pt idx="280">
                  <c:v>19.696</c:v>
                </c:pt>
                <c:pt idx="281">
                  <c:v>19.797</c:v>
                </c:pt>
              </c:numCache>
            </c:numRef>
          </c:xVal>
          <c:yVal>
            <c:numRef>
              <c:f>CID_G667!$G$16:$G$297</c:f>
              <c:numCache>
                <c:formatCode>General</c:formatCode>
                <c:ptCount val="282"/>
                <c:pt idx="0">
                  <c:v>0.200000000000017</c:v>
                </c:pt>
                <c:pt idx="1">
                  <c:v>37.81</c:v>
                </c:pt>
                <c:pt idx="2">
                  <c:v>60.45000000000002</c:v>
                </c:pt>
                <c:pt idx="3">
                  <c:v>80.86000000000001</c:v>
                </c:pt>
                <c:pt idx="4">
                  <c:v>100.26</c:v>
                </c:pt>
                <c:pt idx="5">
                  <c:v>118.02</c:v>
                </c:pt>
                <c:pt idx="6">
                  <c:v>134.77</c:v>
                </c:pt>
                <c:pt idx="7">
                  <c:v>150.71</c:v>
                </c:pt>
                <c:pt idx="8">
                  <c:v>165.41</c:v>
                </c:pt>
                <c:pt idx="9">
                  <c:v>179.31</c:v>
                </c:pt>
                <c:pt idx="10">
                  <c:v>192.61</c:v>
                </c:pt>
                <c:pt idx="11">
                  <c:v>205.08</c:v>
                </c:pt>
                <c:pt idx="12">
                  <c:v>216.54</c:v>
                </c:pt>
                <c:pt idx="13">
                  <c:v>227.38</c:v>
                </c:pt>
                <c:pt idx="14">
                  <c:v>238.02</c:v>
                </c:pt>
                <c:pt idx="15">
                  <c:v>248.04</c:v>
                </c:pt>
                <c:pt idx="16">
                  <c:v>257.66</c:v>
                </c:pt>
                <c:pt idx="17">
                  <c:v>266.25</c:v>
                </c:pt>
                <c:pt idx="18">
                  <c:v>274.85</c:v>
                </c:pt>
                <c:pt idx="19">
                  <c:v>283.23</c:v>
                </c:pt>
                <c:pt idx="20">
                  <c:v>290.8</c:v>
                </c:pt>
                <c:pt idx="21">
                  <c:v>298.17</c:v>
                </c:pt>
                <c:pt idx="22">
                  <c:v>304.92</c:v>
                </c:pt>
                <c:pt idx="23">
                  <c:v>311.67</c:v>
                </c:pt>
                <c:pt idx="24">
                  <c:v>318.01</c:v>
                </c:pt>
                <c:pt idx="25">
                  <c:v>323.75</c:v>
                </c:pt>
                <c:pt idx="26">
                  <c:v>329.47</c:v>
                </c:pt>
                <c:pt idx="27">
                  <c:v>335.0</c:v>
                </c:pt>
                <c:pt idx="28">
                  <c:v>339.71</c:v>
                </c:pt>
                <c:pt idx="29">
                  <c:v>344.42</c:v>
                </c:pt>
                <c:pt idx="30">
                  <c:v>349.12</c:v>
                </c:pt>
                <c:pt idx="31">
                  <c:v>353.41</c:v>
                </c:pt>
                <c:pt idx="32">
                  <c:v>357.29</c:v>
                </c:pt>
                <c:pt idx="33">
                  <c:v>360.78</c:v>
                </c:pt>
                <c:pt idx="34">
                  <c:v>365.05</c:v>
                </c:pt>
                <c:pt idx="35">
                  <c:v>368.73</c:v>
                </c:pt>
                <c:pt idx="36">
                  <c:v>371.98</c:v>
                </c:pt>
                <c:pt idx="37">
                  <c:v>375.05</c:v>
                </c:pt>
                <c:pt idx="38">
                  <c:v>378.32</c:v>
                </c:pt>
                <c:pt idx="39">
                  <c:v>381.17</c:v>
                </c:pt>
                <c:pt idx="40">
                  <c:v>384.22</c:v>
                </c:pt>
                <c:pt idx="41">
                  <c:v>387.0699999999999</c:v>
                </c:pt>
                <c:pt idx="42">
                  <c:v>389.51</c:v>
                </c:pt>
                <c:pt idx="43">
                  <c:v>392.16</c:v>
                </c:pt>
                <c:pt idx="44">
                  <c:v>394.1999999999999</c:v>
                </c:pt>
                <c:pt idx="45">
                  <c:v>396.64</c:v>
                </c:pt>
                <c:pt idx="46">
                  <c:v>398.6799999999999</c:v>
                </c:pt>
                <c:pt idx="47">
                  <c:v>400.72</c:v>
                </c:pt>
                <c:pt idx="48">
                  <c:v>402.75</c:v>
                </c:pt>
                <c:pt idx="49">
                  <c:v>404.5799999999999</c:v>
                </c:pt>
                <c:pt idx="50">
                  <c:v>406.22</c:v>
                </c:pt>
                <c:pt idx="51">
                  <c:v>408.64</c:v>
                </c:pt>
                <c:pt idx="52">
                  <c:v>410.0599999999999</c:v>
                </c:pt>
                <c:pt idx="53">
                  <c:v>411.6899999999999</c:v>
                </c:pt>
                <c:pt idx="54">
                  <c:v>412.92</c:v>
                </c:pt>
                <c:pt idx="55">
                  <c:v>414.55</c:v>
                </c:pt>
                <c:pt idx="56">
                  <c:v>415.97</c:v>
                </c:pt>
                <c:pt idx="57">
                  <c:v>417.5799999999999</c:v>
                </c:pt>
                <c:pt idx="58">
                  <c:v>418.99</c:v>
                </c:pt>
                <c:pt idx="59">
                  <c:v>420.2099999999999</c:v>
                </c:pt>
                <c:pt idx="60">
                  <c:v>421.8199999999999</c:v>
                </c:pt>
                <c:pt idx="61">
                  <c:v>423.02</c:v>
                </c:pt>
                <c:pt idx="62">
                  <c:v>424.22</c:v>
                </c:pt>
                <c:pt idx="63">
                  <c:v>425.04</c:v>
                </c:pt>
                <c:pt idx="64">
                  <c:v>426.4299999999999</c:v>
                </c:pt>
                <c:pt idx="65">
                  <c:v>427.63</c:v>
                </c:pt>
                <c:pt idx="66">
                  <c:v>428.24</c:v>
                </c:pt>
                <c:pt idx="67">
                  <c:v>429.24</c:v>
                </c:pt>
                <c:pt idx="68">
                  <c:v>430.0599999999999</c:v>
                </c:pt>
                <c:pt idx="69">
                  <c:v>430.86</c:v>
                </c:pt>
                <c:pt idx="70">
                  <c:v>431.67</c:v>
                </c:pt>
                <c:pt idx="71">
                  <c:v>432.4799999999999</c:v>
                </c:pt>
                <c:pt idx="72">
                  <c:v>433.87</c:v>
                </c:pt>
                <c:pt idx="73">
                  <c:v>434.27</c:v>
                </c:pt>
                <c:pt idx="74">
                  <c:v>435.08</c:v>
                </c:pt>
                <c:pt idx="75">
                  <c:v>435.6799999999999</c:v>
                </c:pt>
                <c:pt idx="76">
                  <c:v>436.87</c:v>
                </c:pt>
                <c:pt idx="77">
                  <c:v>437.27</c:v>
                </c:pt>
                <c:pt idx="78">
                  <c:v>438.66</c:v>
                </c:pt>
                <c:pt idx="79">
                  <c:v>440.07</c:v>
                </c:pt>
                <c:pt idx="80">
                  <c:v>440.86</c:v>
                </c:pt>
                <c:pt idx="81">
                  <c:v>442.26</c:v>
                </c:pt>
                <c:pt idx="82">
                  <c:v>443.05</c:v>
                </c:pt>
                <c:pt idx="83">
                  <c:v>444.03</c:v>
                </c:pt>
                <c:pt idx="84">
                  <c:v>444.82</c:v>
                </c:pt>
                <c:pt idx="85">
                  <c:v>446.4</c:v>
                </c:pt>
                <c:pt idx="86">
                  <c:v>446.41</c:v>
                </c:pt>
                <c:pt idx="87">
                  <c:v>447.79</c:v>
                </c:pt>
                <c:pt idx="88">
                  <c:v>448.18</c:v>
                </c:pt>
                <c:pt idx="89">
                  <c:v>449.17</c:v>
                </c:pt>
                <c:pt idx="90">
                  <c:v>449.76</c:v>
                </c:pt>
                <c:pt idx="91">
                  <c:v>450.33</c:v>
                </c:pt>
                <c:pt idx="92">
                  <c:v>451.11</c:v>
                </c:pt>
                <c:pt idx="93">
                  <c:v>451.48</c:v>
                </c:pt>
                <c:pt idx="94">
                  <c:v>452.2400000000001</c:v>
                </c:pt>
                <c:pt idx="95">
                  <c:v>452.6199999999999</c:v>
                </c:pt>
                <c:pt idx="96">
                  <c:v>453.39</c:v>
                </c:pt>
                <c:pt idx="97">
                  <c:v>453.78</c:v>
                </c:pt>
                <c:pt idx="98">
                  <c:v>454.15</c:v>
                </c:pt>
                <c:pt idx="99">
                  <c:v>454.35</c:v>
                </c:pt>
                <c:pt idx="100">
                  <c:v>454.91</c:v>
                </c:pt>
                <c:pt idx="101">
                  <c:v>455.11</c:v>
                </c:pt>
                <c:pt idx="102">
                  <c:v>455.8699999999999</c:v>
                </c:pt>
                <c:pt idx="103">
                  <c:v>455.86</c:v>
                </c:pt>
                <c:pt idx="104">
                  <c:v>456.23</c:v>
                </c:pt>
                <c:pt idx="105">
                  <c:v>456.04</c:v>
                </c:pt>
                <c:pt idx="106">
                  <c:v>456.59</c:v>
                </c:pt>
                <c:pt idx="107">
                  <c:v>456.56</c:v>
                </c:pt>
                <c:pt idx="108">
                  <c:v>456.95</c:v>
                </c:pt>
                <c:pt idx="109">
                  <c:v>456.7499999999999</c:v>
                </c:pt>
                <c:pt idx="110">
                  <c:v>457.1299999999999</c:v>
                </c:pt>
                <c:pt idx="111">
                  <c:v>456.91</c:v>
                </c:pt>
                <c:pt idx="112">
                  <c:v>457.28</c:v>
                </c:pt>
                <c:pt idx="113">
                  <c:v>457.08</c:v>
                </c:pt>
                <c:pt idx="114">
                  <c:v>457.2499999999999</c:v>
                </c:pt>
                <c:pt idx="115">
                  <c:v>457.06</c:v>
                </c:pt>
                <c:pt idx="116">
                  <c:v>457.23</c:v>
                </c:pt>
                <c:pt idx="117">
                  <c:v>457.02</c:v>
                </c:pt>
                <c:pt idx="118">
                  <c:v>457.3799999999999</c:v>
                </c:pt>
                <c:pt idx="119">
                  <c:v>456.99</c:v>
                </c:pt>
                <c:pt idx="120">
                  <c:v>456.78</c:v>
                </c:pt>
                <c:pt idx="121">
                  <c:v>456.77</c:v>
                </c:pt>
                <c:pt idx="122">
                  <c:v>456.58</c:v>
                </c:pt>
                <c:pt idx="123">
                  <c:v>456.39</c:v>
                </c:pt>
                <c:pt idx="124">
                  <c:v>456.3799999999999</c:v>
                </c:pt>
                <c:pt idx="125">
                  <c:v>455.9999999999999</c:v>
                </c:pt>
                <c:pt idx="126">
                  <c:v>455.6199999999999</c:v>
                </c:pt>
                <c:pt idx="127">
                  <c:v>455.8</c:v>
                </c:pt>
                <c:pt idx="128">
                  <c:v>455.41</c:v>
                </c:pt>
                <c:pt idx="129">
                  <c:v>455.21</c:v>
                </c:pt>
                <c:pt idx="130">
                  <c:v>455.19</c:v>
                </c:pt>
                <c:pt idx="131">
                  <c:v>455.78</c:v>
                </c:pt>
                <c:pt idx="132">
                  <c:v>455.4000000000001</c:v>
                </c:pt>
                <c:pt idx="133">
                  <c:v>455.2</c:v>
                </c:pt>
                <c:pt idx="134">
                  <c:v>454.83</c:v>
                </c:pt>
                <c:pt idx="135">
                  <c:v>454.64</c:v>
                </c:pt>
                <c:pt idx="136">
                  <c:v>454.08</c:v>
                </c:pt>
                <c:pt idx="137">
                  <c:v>453.32</c:v>
                </c:pt>
                <c:pt idx="138">
                  <c:v>452.4000000000001</c:v>
                </c:pt>
                <c:pt idx="139">
                  <c:v>452.0200000000001</c:v>
                </c:pt>
                <c:pt idx="140">
                  <c:v>451.27</c:v>
                </c:pt>
                <c:pt idx="141">
                  <c:v>450.52</c:v>
                </c:pt>
                <c:pt idx="142">
                  <c:v>449.97</c:v>
                </c:pt>
                <c:pt idx="143">
                  <c:v>449.24</c:v>
                </c:pt>
                <c:pt idx="144">
                  <c:v>448.32</c:v>
                </c:pt>
                <c:pt idx="145">
                  <c:v>447.59</c:v>
                </c:pt>
                <c:pt idx="146">
                  <c:v>446.87</c:v>
                </c:pt>
                <c:pt idx="147">
                  <c:v>445.96</c:v>
                </c:pt>
                <c:pt idx="148">
                  <c:v>445.4300000000001</c:v>
                </c:pt>
                <c:pt idx="149">
                  <c:v>444.35</c:v>
                </c:pt>
                <c:pt idx="150">
                  <c:v>443.46</c:v>
                </c:pt>
                <c:pt idx="151">
                  <c:v>442.95</c:v>
                </c:pt>
                <c:pt idx="152">
                  <c:v>442.25</c:v>
                </c:pt>
                <c:pt idx="153">
                  <c:v>441.36</c:v>
                </c:pt>
                <c:pt idx="154">
                  <c:v>440.2900000000001</c:v>
                </c:pt>
                <c:pt idx="155">
                  <c:v>439.6</c:v>
                </c:pt>
                <c:pt idx="156">
                  <c:v>439.45</c:v>
                </c:pt>
                <c:pt idx="157">
                  <c:v>438.5700000000001</c:v>
                </c:pt>
                <c:pt idx="158">
                  <c:v>437.71</c:v>
                </c:pt>
                <c:pt idx="159">
                  <c:v>436.47</c:v>
                </c:pt>
                <c:pt idx="160">
                  <c:v>436.14</c:v>
                </c:pt>
                <c:pt idx="161">
                  <c:v>434.9100000000001</c:v>
                </c:pt>
                <c:pt idx="162">
                  <c:v>434.4200000000001</c:v>
                </c:pt>
                <c:pt idx="163">
                  <c:v>433.0400000000001</c:v>
                </c:pt>
                <c:pt idx="164">
                  <c:v>432.5500000000001</c:v>
                </c:pt>
                <c:pt idx="165">
                  <c:v>431.53</c:v>
                </c:pt>
                <c:pt idx="166">
                  <c:v>430.33</c:v>
                </c:pt>
                <c:pt idx="167">
                  <c:v>429.13</c:v>
                </c:pt>
                <c:pt idx="168">
                  <c:v>428.12</c:v>
                </c:pt>
                <c:pt idx="169">
                  <c:v>427.2900000000001</c:v>
                </c:pt>
                <c:pt idx="170">
                  <c:v>426.27</c:v>
                </c:pt>
                <c:pt idx="171">
                  <c:v>425.8000000000001</c:v>
                </c:pt>
                <c:pt idx="172">
                  <c:v>424.45</c:v>
                </c:pt>
                <c:pt idx="173">
                  <c:v>423.8000000000001</c:v>
                </c:pt>
                <c:pt idx="174">
                  <c:v>422.98</c:v>
                </c:pt>
                <c:pt idx="175">
                  <c:v>421.65</c:v>
                </c:pt>
                <c:pt idx="176">
                  <c:v>420.85</c:v>
                </c:pt>
                <c:pt idx="177">
                  <c:v>420.21</c:v>
                </c:pt>
                <c:pt idx="178">
                  <c:v>419.22</c:v>
                </c:pt>
                <c:pt idx="179">
                  <c:v>418.08</c:v>
                </c:pt>
                <c:pt idx="180">
                  <c:v>417.12</c:v>
                </c:pt>
                <c:pt idx="181">
                  <c:v>416.15</c:v>
                </c:pt>
                <c:pt idx="182">
                  <c:v>415.37</c:v>
                </c:pt>
                <c:pt idx="183">
                  <c:v>414.5700000000001</c:v>
                </c:pt>
                <c:pt idx="184">
                  <c:v>413.09</c:v>
                </c:pt>
                <c:pt idx="185">
                  <c:v>412.13</c:v>
                </c:pt>
                <c:pt idx="186">
                  <c:v>411.54</c:v>
                </c:pt>
                <c:pt idx="187">
                  <c:v>410.75</c:v>
                </c:pt>
                <c:pt idx="188">
                  <c:v>409.8100000000001</c:v>
                </c:pt>
                <c:pt idx="189">
                  <c:v>409.05</c:v>
                </c:pt>
                <c:pt idx="190">
                  <c:v>408.28</c:v>
                </c:pt>
                <c:pt idx="191">
                  <c:v>407.34</c:v>
                </c:pt>
                <c:pt idx="192">
                  <c:v>406.58</c:v>
                </c:pt>
                <c:pt idx="193">
                  <c:v>405.99</c:v>
                </c:pt>
                <c:pt idx="194">
                  <c:v>405.0700000000001</c:v>
                </c:pt>
                <c:pt idx="195">
                  <c:v>404.48</c:v>
                </c:pt>
                <c:pt idx="196">
                  <c:v>403.72</c:v>
                </c:pt>
                <c:pt idx="197">
                  <c:v>402.97</c:v>
                </c:pt>
                <c:pt idx="198">
                  <c:v>401.88</c:v>
                </c:pt>
                <c:pt idx="199">
                  <c:v>400.95</c:v>
                </c:pt>
                <c:pt idx="200">
                  <c:v>400.03</c:v>
                </c:pt>
                <c:pt idx="201">
                  <c:v>399.29</c:v>
                </c:pt>
                <c:pt idx="202">
                  <c:v>399.0700000000001</c:v>
                </c:pt>
                <c:pt idx="203">
                  <c:v>397.99</c:v>
                </c:pt>
                <c:pt idx="204">
                  <c:v>397.59</c:v>
                </c:pt>
                <c:pt idx="205">
                  <c:v>396.87</c:v>
                </c:pt>
                <c:pt idx="206">
                  <c:v>395.64</c:v>
                </c:pt>
                <c:pt idx="207">
                  <c:v>395.22</c:v>
                </c:pt>
                <c:pt idx="208">
                  <c:v>394.33</c:v>
                </c:pt>
                <c:pt idx="209">
                  <c:v>393.4399999999999</c:v>
                </c:pt>
                <c:pt idx="210">
                  <c:v>392.88</c:v>
                </c:pt>
                <c:pt idx="211">
                  <c:v>391.99</c:v>
                </c:pt>
                <c:pt idx="212">
                  <c:v>391.27</c:v>
                </c:pt>
                <c:pt idx="213">
                  <c:v>390.72</c:v>
                </c:pt>
                <c:pt idx="214">
                  <c:v>390.34</c:v>
                </c:pt>
                <c:pt idx="215">
                  <c:v>389.46</c:v>
                </c:pt>
                <c:pt idx="216">
                  <c:v>388.74</c:v>
                </c:pt>
                <c:pt idx="217">
                  <c:v>388.2</c:v>
                </c:pt>
                <c:pt idx="218">
                  <c:v>386.99</c:v>
                </c:pt>
                <c:pt idx="219">
                  <c:v>385.96</c:v>
                </c:pt>
                <c:pt idx="220">
                  <c:v>385.42</c:v>
                </c:pt>
                <c:pt idx="221">
                  <c:v>384.89</c:v>
                </c:pt>
                <c:pt idx="222">
                  <c:v>384.36</c:v>
                </c:pt>
                <c:pt idx="223">
                  <c:v>383.99</c:v>
                </c:pt>
                <c:pt idx="224">
                  <c:v>382.96</c:v>
                </c:pt>
                <c:pt idx="225">
                  <c:v>382.4299999999999</c:v>
                </c:pt>
                <c:pt idx="226">
                  <c:v>381.5600000000001</c:v>
                </c:pt>
                <c:pt idx="227">
                  <c:v>381.1900000000001</c:v>
                </c:pt>
                <c:pt idx="228">
                  <c:v>380.51</c:v>
                </c:pt>
                <c:pt idx="229">
                  <c:v>379.96</c:v>
                </c:pt>
                <c:pt idx="230">
                  <c:v>379.12</c:v>
                </c:pt>
                <c:pt idx="231">
                  <c:v>378.28</c:v>
                </c:pt>
                <c:pt idx="232">
                  <c:v>377.77</c:v>
                </c:pt>
                <c:pt idx="233">
                  <c:v>377.41</c:v>
                </c:pt>
                <c:pt idx="234">
                  <c:v>376.89</c:v>
                </c:pt>
                <c:pt idx="235">
                  <c:v>376.37</c:v>
                </c:pt>
                <c:pt idx="236">
                  <c:v>375.69</c:v>
                </c:pt>
                <c:pt idx="237">
                  <c:v>375.0</c:v>
                </c:pt>
                <c:pt idx="238">
                  <c:v>374.65</c:v>
                </c:pt>
                <c:pt idx="239">
                  <c:v>374.46</c:v>
                </c:pt>
                <c:pt idx="240">
                  <c:v>373.79</c:v>
                </c:pt>
                <c:pt idx="241">
                  <c:v>372.96</c:v>
                </c:pt>
                <c:pt idx="242">
                  <c:v>372.6</c:v>
                </c:pt>
                <c:pt idx="243">
                  <c:v>372.09</c:v>
                </c:pt>
                <c:pt idx="244">
                  <c:v>371.58</c:v>
                </c:pt>
                <c:pt idx="245">
                  <c:v>370.91</c:v>
                </c:pt>
                <c:pt idx="246">
                  <c:v>370.39</c:v>
                </c:pt>
                <c:pt idx="247">
                  <c:v>370.05</c:v>
                </c:pt>
                <c:pt idx="248">
                  <c:v>369.54</c:v>
                </c:pt>
                <c:pt idx="249">
                  <c:v>368.88</c:v>
                </c:pt>
                <c:pt idx="250">
                  <c:v>368.21</c:v>
                </c:pt>
                <c:pt idx="251">
                  <c:v>367.71</c:v>
                </c:pt>
                <c:pt idx="252">
                  <c:v>367.37</c:v>
                </c:pt>
                <c:pt idx="253">
                  <c:v>366.55</c:v>
                </c:pt>
                <c:pt idx="254">
                  <c:v>366.19</c:v>
                </c:pt>
                <c:pt idx="255">
                  <c:v>366.01</c:v>
                </c:pt>
                <c:pt idx="256">
                  <c:v>365.19</c:v>
                </c:pt>
                <c:pt idx="257">
                  <c:v>364.84</c:v>
                </c:pt>
                <c:pt idx="258">
                  <c:v>364.49</c:v>
                </c:pt>
                <c:pt idx="259">
                  <c:v>364.0</c:v>
                </c:pt>
                <c:pt idx="260">
                  <c:v>363.5</c:v>
                </c:pt>
                <c:pt idx="261">
                  <c:v>363.16</c:v>
                </c:pt>
                <c:pt idx="262">
                  <c:v>362.35</c:v>
                </c:pt>
                <c:pt idx="263">
                  <c:v>362.63</c:v>
                </c:pt>
                <c:pt idx="264">
                  <c:v>361.35</c:v>
                </c:pt>
                <c:pt idx="265">
                  <c:v>361.17</c:v>
                </c:pt>
                <c:pt idx="266">
                  <c:v>360.52</c:v>
                </c:pt>
                <c:pt idx="267">
                  <c:v>360.33</c:v>
                </c:pt>
                <c:pt idx="268">
                  <c:v>359.82</c:v>
                </c:pt>
                <c:pt idx="269">
                  <c:v>359.33</c:v>
                </c:pt>
                <c:pt idx="270">
                  <c:v>358.69</c:v>
                </c:pt>
                <c:pt idx="271">
                  <c:v>358.34</c:v>
                </c:pt>
                <c:pt idx="272">
                  <c:v>357.85</c:v>
                </c:pt>
                <c:pt idx="273">
                  <c:v>357.81</c:v>
                </c:pt>
                <c:pt idx="274">
                  <c:v>357.31</c:v>
                </c:pt>
                <c:pt idx="275">
                  <c:v>357.11</c:v>
                </c:pt>
                <c:pt idx="276">
                  <c:v>356.77</c:v>
                </c:pt>
                <c:pt idx="277">
                  <c:v>356.75</c:v>
                </c:pt>
                <c:pt idx="278">
                  <c:v>355.95</c:v>
                </c:pt>
                <c:pt idx="279">
                  <c:v>355.62</c:v>
                </c:pt>
                <c:pt idx="280">
                  <c:v>355.13</c:v>
                </c:pt>
                <c:pt idx="281">
                  <c:v>354.78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34728"/>
        <c:axId val="2086467992"/>
      </c:scatterChart>
      <c:valAx>
        <c:axId val="-2111234728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axial</a:t>
                </a:r>
                <a:r>
                  <a:rPr lang="en-US" sz="1200" baseline="0"/>
                  <a:t> strain: %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86467992"/>
        <c:crosses val="autoZero"/>
        <c:crossBetween val="midCat"/>
        <c:majorUnit val="5.0"/>
      </c:valAx>
      <c:valAx>
        <c:axId val="2086467992"/>
        <c:scaling>
          <c:orientation val="minMax"/>
          <c:max val="8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deviator stress, q: kPa</a:t>
                </a:r>
              </a:p>
            </c:rich>
          </c:tx>
          <c:layout>
            <c:manualLayout>
              <c:xMode val="edge"/>
              <c:yMode val="edge"/>
              <c:x val="0.0140640232470941"/>
              <c:y val="0.1542101357963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11234728"/>
        <c:crosses val="autoZero"/>
        <c:crossBetween val="midCat"/>
        <c:majorUnit val="2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525590551181"/>
          <c:y val="0.0277774934916239"/>
          <c:w val="0.792603772032849"/>
          <c:h val="0.8224693788276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'Inputs &amp; Plots'!$T$353:$T$557</c:f>
              <c:numCache>
                <c:formatCode>0.00</c:formatCode>
                <c:ptCount val="205"/>
              </c:numCache>
            </c:numRef>
          </c:xVal>
          <c:yVal>
            <c:numRef>
              <c:f>'Inputs &amp; Plots'!$P$353:$P$557</c:f>
              <c:numCache>
                <c:formatCode>General</c:formatCode>
                <c:ptCount val="205"/>
              </c:numCache>
            </c:numRef>
          </c:yVal>
          <c:smooth val="1"/>
        </c:ser>
        <c:ser>
          <c:idx val="2"/>
          <c:order val="1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'NS Calcs'!$B$9:$B$1001</c:f>
              <c:numCache>
                <c:formatCode>0.00</c:formatCode>
                <c:ptCount val="993"/>
                <c:pt idx="0">
                  <c:v>0.0</c:v>
                </c:pt>
                <c:pt idx="1">
                  <c:v>0.126654922413864</c:v>
                </c:pt>
                <c:pt idx="2">
                  <c:v>0.216218202999819</c:v>
                </c:pt>
                <c:pt idx="3">
                  <c:v>0.257782662280836</c:v>
                </c:pt>
                <c:pt idx="4">
                  <c:v>0.320155771696153</c:v>
                </c:pt>
                <c:pt idx="5">
                  <c:v>0.377106474643073</c:v>
                </c:pt>
                <c:pt idx="6">
                  <c:v>0.430079818295613</c:v>
                </c:pt>
                <c:pt idx="7">
                  <c:v>0.479975128032719</c:v>
                </c:pt>
                <c:pt idx="8">
                  <c:v>0.52739930536038</c:v>
                </c:pt>
                <c:pt idx="9">
                  <c:v>0.572784351224477</c:v>
                </c:pt>
                <c:pt idx="10">
                  <c:v>0.616450516665708</c:v>
                </c:pt>
                <c:pt idx="11">
                  <c:v>0.658642926791066</c:v>
                </c:pt>
                <c:pt idx="12">
                  <c:v>0.699554118251204</c:v>
                </c:pt>
                <c:pt idx="13">
                  <c:v>0.739338582823416</c:v>
                </c:pt>
                <c:pt idx="14">
                  <c:v>0.778122525186274</c:v>
                </c:pt>
                <c:pt idx="15">
                  <c:v>0.816010626270825</c:v>
                </c:pt>
                <c:pt idx="16">
                  <c:v>0.853090862341569</c:v>
                </c:pt>
                <c:pt idx="17">
                  <c:v>0.889438021193656</c:v>
                </c:pt>
                <c:pt idx="18">
                  <c:v>0.925116321172088</c:v>
                </c:pt>
                <c:pt idx="19">
                  <c:v>0.960181397545478</c:v>
                </c:pt>
                <c:pt idx="20">
                  <c:v>0.994681833354811</c:v>
                </c:pt>
                <c:pt idx="21">
                  <c:v>1.028660356138088</c:v>
                </c:pt>
                <c:pt idx="22">
                  <c:v>1.062154785490018</c:v>
                </c:pt>
                <c:pt idx="23">
                  <c:v>1.095198792030648</c:v>
                </c:pt>
                <c:pt idx="24">
                  <c:v>1.127822511700776</c:v>
                </c:pt>
                <c:pt idx="25">
                  <c:v>1.160053047712904</c:v>
                </c:pt>
                <c:pt idx="26">
                  <c:v>1.191914884286305</c:v>
                </c:pt>
                <c:pt idx="27">
                  <c:v>1.223430230403161</c:v>
                </c:pt>
                <c:pt idx="28">
                  <c:v>1.254619307530141</c:v>
                </c:pt>
                <c:pt idx="29">
                  <c:v>1.285500592081706</c:v>
                </c:pt>
                <c:pt idx="30">
                  <c:v>1.316091021035477</c:v>
                </c:pt>
                <c:pt idx="31">
                  <c:v>1.34640616732364</c:v>
                </c:pt>
                <c:pt idx="32">
                  <c:v>1.376460390261726</c:v>
                </c:pt>
                <c:pt idx="33">
                  <c:v>1.406266965226964</c:v>
                </c:pt>
                <c:pt idx="34">
                  <c:v>1.435838195983357</c:v>
                </c:pt>
                <c:pt idx="35">
                  <c:v>1.46518551241229</c:v>
                </c:pt>
                <c:pt idx="36">
                  <c:v>1.494319555903602</c:v>
                </c:pt>
                <c:pt idx="37">
                  <c:v>1.523250254261474</c:v>
                </c:pt>
                <c:pt idx="38">
                  <c:v>1.551986887658799</c:v>
                </c:pt>
                <c:pt idx="39">
                  <c:v>1.580538146915382</c:v>
                </c:pt>
                <c:pt idx="40">
                  <c:v>1.608912185165868</c:v>
                </c:pt>
                <c:pt idx="41">
                  <c:v>1.637116663812654</c:v>
                </c:pt>
                <c:pt idx="42">
                  <c:v>1.665158793519064</c:v>
                </c:pt>
                <c:pt idx="43">
                  <c:v>1.693045370882837</c:v>
                </c:pt>
                <c:pt idx="44">
                  <c:v>1.720782811334521</c:v>
                </c:pt>
                <c:pt idx="45">
                  <c:v>1.748377178725974</c:v>
                </c:pt>
                <c:pt idx="46">
                  <c:v>1.775834212007895</c:v>
                </c:pt>
                <c:pt idx="47">
                  <c:v>1.803159349339608</c:v>
                </c:pt>
                <c:pt idx="48">
                  <c:v>1.83035774992751</c:v>
                </c:pt>
                <c:pt idx="49">
                  <c:v>1.857434313848899</c:v>
                </c:pt>
                <c:pt idx="50">
                  <c:v>1.884393700084316</c:v>
                </c:pt>
                <c:pt idx="51">
                  <c:v>1.911240342952837</c:v>
                </c:pt>
                <c:pt idx="52">
                  <c:v>1.937978467120286</c:v>
                </c:pt>
                <c:pt idx="53">
                  <c:v>1.964612101329333</c:v>
                </c:pt>
                <c:pt idx="54">
                  <c:v>1.991145090982409</c:v>
                </c:pt>
                <c:pt idx="55">
                  <c:v>2.017581109692752</c:v>
                </c:pt>
                <c:pt idx="56">
                  <c:v>2.04392366990547</c:v>
                </c:pt>
                <c:pt idx="57">
                  <c:v>2.070176132678771</c:v>
                </c:pt>
                <c:pt idx="58">
                  <c:v>2.096341716705392</c:v>
                </c:pt>
                <c:pt idx="59">
                  <c:v>2.122423506645351</c:v>
                </c:pt>
                <c:pt idx="60">
                  <c:v>2.14842446083341</c:v>
                </c:pt>
                <c:pt idx="61">
                  <c:v>2.174347418417865</c:v>
                </c:pt>
                <c:pt idx="62">
                  <c:v>2.200195105981272</c:v>
                </c:pt>
                <c:pt idx="63">
                  <c:v>2.225970143688516</c:v>
                </c:pt>
                <c:pt idx="64">
                  <c:v>2.25167505100295</c:v>
                </c:pt>
                <c:pt idx="65">
                  <c:v>2.277312252007284</c:v>
                </c:pt>
                <c:pt idx="66">
                  <c:v>2.302884080362245</c:v>
                </c:pt>
                <c:pt idx="67">
                  <c:v>2.32839278393281</c:v>
                </c:pt>
                <c:pt idx="68">
                  <c:v>2.353840529108981</c:v>
                </c:pt>
                <c:pt idx="69">
                  <c:v>2.379229404845498</c:v>
                </c:pt>
                <c:pt idx="70">
                  <c:v>2.40456142644261</c:v>
                </c:pt>
                <c:pt idx="71">
                  <c:v>2.429838539088014</c:v>
                </c:pt>
                <c:pt idx="72">
                  <c:v>2.455062621178222</c:v>
                </c:pt>
                <c:pt idx="73">
                  <c:v>2.480235487436009</c:v>
                </c:pt>
                <c:pt idx="74">
                  <c:v>2.505358891839114</c:v>
                </c:pt>
                <c:pt idx="75">
                  <c:v>2.530434530374051</c:v>
                </c:pt>
                <c:pt idx="76">
                  <c:v>2.555464043627703</c:v>
                </c:pt>
                <c:pt idx="77">
                  <c:v>2.580449019228284</c:v>
                </c:pt>
                <c:pt idx="78">
                  <c:v>2.60539099414632</c:v>
                </c:pt>
                <c:pt idx="79">
                  <c:v>2.630291456865369</c:v>
                </c:pt>
                <c:pt idx="80">
                  <c:v>2.655151849431473</c:v>
                </c:pt>
                <c:pt idx="81">
                  <c:v>2.679973569389552</c:v>
                </c:pt>
                <c:pt idx="82">
                  <c:v>2.70475797161433</c:v>
                </c:pt>
                <c:pt idx="83">
                  <c:v>2.729506370042801</c:v>
                </c:pt>
                <c:pt idx="84">
                  <c:v>2.75422003931465</c:v>
                </c:pt>
                <c:pt idx="85">
                  <c:v>2.77890021632661</c:v>
                </c:pt>
                <c:pt idx="86">
                  <c:v>2.803548101706247</c:v>
                </c:pt>
                <c:pt idx="87">
                  <c:v>2.828164861210255</c:v>
                </c:pt>
                <c:pt idx="88">
                  <c:v>2.852751627052003</c:v>
                </c:pt>
                <c:pt idx="89">
                  <c:v>2.877309499162674</c:v>
                </c:pt>
                <c:pt idx="90">
                  <c:v>2.901839546390072</c:v>
                </c:pt>
                <c:pt idx="91">
                  <c:v>2.92634280763885</c:v>
                </c:pt>
                <c:pt idx="92">
                  <c:v>2.950820292955669</c:v>
                </c:pt>
                <c:pt idx="93">
                  <c:v>2.975272984562529</c:v>
                </c:pt>
                <c:pt idx="94">
                  <c:v>2.999701837841313</c:v>
                </c:pt>
                <c:pt idx="95">
                  <c:v>3.02410778227236</c:v>
                </c:pt>
                <c:pt idx="96">
                  <c:v>3.048491722329693</c:v>
                </c:pt>
                <c:pt idx="97">
                  <c:v>3.072854538335378</c:v>
                </c:pt>
                <c:pt idx="98">
                  <c:v>3.097197087275272</c:v>
                </c:pt>
                <c:pt idx="99">
                  <c:v>3.121520203578336</c:v>
                </c:pt>
                <c:pt idx="100">
                  <c:v>3.14582469986149</c:v>
                </c:pt>
                <c:pt idx="101">
                  <c:v>3.170111367641893</c:v>
                </c:pt>
                <c:pt idx="102">
                  <c:v>3.194380978018413</c:v>
                </c:pt>
                <c:pt idx="103">
                  <c:v>3.218634282323906</c:v>
                </c:pt>
                <c:pt idx="104">
                  <c:v>3.242872012749868</c:v>
                </c:pt>
                <c:pt idx="105">
                  <c:v>3.267094882944893</c:v>
                </c:pt>
                <c:pt idx="106">
                  <c:v>3.291303588588308</c:v>
                </c:pt>
                <c:pt idx="107">
                  <c:v>3.315498807940225</c:v>
                </c:pt>
                <c:pt idx="108">
                  <c:v>3.339681202369262</c:v>
                </c:pt>
                <c:pt idx="109">
                  <c:v>3.363851416859013</c:v>
                </c:pt>
                <c:pt idx="110">
                  <c:v>3.388010080494345</c:v>
                </c:pt>
                <c:pt idx="111">
                  <c:v>3.412157806928531</c:v>
                </c:pt>
                <c:pt idx="112">
                  <c:v>3.436295194832133</c:v>
                </c:pt>
                <c:pt idx="113">
                  <c:v>3.460422828324547</c:v>
                </c:pt>
                <c:pt idx="114">
                  <c:v>3.484541277389032</c:v>
                </c:pt>
                <c:pt idx="115">
                  <c:v>3.508651098272016</c:v>
                </c:pt>
                <c:pt idx="116">
                  <c:v>3.532752833867419</c:v>
                </c:pt>
                <c:pt idx="117">
                  <c:v>3.556847014086701</c:v>
                </c:pt>
                <c:pt idx="118">
                  <c:v>3.5809341562153</c:v>
                </c:pt>
                <c:pt idx="119">
                  <c:v>3.605014765256078</c:v>
                </c:pt>
                <c:pt idx="120">
                  <c:v>3.629089334260394</c:v>
                </c:pt>
                <c:pt idx="121">
                  <c:v>3.653158344647324</c:v>
                </c:pt>
                <c:pt idx="122">
                  <c:v>3.677222266511612</c:v>
                </c:pt>
                <c:pt idx="123">
                  <c:v>3.701281558920808</c:v>
                </c:pt>
                <c:pt idx="124">
                  <c:v>3.725336670202106</c:v>
                </c:pt>
                <c:pt idx="125">
                  <c:v>3.749388038219318</c:v>
                </c:pt>
                <c:pt idx="126">
                  <c:v>3.773436090640413</c:v>
                </c:pt>
                <c:pt idx="127">
                  <c:v>3.797481245196034</c:v>
                </c:pt>
                <c:pt idx="128">
                  <c:v>3.821523909929387</c:v>
                </c:pt>
                <c:pt idx="129">
                  <c:v>3.845564483437846</c:v>
                </c:pt>
                <c:pt idx="130">
                  <c:v>3.869603355106647</c:v>
                </c:pt>
                <c:pt idx="131">
                  <c:v>3.893640905334994</c:v>
                </c:pt>
                <c:pt idx="132">
                  <c:v>3.917677505754884</c:v>
                </c:pt>
                <c:pt idx="133">
                  <c:v>3.941713519442965</c:v>
                </c:pt>
                <c:pt idx="134">
                  <c:v>3.965749301125706</c:v>
                </c:pt>
                <c:pt idx="135">
                  <c:v>3.989785197378141</c:v>
                </c:pt>
                <c:pt idx="136">
                  <c:v>4.01382154681647</c:v>
                </c:pt>
                <c:pt idx="137">
                  <c:v>4.037858680284725</c:v>
                </c:pt>
                <c:pt idx="138">
                  <c:v>4.06189692103579</c:v>
                </c:pt>
                <c:pt idx="139">
                  <c:v>4.085936584906928</c:v>
                </c:pt>
                <c:pt idx="140">
                  <c:v>4.109977980490107</c:v>
                </c:pt>
                <c:pt idx="141">
                  <c:v>4.134021409297254</c:v>
                </c:pt>
                <c:pt idx="142">
                  <c:v>4.158067165920682</c:v>
                </c:pt>
                <c:pt idx="143">
                  <c:v>4.182115538188864</c:v>
                </c:pt>
                <c:pt idx="144">
                  <c:v>4.206166807317703</c:v>
                </c:pt>
                <c:pt idx="145">
                  <c:v>4.230221248057513</c:v>
                </c:pt>
                <c:pt idx="146">
                  <c:v>4.254279128835825</c:v>
                </c:pt>
                <c:pt idx="147">
                  <c:v>4.278340711896218</c:v>
                </c:pt>
                <c:pt idx="148">
                  <c:v>4.302406253433269</c:v>
                </c:pt>
                <c:pt idx="149">
                  <c:v>4.326476003723821</c:v>
                </c:pt>
                <c:pt idx="150">
                  <c:v>4.350550207254661</c:v>
                </c:pt>
                <c:pt idx="151">
                  <c:v>4.374629102846741</c:v>
                </c:pt>
                <c:pt idx="152">
                  <c:v>4.398712923776098</c:v>
                </c:pt>
                <c:pt idx="153">
                  <c:v>4.422801897891542</c:v>
                </c:pt>
                <c:pt idx="154">
                  <c:v>4.446896247729271</c:v>
                </c:pt>
                <c:pt idx="155">
                  <c:v>4.47099619062448</c:v>
                </c:pt>
                <c:pt idx="156">
                  <c:v>4.495101938820111</c:v>
                </c:pt>
                <c:pt idx="157">
                  <c:v>4.519213699572791</c:v>
                </c:pt>
                <c:pt idx="158">
                  <c:v>4.543331675256106</c:v>
                </c:pt>
                <c:pt idx="159">
                  <c:v>4.567456063461267</c:v>
                </c:pt>
                <c:pt idx="160">
                  <c:v>4.591587057095261</c:v>
                </c:pt>
                <c:pt idx="161">
                  <c:v>4.615724844476587</c:v>
                </c:pt>
                <c:pt idx="162">
                  <c:v>4.639869609428633</c:v>
                </c:pt>
                <c:pt idx="163">
                  <c:v>4.664021531370801</c:v>
                </c:pt>
                <c:pt idx="164">
                  <c:v>4.688180785407407</c:v>
                </c:pt>
                <c:pt idx="165">
                  <c:v>4.712347542414494</c:v>
                </c:pt>
                <c:pt idx="166">
                  <c:v>4.736521969124559</c:v>
                </c:pt>
                <c:pt idx="167">
                  <c:v>4.760704228209303</c:v>
                </c:pt>
                <c:pt idx="168">
                  <c:v>4.784894478360448</c:v>
                </c:pt>
                <c:pt idx="169">
                  <c:v>4.809092874368692</c:v>
                </c:pt>
                <c:pt idx="170">
                  <c:v>4.833299567200841</c:v>
                </c:pt>
                <c:pt idx="171">
                  <c:v>4.857514704075209</c:v>
                </c:pt>
                <c:pt idx="172">
                  <c:v>4.881738428535293</c:v>
                </c:pt>
                <c:pt idx="173">
                  <c:v>4.90597088052182</c:v>
                </c:pt>
                <c:pt idx="174">
                  <c:v>4.93021219644318</c:v>
                </c:pt>
                <c:pt idx="175">
                  <c:v>4.954462509244311</c:v>
                </c:pt>
                <c:pt idx="176">
                  <c:v>4.978721948474091</c:v>
                </c:pt>
                <c:pt idx="177">
                  <c:v>5.002990640351248</c:v>
                </c:pt>
                <c:pt idx="178">
                  <c:v>5.027268707828865</c:v>
                </c:pt>
                <c:pt idx="179">
                  <c:v>5.051556270657498</c:v>
                </c:pt>
                <c:pt idx="180">
                  <c:v>5.075853445446966</c:v>
                </c:pt>
                <c:pt idx="181">
                  <c:v>5.100160345726835</c:v>
                </c:pt>
                <c:pt idx="182">
                  <c:v>5.124477082005626</c:v>
                </c:pt>
                <c:pt idx="183">
                  <c:v>5.148803761828815</c:v>
                </c:pt>
                <c:pt idx="184">
                  <c:v>5.173140489835626</c:v>
                </c:pt>
                <c:pt idx="185">
                  <c:v>5.197487367814662</c:v>
                </c:pt>
                <c:pt idx="186">
                  <c:v>5.221844494758402</c:v>
                </c:pt>
                <c:pt idx="187">
                  <c:v>5.246211966916611</c:v>
                </c:pt>
                <c:pt idx="188">
                  <c:v>5.270589877848662</c:v>
                </c:pt>
                <c:pt idx="189">
                  <c:v>5.294978318474826</c:v>
                </c:pt>
                <c:pt idx="190">
                  <c:v>5.319377377126543</c:v>
                </c:pt>
                <c:pt idx="191">
                  <c:v>5.343787139595705</c:v>
                </c:pt>
                <c:pt idx="192">
                  <c:v>5.368207689182973</c:v>
                </c:pt>
                <c:pt idx="193">
                  <c:v>5.392639106745157</c:v>
                </c:pt>
                <c:pt idx="194">
                  <c:v>5.417081470741679</c:v>
                </c:pt>
                <c:pt idx="195">
                  <c:v>5.441534857280147</c:v>
                </c:pt>
                <c:pt idx="196">
                  <c:v>5.46599934016105</c:v>
                </c:pt>
                <c:pt idx="197">
                  <c:v>5.490474990921616</c:v>
                </c:pt>
                <c:pt idx="198">
                  <c:v>5.514961878878831</c:v>
                </c:pt>
                <c:pt idx="199">
                  <c:v>5.539460071171653</c:v>
                </c:pt>
                <c:pt idx="200">
                  <c:v>5.56396963280244</c:v>
                </c:pt>
                <c:pt idx="201">
                  <c:v>5.588490626677599</c:v>
                </c:pt>
                <c:pt idx="202">
                  <c:v>5.613023113647499</c:v>
                </c:pt>
                <c:pt idx="203">
                  <c:v>5.63756715254563</c:v>
                </c:pt>
                <c:pt idx="204">
                  <c:v>5.662122800227047</c:v>
                </c:pt>
                <c:pt idx="205">
                  <c:v>5.686690111606132</c:v>
                </c:pt>
                <c:pt idx="206">
                  <c:v>5.711269139693646</c:v>
                </c:pt>
                <c:pt idx="207">
                  <c:v>5.735859935633115</c:v>
                </c:pt>
                <c:pt idx="208">
                  <c:v>5.760462548736577</c:v>
                </c:pt>
                <c:pt idx="209">
                  <c:v>5.785077026519666</c:v>
                </c:pt>
                <c:pt idx="210">
                  <c:v>5.809703414736084</c:v>
                </c:pt>
                <c:pt idx="211">
                  <c:v>5.834341757411449</c:v>
                </c:pt>
                <c:pt idx="212">
                  <c:v>5.85899209687655</c:v>
                </c:pt>
                <c:pt idx="213">
                  <c:v>5.883654473800004</c:v>
                </c:pt>
                <c:pt idx="214">
                  <c:v>5.908328927220353</c:v>
                </c:pt>
                <c:pt idx="215">
                  <c:v>5.933015494577578</c:v>
                </c:pt>
                <c:pt idx="216">
                  <c:v>5.957714211744079</c:v>
                </c:pt>
                <c:pt idx="217">
                  <c:v>5.982425113055096</c:v>
                </c:pt>
                <c:pt idx="218">
                  <c:v>6.00714823133862</c:v>
                </c:pt>
                <c:pt idx="219">
                  <c:v>6.03188359794476</c:v>
                </c:pt>
                <c:pt idx="220">
                  <c:v>6.056631242774631</c:v>
                </c:pt>
                <c:pt idx="221">
                  <c:v>6.08139119430871</c:v>
                </c:pt>
                <c:pt idx="222">
                  <c:v>6.106163479634732</c:v>
                </c:pt>
                <c:pt idx="223">
                  <c:v>6.130948124475084</c:v>
                </c:pt>
                <c:pt idx="224">
                  <c:v>6.155745153213742</c:v>
                </c:pt>
                <c:pt idx="225">
                  <c:v>6.180554588922739</c:v>
                </c:pt>
                <c:pt idx="226">
                  <c:v>6.205376453388185</c:v>
                </c:pt>
                <c:pt idx="227">
                  <c:v>6.230210767135839</c:v>
                </c:pt>
                <c:pt idx="228">
                  <c:v>6.255057549456238</c:v>
                </c:pt>
                <c:pt idx="229">
                  <c:v>6.279916818429416</c:v>
                </c:pt>
                <c:pt idx="230">
                  <c:v>6.304788590949181</c:v>
                </c:pt>
                <c:pt idx="231">
                  <c:v>6.329672882746999</c:v>
                </c:pt>
                <c:pt idx="232">
                  <c:v>6.354569708415451</c:v>
                </c:pt>
                <c:pt idx="233">
                  <c:v>6.379479081431315</c:v>
                </c:pt>
                <c:pt idx="234">
                  <c:v>6.404401014178236</c:v>
                </c:pt>
                <c:pt idx="235">
                  <c:v>6.429335517969023</c:v>
                </c:pt>
                <c:pt idx="236">
                  <c:v>6.454282603067574</c:v>
                </c:pt>
                <c:pt idx="237">
                  <c:v>6.479242278710406</c:v>
                </c:pt>
                <c:pt idx="238">
                  <c:v>6.50421455312785</c:v>
                </c:pt>
                <c:pt idx="239">
                  <c:v>6.529199433564865</c:v>
                </c:pt>
                <c:pt idx="240">
                  <c:v>6.554196926301514</c:v>
                </c:pt>
                <c:pt idx="241">
                  <c:v>6.579207036673081</c:v>
                </c:pt>
                <c:pt idx="242">
                  <c:v>6.604229769089864</c:v>
                </c:pt>
                <c:pt idx="243">
                  <c:v>6.62926512705661</c:v>
                </c:pt>
                <c:pt idx="244">
                  <c:v>6.654313113191644</c:v>
                </c:pt>
                <c:pt idx="245">
                  <c:v>6.679373729245657</c:v>
                </c:pt>
                <c:pt idx="246">
                  <c:v>6.70444697612019</c:v>
                </c:pt>
                <c:pt idx="247">
                  <c:v>6.729532853885782</c:v>
                </c:pt>
                <c:pt idx="248">
                  <c:v>6.754631361799841</c:v>
                </c:pt>
                <c:pt idx="249">
                  <c:v>6.77974249832418</c:v>
                </c:pt>
                <c:pt idx="250">
                  <c:v>6.804866261142285</c:v>
                </c:pt>
                <c:pt idx="251">
                  <c:v>6.830002647176252</c:v>
                </c:pt>
                <c:pt idx="252">
                  <c:v>6.855151652603475</c:v>
                </c:pt>
                <c:pt idx="253">
                  <c:v>6.880313272873021</c:v>
                </c:pt>
                <c:pt idx="254">
                  <c:v>6.905487502721742</c:v>
                </c:pt>
                <c:pt idx="255">
                  <c:v>6.930674336190097</c:v>
                </c:pt>
                <c:pt idx="256">
                  <c:v>6.95587376663771</c:v>
                </c:pt>
                <c:pt idx="257">
                  <c:v>6.98108578675867</c:v>
                </c:pt>
                <c:pt idx="258">
                  <c:v>7.006310388596546</c:v>
                </c:pt>
                <c:pt idx="259">
                  <c:v>7.031547563559171</c:v>
                </c:pt>
                <c:pt idx="260">
                  <c:v>7.056797302433144</c:v>
                </c:pt>
                <c:pt idx="261">
                  <c:v>7.082059595398102</c:v>
                </c:pt>
                <c:pt idx="262">
                  <c:v>7.107334432040731</c:v>
                </c:pt>
                <c:pt idx="263">
                  <c:v>7.132621801368548</c:v>
                </c:pt>
                <c:pt idx="264">
                  <c:v>7.157921691823423</c:v>
                </c:pt>
                <c:pt idx="265">
                  <c:v>7.183234091294893</c:v>
                </c:pt>
                <c:pt idx="266">
                  <c:v>7.208558987133215</c:v>
                </c:pt>
                <c:pt idx="267">
                  <c:v>7.233896366162215</c:v>
                </c:pt>
                <c:pt idx="268">
                  <c:v>7.25924621469189</c:v>
                </c:pt>
                <c:pt idx="269">
                  <c:v>7.284608518530808</c:v>
                </c:pt>
                <c:pt idx="270">
                  <c:v>7.30998326299828</c:v>
                </c:pt>
                <c:pt idx="271">
                  <c:v>7.335370432936312</c:v>
                </c:pt>
                <c:pt idx="272">
                  <c:v>7.360770012721357</c:v>
                </c:pt>
                <c:pt idx="273">
                  <c:v>7.386181986275853</c:v>
                </c:pt>
                <c:pt idx="274">
                  <c:v>7.41160633707955</c:v>
                </c:pt>
                <c:pt idx="275">
                  <c:v>7.43704304818065</c:v>
                </c:pt>
                <c:pt idx="276">
                  <c:v>7.462492102206724</c:v>
                </c:pt>
                <c:pt idx="277">
                  <c:v>7.487953481375463</c:v>
                </c:pt>
                <c:pt idx="278">
                  <c:v>7.513427167505206</c:v>
                </c:pt>
                <c:pt idx="279">
                  <c:v>7.5389131420253</c:v>
                </c:pt>
                <c:pt idx="280">
                  <c:v>7.564411385986262</c:v>
                </c:pt>
                <c:pt idx="281">
                  <c:v>7.589921880069756</c:v>
                </c:pt>
                <c:pt idx="282">
                  <c:v>7.6154446045984</c:v>
                </c:pt>
                <c:pt idx="283">
                  <c:v>7.640979539545372</c:v>
                </c:pt>
                <c:pt idx="284">
                  <c:v>7.666526664543859</c:v>
                </c:pt>
                <c:pt idx="285">
                  <c:v>7.692085958896334</c:v>
                </c:pt>
                <c:pt idx="286">
                  <c:v>7.717657401583641</c:v>
                </c:pt>
                <c:pt idx="287">
                  <c:v>7.743240971273935</c:v>
                </c:pt>
                <c:pt idx="288">
                  <c:v>7.768836646331443</c:v>
                </c:pt>
                <c:pt idx="289">
                  <c:v>7.794444404825062</c:v>
                </c:pt>
                <c:pt idx="290">
                  <c:v>7.820064224536805</c:v>
                </c:pt>
                <c:pt idx="291">
                  <c:v>7.845696082970086</c:v>
                </c:pt>
                <c:pt idx="292">
                  <c:v>7.871339957357836</c:v>
                </c:pt>
                <c:pt idx="293">
                  <c:v>7.896995824670485</c:v>
                </c:pt>
                <c:pt idx="294">
                  <c:v>7.92266366162378</c:v>
                </c:pt>
                <c:pt idx="295">
                  <c:v>7.948343444686465</c:v>
                </c:pt>
                <c:pt idx="296">
                  <c:v>7.974035150087799</c:v>
                </c:pt>
                <c:pt idx="297">
                  <c:v>7.999738753824946</c:v>
                </c:pt>
                <c:pt idx="298">
                  <c:v>8.02545423167021</c:v>
                </c:pt>
                <c:pt idx="299">
                  <c:v>8.051181559178152</c:v>
                </c:pt>
                <c:pt idx="300">
                  <c:v>8.076920711692528</c:v>
                </c:pt>
                <c:pt idx="301">
                  <c:v>8.102671664353142</c:v>
                </c:pt>
                <c:pt idx="302">
                  <c:v>8.128434392102532</c:v>
                </c:pt>
                <c:pt idx="303">
                  <c:v>8.154208869692532</c:v>
                </c:pt>
                <c:pt idx="304">
                  <c:v>8.179995071690715</c:v>
                </c:pt>
                <c:pt idx="305">
                  <c:v>8.205792972486694</c:v>
                </c:pt>
                <c:pt idx="306">
                  <c:v>8.23160254629831</c:v>
                </c:pt>
                <c:pt idx="307">
                  <c:v>8.257423767177697</c:v>
                </c:pt>
                <c:pt idx="308">
                  <c:v>8.283256609017207</c:v>
                </c:pt>
                <c:pt idx="309">
                  <c:v>8.309101045555253</c:v>
                </c:pt>
                <c:pt idx="310">
                  <c:v>8.33495705038199</c:v>
                </c:pt>
                <c:pt idx="311">
                  <c:v>8.360824596944926</c:v>
                </c:pt>
                <c:pt idx="312">
                  <c:v>8.386703658554367</c:v>
                </c:pt>
                <c:pt idx="313">
                  <c:v>8.41259420838881</c:v>
                </c:pt>
                <c:pt idx="314">
                  <c:v>8.438496219500194</c:v>
                </c:pt>
                <c:pt idx="315">
                  <c:v>8.464409664819013</c:v>
                </c:pt>
                <c:pt idx="316">
                  <c:v>8.4903345171594</c:v>
                </c:pt>
                <c:pt idx="317">
                  <c:v>8.516270749224036</c:v>
                </c:pt>
                <c:pt idx="318">
                  <c:v>8.542218333608982</c:v>
                </c:pt>
                <c:pt idx="319">
                  <c:v>8.568177242808424</c:v>
                </c:pt>
                <c:pt idx="320">
                  <c:v>8.594147449219295</c:v>
                </c:pt>
                <c:pt idx="321">
                  <c:v>8.620128925145817</c:v>
                </c:pt>
                <c:pt idx="322">
                  <c:v>8.646121642803928</c:v>
                </c:pt>
                <c:pt idx="323">
                  <c:v>8.672125574325633</c:v>
                </c:pt>
                <c:pt idx="324">
                  <c:v>8.698140691763265</c:v>
                </c:pt>
                <c:pt idx="325">
                  <c:v>8.724166967093623</c:v>
                </c:pt>
                <c:pt idx="326">
                  <c:v>8.750204372222064</c:v>
                </c:pt>
                <c:pt idx="327">
                  <c:v>8.77625287898647</c:v>
                </c:pt>
                <c:pt idx="328">
                  <c:v>8.80231245916115</c:v>
                </c:pt>
                <c:pt idx="329">
                  <c:v>8.828383084460647</c:v>
                </c:pt>
                <c:pt idx="330">
                  <c:v>8.854464726543472</c:v>
                </c:pt>
                <c:pt idx="331">
                  <c:v>8.880557357015737</c:v>
                </c:pt>
                <c:pt idx="332">
                  <c:v>8.906660947434727</c:v>
                </c:pt>
                <c:pt idx="333">
                  <c:v>8.932775469312377</c:v>
                </c:pt>
                <c:pt idx="334">
                  <c:v>8.958900894118684</c:v>
                </c:pt>
                <c:pt idx="335">
                  <c:v>8.985037193285034</c:v>
                </c:pt>
                <c:pt idx="336">
                  <c:v>9.011184338207453</c:v>
                </c:pt>
                <c:pt idx="337">
                  <c:v>9.037342300249787</c:v>
                </c:pt>
                <c:pt idx="338">
                  <c:v>9.063511050746813</c:v>
                </c:pt>
                <c:pt idx="339">
                  <c:v>9.08969056100727</c:v>
                </c:pt>
                <c:pt idx="340">
                  <c:v>9.11588080231683</c:v>
                </c:pt>
                <c:pt idx="341">
                  <c:v>9.142081745940985</c:v>
                </c:pt>
                <c:pt idx="342">
                  <c:v>9.168293363127887</c:v>
                </c:pt>
                <c:pt idx="343">
                  <c:v>9.194515625111096</c:v>
                </c:pt>
                <c:pt idx="344">
                  <c:v>9.220748503112298</c:v>
                </c:pt>
                <c:pt idx="345">
                  <c:v>9.246991968343917</c:v>
                </c:pt>
                <c:pt idx="346">
                  <c:v>9.273245992011695</c:v>
                </c:pt>
                <c:pt idx="347">
                  <c:v>9.299510545317206</c:v>
                </c:pt>
                <c:pt idx="348">
                  <c:v>9.32578559946029</c:v>
                </c:pt>
                <c:pt idx="349">
                  <c:v>9.352071125641455</c:v>
                </c:pt>
                <c:pt idx="350">
                  <c:v>9.378367095064197</c:v>
                </c:pt>
                <c:pt idx="351">
                  <c:v>9.404673478937278</c:v>
                </c:pt>
                <c:pt idx="352">
                  <c:v>9.430990248476945</c:v>
                </c:pt>
                <c:pt idx="353">
                  <c:v>9.457317374909084</c:v>
                </c:pt>
                <c:pt idx="354">
                  <c:v>9.483654829471335</c:v>
                </c:pt>
                <c:pt idx="355">
                  <c:v>9.51000258341514</c:v>
                </c:pt>
                <c:pt idx="356">
                  <c:v>9.536360608007753</c:v>
                </c:pt>
                <c:pt idx="357">
                  <c:v>9.562728874534177</c:v>
                </c:pt>
                <c:pt idx="358">
                  <c:v>9.589107354299084</c:v>
                </c:pt>
                <c:pt idx="359">
                  <c:v>9.615496018628657</c:v>
                </c:pt>
                <c:pt idx="360">
                  <c:v>9.641894838872385</c:v>
                </c:pt>
                <c:pt idx="361">
                  <c:v>9.668303786404838</c:v>
                </c:pt>
                <c:pt idx="362">
                  <c:v>9.69472283262736</c:v>
                </c:pt>
                <c:pt idx="363">
                  <c:v>9.721151948969748</c:v>
                </c:pt>
                <c:pt idx="364">
                  <c:v>9.747591106891862</c:v>
                </c:pt>
                <c:pt idx="365">
                  <c:v>9.774040277885205</c:v>
                </c:pt>
                <c:pt idx="366">
                  <c:v>9.800499433474456</c:v>
                </c:pt>
                <c:pt idx="367">
                  <c:v>9.826968545218964</c:v>
                </c:pt>
                <c:pt idx="368">
                  <c:v>9.853447584714196</c:v>
                </c:pt>
                <c:pt idx="369">
                  <c:v>9.879936523593144</c:v>
                </c:pt>
                <c:pt idx="370">
                  <c:v>9.906435333527706</c:v>
                </c:pt>
                <c:pt idx="371">
                  <c:v>9.932943986230008</c:v>
                </c:pt>
                <c:pt idx="372">
                  <c:v>9.959462453453703</c:v>
                </c:pt>
                <c:pt idx="373">
                  <c:v>9.985990706995227</c:v>
                </c:pt>
                <c:pt idx="374">
                  <c:v>10.01252871869502</c:v>
                </c:pt>
                <c:pt idx="375">
                  <c:v>10.03907646043871</c:v>
                </c:pt>
                <c:pt idx="376">
                  <c:v>10.06563390415826</c:v>
                </c:pt>
                <c:pt idx="377">
                  <c:v>10.09220102183309</c:v>
                </c:pt>
                <c:pt idx="378">
                  <c:v>10.11877778549117</c:v>
                </c:pt>
                <c:pt idx="379">
                  <c:v>10.14536416721002</c:v>
                </c:pt>
                <c:pt idx="380">
                  <c:v>10.17196013911781</c:v>
                </c:pt>
                <c:pt idx="381">
                  <c:v>10.19856567339428</c:v>
                </c:pt>
                <c:pt idx="382">
                  <c:v>10.22518074227169</c:v>
                </c:pt>
                <c:pt idx="383">
                  <c:v>10.25180531803582</c:v>
                </c:pt>
                <c:pt idx="384">
                  <c:v>10.27843937302677</c:v>
                </c:pt>
                <c:pt idx="385">
                  <c:v>10.30508287963991</c:v>
                </c:pt>
                <c:pt idx="386">
                  <c:v>10.33173581032666</c:v>
                </c:pt>
                <c:pt idx="387">
                  <c:v>10.35839813759532</c:v>
                </c:pt>
                <c:pt idx="388">
                  <c:v>10.38506983401187</c:v>
                </c:pt>
                <c:pt idx="389">
                  <c:v>10.41175087220071</c:v>
                </c:pt>
                <c:pt idx="390">
                  <c:v>10.43844122484539</c:v>
                </c:pt>
                <c:pt idx="391">
                  <c:v>10.46514086468934</c:v>
                </c:pt>
                <c:pt idx="392">
                  <c:v>10.49184976453652</c:v>
                </c:pt>
                <c:pt idx="393">
                  <c:v>10.51856789725209</c:v>
                </c:pt>
                <c:pt idx="394">
                  <c:v>10.54529523576304</c:v>
                </c:pt>
                <c:pt idx="395">
                  <c:v>10.57203175305883</c:v>
                </c:pt>
                <c:pt idx="396">
                  <c:v>10.59877742219193</c:v>
                </c:pt>
                <c:pt idx="397">
                  <c:v>10.62553221627843</c:v>
                </c:pt>
                <c:pt idx="398">
                  <c:v>10.65229610849854</c:v>
                </c:pt>
                <c:pt idx="399">
                  <c:v>10.67906907209717</c:v>
                </c:pt>
                <c:pt idx="400">
                  <c:v>10.70585108038436</c:v>
                </c:pt>
                <c:pt idx="401">
                  <c:v>10.73264210673585</c:v>
                </c:pt>
                <c:pt idx="402">
                  <c:v>10.75944212459345</c:v>
                </c:pt>
                <c:pt idx="403">
                  <c:v>10.78625110746555</c:v>
                </c:pt>
                <c:pt idx="404">
                  <c:v>10.81306902892753</c:v>
                </c:pt>
                <c:pt idx="405">
                  <c:v>10.83989586262215</c:v>
                </c:pt>
                <c:pt idx="406">
                  <c:v>10.86673158225995</c:v>
                </c:pt>
                <c:pt idx="407">
                  <c:v>10.89357616161961</c:v>
                </c:pt>
                <c:pt idx="408">
                  <c:v>10.92042957454832</c:v>
                </c:pt>
                <c:pt idx="409">
                  <c:v>10.94729179496212</c:v>
                </c:pt>
                <c:pt idx="410">
                  <c:v>10.97416279684619</c:v>
                </c:pt>
                <c:pt idx="411">
                  <c:v>11.00104255425518</c:v>
                </c:pt>
                <c:pt idx="412">
                  <c:v>11.02793104131351</c:v>
                </c:pt>
                <c:pt idx="413">
                  <c:v>11.0548282322156</c:v>
                </c:pt>
                <c:pt idx="414">
                  <c:v>11.08173410122618</c:v>
                </c:pt>
                <c:pt idx="415">
                  <c:v>11.1086486226805</c:v>
                </c:pt>
                <c:pt idx="416">
                  <c:v>11.13557177098457</c:v>
                </c:pt>
                <c:pt idx="417">
                  <c:v>11.16250352061539</c:v>
                </c:pt>
                <c:pt idx="418">
                  <c:v>11.18944384612114</c:v>
                </c:pt>
                <c:pt idx="419">
                  <c:v>11.21639272212136</c:v>
                </c:pt>
                <c:pt idx="420">
                  <c:v>11.24335012330716</c:v>
                </c:pt>
                <c:pt idx="421">
                  <c:v>11.27031602444135</c:v>
                </c:pt>
                <c:pt idx="422">
                  <c:v>11.29729040035863</c:v>
                </c:pt>
                <c:pt idx="423">
                  <c:v>11.32427322596568</c:v>
                </c:pt>
                <c:pt idx="424">
                  <c:v>11.35126447624136</c:v>
                </c:pt>
                <c:pt idx="425">
                  <c:v>11.37826412623675</c:v>
                </c:pt>
                <c:pt idx="426">
                  <c:v>11.40527215107533</c:v>
                </c:pt>
                <c:pt idx="427">
                  <c:v>11.43228852595301</c:v>
                </c:pt>
                <c:pt idx="428">
                  <c:v>11.4593132261383</c:v>
                </c:pt>
                <c:pt idx="429">
                  <c:v>11.48634622697229</c:v>
                </c:pt>
                <c:pt idx="430">
                  <c:v>11.5133875038688</c:v>
                </c:pt>
                <c:pt idx="431">
                  <c:v>11.54043703231436</c:v>
                </c:pt>
                <c:pt idx="432">
                  <c:v>11.56749478786836</c:v>
                </c:pt>
                <c:pt idx="433">
                  <c:v>11.59456074616297</c:v>
                </c:pt>
                <c:pt idx="434">
                  <c:v>11.62163488290328</c:v>
                </c:pt>
                <c:pt idx="435">
                  <c:v>11.64871717386723</c:v>
                </c:pt>
                <c:pt idx="436">
                  <c:v>11.6758075949057</c:v>
                </c:pt>
                <c:pt idx="437">
                  <c:v>11.70290612194245</c:v>
                </c:pt>
                <c:pt idx="438">
                  <c:v>11.73001273097415</c:v>
                </c:pt>
                <c:pt idx="439">
                  <c:v>11.75712739807039</c:v>
                </c:pt>
                <c:pt idx="440">
                  <c:v>11.78425009937362</c:v>
                </c:pt>
                <c:pt idx="441">
                  <c:v>11.81138081109914</c:v>
                </c:pt>
                <c:pt idx="442">
                  <c:v>11.83851950953508</c:v>
                </c:pt>
                <c:pt idx="443">
                  <c:v>11.86566617104235</c:v>
                </c:pt>
                <c:pt idx="444">
                  <c:v>11.8928207720546</c:v>
                </c:pt>
                <c:pt idx="445">
                  <c:v>11.91998328907815</c:v>
                </c:pt>
                <c:pt idx="446">
                  <c:v>11.94715369869198</c:v>
                </c:pt>
                <c:pt idx="447">
                  <c:v>11.97433197754759</c:v>
                </c:pt>
                <c:pt idx="448">
                  <c:v>12.00151810236899</c:v>
                </c:pt>
                <c:pt idx="449">
                  <c:v>12.02871204995262</c:v>
                </c:pt>
                <c:pt idx="450">
                  <c:v>12.05591379716723</c:v>
                </c:pt>
                <c:pt idx="451">
                  <c:v>12.08312332095382</c:v>
                </c:pt>
                <c:pt idx="452">
                  <c:v>12.11034059832556</c:v>
                </c:pt>
                <c:pt idx="453">
                  <c:v>12.13756560636767</c:v>
                </c:pt>
                <c:pt idx="454">
                  <c:v>12.16479832223732</c:v>
                </c:pt>
                <c:pt idx="455">
                  <c:v>12.19203872316353</c:v>
                </c:pt>
                <c:pt idx="456">
                  <c:v>12.21928678644707</c:v>
                </c:pt>
                <c:pt idx="457">
                  <c:v>12.24654248946032</c:v>
                </c:pt>
                <c:pt idx="458">
                  <c:v>12.27380580964714</c:v>
                </c:pt>
                <c:pt idx="459">
                  <c:v>12.30107672452281</c:v>
                </c:pt>
                <c:pt idx="460">
                  <c:v>12.32835521167383</c:v>
                </c:pt>
                <c:pt idx="461">
                  <c:v>12.35564124875781</c:v>
                </c:pt>
                <c:pt idx="462">
                  <c:v>12.38293481350336</c:v>
                </c:pt>
                <c:pt idx="463">
                  <c:v>12.41023588370992</c:v>
                </c:pt>
                <c:pt idx="464">
                  <c:v>12.43754443724762</c:v>
                </c:pt>
                <c:pt idx="465">
                  <c:v>12.46486045205715</c:v>
                </c:pt>
                <c:pt idx="466">
                  <c:v>12.4921839061496</c:v>
                </c:pt>
                <c:pt idx="467">
                  <c:v>12.51951477760629</c:v>
                </c:pt>
                <c:pt idx="468">
                  <c:v>12.54685304457865</c:v>
                </c:pt>
                <c:pt idx="469">
                  <c:v>12.57419868528804</c:v>
                </c:pt>
                <c:pt idx="470">
                  <c:v>12.60155167802557</c:v>
                </c:pt>
                <c:pt idx="471">
                  <c:v>12.62891200115198</c:v>
                </c:pt>
                <c:pt idx="472">
                  <c:v>12.65627963309743</c:v>
                </c:pt>
                <c:pt idx="473">
                  <c:v>12.68365455236135</c:v>
                </c:pt>
                <c:pt idx="474">
                  <c:v>12.71103673751228</c:v>
                </c:pt>
                <c:pt idx="475">
                  <c:v>12.73842616718765</c:v>
                </c:pt>
                <c:pt idx="476">
                  <c:v>12.76582282009367</c:v>
                </c:pt>
                <c:pt idx="477">
                  <c:v>12.7932266750051</c:v>
                </c:pt>
                <c:pt idx="478">
                  <c:v>12.82063771076506</c:v>
                </c:pt>
                <c:pt idx="479">
                  <c:v>12.84805590628491</c:v>
                </c:pt>
                <c:pt idx="480">
                  <c:v>12.87548124054402</c:v>
                </c:pt>
                <c:pt idx="481">
                  <c:v>12.90291369258955</c:v>
                </c:pt>
                <c:pt idx="482">
                  <c:v>12.93035324153635</c:v>
                </c:pt>
                <c:pt idx="483">
                  <c:v>12.9577998665667</c:v>
                </c:pt>
                <c:pt idx="484">
                  <c:v>12.98525354693013</c:v>
                </c:pt>
                <c:pt idx="485">
                  <c:v>13.01271426194324</c:v>
                </c:pt>
                <c:pt idx="486">
                  <c:v>13.04018199098951</c:v>
                </c:pt>
                <c:pt idx="487">
                  <c:v>13.0676567135191</c:v>
                </c:pt>
                <c:pt idx="488">
                  <c:v>13.09513840904862</c:v>
                </c:pt>
                <c:pt idx="489">
                  <c:v>13.122627057161</c:v>
                </c:pt>
                <c:pt idx="490">
                  <c:v>13.1501226375052</c:v>
                </c:pt>
                <c:pt idx="491">
                  <c:v>13.17762512979611</c:v>
                </c:pt>
                <c:pt idx="492">
                  <c:v>13.20513451381427</c:v>
                </c:pt>
                <c:pt idx="493">
                  <c:v>13.23265076940567</c:v>
                </c:pt>
                <c:pt idx="494">
                  <c:v>13.26017387648163</c:v>
                </c:pt>
                <c:pt idx="495">
                  <c:v>13.28770381501848</c:v>
                </c:pt>
                <c:pt idx="496">
                  <c:v>13.31524056505744</c:v>
                </c:pt>
                <c:pt idx="497">
                  <c:v>13.34278410670438</c:v>
                </c:pt>
                <c:pt idx="498">
                  <c:v>13.3703344201296</c:v>
                </c:pt>
                <c:pt idx="499">
                  <c:v>13.39789148556767</c:v>
                </c:pt>
                <c:pt idx="500">
                  <c:v>13.42545528331715</c:v>
                </c:pt>
                <c:pt idx="501">
                  <c:v>13.45302579374047</c:v>
                </c:pt>
                <c:pt idx="502">
                  <c:v>13.48060299726363</c:v>
                </c:pt>
                <c:pt idx="503">
                  <c:v>13.50818687437605</c:v>
                </c:pt>
                <c:pt idx="504">
                  <c:v>13.53577740563036</c:v>
                </c:pt>
                <c:pt idx="505">
                  <c:v>13.56337457164215</c:v>
                </c:pt>
                <c:pt idx="506">
                  <c:v>13.59097835308979</c:v>
                </c:pt>
                <c:pt idx="507">
                  <c:v>13.6185887307142</c:v>
                </c:pt>
                <c:pt idx="508">
                  <c:v>13.64620568531866</c:v>
                </c:pt>
                <c:pt idx="509">
                  <c:v>13.6738291977686</c:v>
                </c:pt>
                <c:pt idx="510">
                  <c:v>13.70145924899132</c:v>
                </c:pt>
                <c:pt idx="511">
                  <c:v>13.72909581997591</c:v>
                </c:pt>
                <c:pt idx="512">
                  <c:v>13.7567388917729</c:v>
                </c:pt>
                <c:pt idx="513">
                  <c:v>13.78438844549415</c:v>
                </c:pt>
                <c:pt idx="514">
                  <c:v>13.81204446231255</c:v>
                </c:pt>
                <c:pt idx="515">
                  <c:v>13.83970692346191</c:v>
                </c:pt>
                <c:pt idx="516">
                  <c:v>13.86737581023664</c:v>
                </c:pt>
                <c:pt idx="517">
                  <c:v>13.89505110399161</c:v>
                </c:pt>
                <c:pt idx="518">
                  <c:v>13.92273278614192</c:v>
                </c:pt>
                <c:pt idx="519">
                  <c:v>13.95042083816269</c:v>
                </c:pt>
                <c:pt idx="520">
                  <c:v>13.97811524158881</c:v>
                </c:pt>
                <c:pt idx="521">
                  <c:v>14.00581597801481</c:v>
                </c:pt>
                <c:pt idx="522">
                  <c:v>14.03352302909454</c:v>
                </c:pt>
                <c:pt idx="523">
                  <c:v>14.06123637654108</c:v>
                </c:pt>
                <c:pt idx="524">
                  <c:v>14.08895600212641</c:v>
                </c:pt>
                <c:pt idx="525">
                  <c:v>14.11668188768129</c:v>
                </c:pt>
                <c:pt idx="526">
                  <c:v>14.14441401509499</c:v>
                </c:pt>
                <c:pt idx="527">
                  <c:v>14.17215236631512</c:v>
                </c:pt>
                <c:pt idx="528">
                  <c:v>14.1998969233474</c:v>
                </c:pt>
                <c:pt idx="529">
                  <c:v>14.22764766825543</c:v>
                </c:pt>
                <c:pt idx="530">
                  <c:v>14.25540458316054</c:v>
                </c:pt>
                <c:pt idx="531">
                  <c:v>14.28316765024153</c:v>
                </c:pt>
                <c:pt idx="532">
                  <c:v>14.31093685173444</c:v>
                </c:pt>
                <c:pt idx="533">
                  <c:v>14.33871216993243</c:v>
                </c:pt>
                <c:pt idx="534">
                  <c:v>14.3664935871855</c:v>
                </c:pt>
                <c:pt idx="535">
                  <c:v>14.39428108590026</c:v>
                </c:pt>
                <c:pt idx="536">
                  <c:v>14.42207464853983</c:v>
                </c:pt>
                <c:pt idx="537">
                  <c:v>14.44987425762352</c:v>
                </c:pt>
                <c:pt idx="538">
                  <c:v>14.47767989572668</c:v>
                </c:pt>
                <c:pt idx="539">
                  <c:v>14.5054915454805</c:v>
                </c:pt>
                <c:pt idx="540">
                  <c:v>14.53330918957177</c:v>
                </c:pt>
                <c:pt idx="541">
                  <c:v>14.56113281074271</c:v>
                </c:pt>
                <c:pt idx="542">
                  <c:v>14.58896239179072</c:v>
                </c:pt>
                <c:pt idx="543">
                  <c:v>14.61679791556826</c:v>
                </c:pt>
                <c:pt idx="544">
                  <c:v>14.64463936498253</c:v>
                </c:pt>
                <c:pt idx="545">
                  <c:v>14.67248672299539</c:v>
                </c:pt>
                <c:pt idx="546">
                  <c:v>14.70033997262304</c:v>
                </c:pt>
                <c:pt idx="547">
                  <c:v>14.72819909693593</c:v>
                </c:pt>
                <c:pt idx="548">
                  <c:v>14.75606407905848</c:v>
                </c:pt>
                <c:pt idx="549">
                  <c:v>14.78393490216891</c:v>
                </c:pt>
                <c:pt idx="550">
                  <c:v>14.81181154949903</c:v>
                </c:pt>
                <c:pt idx="551">
                  <c:v>14.83969400433405</c:v>
                </c:pt>
                <c:pt idx="552">
                  <c:v>14.8675822500124</c:v>
                </c:pt>
                <c:pt idx="553">
                  <c:v>14.89547626992547</c:v>
                </c:pt>
                <c:pt idx="554">
                  <c:v>14.92337604751749</c:v>
                </c:pt>
                <c:pt idx="555">
                  <c:v>14.95128156628527</c:v>
                </c:pt>
                <c:pt idx="556">
                  <c:v>14.97919280977807</c:v>
                </c:pt>
                <c:pt idx="557">
                  <c:v>15.00710976159732</c:v>
                </c:pt>
                <c:pt idx="558">
                  <c:v>15.0350324053965</c:v>
                </c:pt>
                <c:pt idx="559">
                  <c:v>15.06296072488092</c:v>
                </c:pt>
                <c:pt idx="560">
                  <c:v>15.0908947038075</c:v>
                </c:pt>
                <c:pt idx="561">
                  <c:v>15.11883432598464</c:v>
                </c:pt>
                <c:pt idx="562">
                  <c:v>15.14677957527196</c:v>
                </c:pt>
                <c:pt idx="563">
                  <c:v>15.17473043558014</c:v>
                </c:pt>
                <c:pt idx="564">
                  <c:v>15.20268689087074</c:v>
                </c:pt>
                <c:pt idx="565">
                  <c:v>15.23064892515601</c:v>
                </c:pt>
                <c:pt idx="566">
                  <c:v>15.25861652249866</c:v>
                </c:pt>
                <c:pt idx="567">
                  <c:v>15.28658966701173</c:v>
                </c:pt>
                <c:pt idx="568">
                  <c:v>15.31456834285836</c:v>
                </c:pt>
                <c:pt idx="569">
                  <c:v>15.34255253425162</c:v>
                </c:pt>
                <c:pt idx="570">
                  <c:v>15.37054222545432</c:v>
                </c:pt>
                <c:pt idx="571">
                  <c:v>15.39853740077884</c:v>
                </c:pt>
                <c:pt idx="572">
                  <c:v>15.4265380445869</c:v>
                </c:pt>
                <c:pt idx="573">
                  <c:v>15.45454414128944</c:v>
                </c:pt>
                <c:pt idx="574">
                  <c:v>15.48255567534637</c:v>
                </c:pt>
                <c:pt idx="575">
                  <c:v>15.51057263126647</c:v>
                </c:pt>
                <c:pt idx="576">
                  <c:v>15.53859499360711</c:v>
                </c:pt>
                <c:pt idx="577">
                  <c:v>15.56662274697414</c:v>
                </c:pt>
                <c:pt idx="578">
                  <c:v>15.59465587602168</c:v>
                </c:pt>
                <c:pt idx="579">
                  <c:v>15.62269436545197</c:v>
                </c:pt>
                <c:pt idx="580">
                  <c:v>15.65073820001515</c:v>
                </c:pt>
                <c:pt idx="581">
                  <c:v>15.6787873645091</c:v>
                </c:pt>
                <c:pt idx="582">
                  <c:v>15.70684184377926</c:v>
                </c:pt>
                <c:pt idx="583">
                  <c:v>15.73490162271847</c:v>
                </c:pt>
                <c:pt idx="584">
                  <c:v>15.76296668626679</c:v>
                </c:pt>
                <c:pt idx="585">
                  <c:v>15.79103701941128</c:v>
                </c:pt>
                <c:pt idx="586">
                  <c:v>15.8191126071859</c:v>
                </c:pt>
                <c:pt idx="587">
                  <c:v>15.84719343467127</c:v>
                </c:pt>
                <c:pt idx="588">
                  <c:v>15.87527948699453</c:v>
                </c:pt>
                <c:pt idx="589">
                  <c:v>15.90337074932918</c:v>
                </c:pt>
                <c:pt idx="590">
                  <c:v>15.93146720689487</c:v>
                </c:pt>
                <c:pt idx="591">
                  <c:v>15.95956884495726</c:v>
                </c:pt>
                <c:pt idx="592">
                  <c:v>15.98767564882783</c:v>
                </c:pt>
                <c:pt idx="593">
                  <c:v>16.01578760386372</c:v>
                </c:pt>
                <c:pt idx="594">
                  <c:v>16.04390469546759</c:v>
                </c:pt>
                <c:pt idx="595">
                  <c:v>16.07202690908738</c:v>
                </c:pt>
                <c:pt idx="596">
                  <c:v>16.10015423021621</c:v>
                </c:pt>
                <c:pt idx="597">
                  <c:v>16.12828664439219</c:v>
                </c:pt>
                <c:pt idx="598">
                  <c:v>16.15642413719826</c:v>
                </c:pt>
                <c:pt idx="599">
                  <c:v>16.18456669426199</c:v>
                </c:pt>
                <c:pt idx="600">
                  <c:v>16.21271430125547</c:v>
                </c:pt>
                <c:pt idx="601">
                  <c:v>16.24086694389513</c:v>
                </c:pt>
              </c:numCache>
            </c:numRef>
          </c:xVal>
          <c:yVal>
            <c:numRef>
              <c:f>'NS Calcs'!$C$9:$C$1001</c:f>
              <c:numCache>
                <c:formatCode>0.00</c:formatCode>
                <c:ptCount val="993"/>
                <c:pt idx="0">
                  <c:v>0.0</c:v>
                </c:pt>
                <c:pt idx="1">
                  <c:v>0.04870780036005</c:v>
                </c:pt>
                <c:pt idx="2">
                  <c:v>0.077855224189992</c:v>
                </c:pt>
                <c:pt idx="3">
                  <c:v>0.097433136548899</c:v>
                </c:pt>
                <c:pt idx="4">
                  <c:v>0.115539959726181</c:v>
                </c:pt>
                <c:pt idx="5">
                  <c:v>0.12949219273174</c:v>
                </c:pt>
                <c:pt idx="6">
                  <c:v>0.140226823272127</c:v>
                </c:pt>
                <c:pt idx="7">
                  <c:v>0.148359052309198</c:v>
                </c:pt>
                <c:pt idx="8">
                  <c:v>0.154322170847419</c:v>
                </c:pt>
                <c:pt idx="9">
                  <c:v>0.158436789025356</c:v>
                </c:pt>
                <c:pt idx="10">
                  <c:v>0.160949094503712</c:v>
                </c:pt>
                <c:pt idx="11">
                  <c:v>0.162053662677934</c:v>
                </c:pt>
                <c:pt idx="12">
                  <c:v>0.161907873759766</c:v>
                </c:pt>
                <c:pt idx="13">
                  <c:v>0.160641457265824</c:v>
                </c:pt>
                <c:pt idx="14">
                  <c:v>0.158363053700043</c:v>
                </c:pt>
                <c:pt idx="15">
                  <c:v>0.155164869213889</c:v>
                </c:pt>
                <c:pt idx="16">
                  <c:v>0.151126065998888</c:v>
                </c:pt>
                <c:pt idx="17">
                  <c:v>0.146315288344517</c:v>
                </c:pt>
                <c:pt idx="18">
                  <c:v>0.14079258195505</c:v>
                </c:pt>
                <c:pt idx="19">
                  <c:v>0.13461087745683</c:v>
                </c:pt>
                <c:pt idx="20">
                  <c:v>0.127817154504774</c:v>
                </c:pt>
                <c:pt idx="21">
                  <c:v>0.120453367596961</c:v>
                </c:pt>
                <c:pt idx="22">
                  <c:v>0.112557191266655</c:v>
                </c:pt>
                <c:pt idx="23">
                  <c:v>0.10416262640342</c:v>
                </c:pt>
                <c:pt idx="24">
                  <c:v>0.0953004984258697</c:v>
                </c:pt>
                <c:pt idx="25">
                  <c:v>0.085998870247166</c:v>
                </c:pt>
                <c:pt idx="26">
                  <c:v>0.0762833873936529</c:v>
                </c:pt>
                <c:pt idx="27">
                  <c:v>0.0661775685745038</c:v>
                </c:pt>
                <c:pt idx="28">
                  <c:v>0.0557030520024776</c:v>
                </c:pt>
                <c:pt idx="29">
                  <c:v>0.0448798055259493</c:v>
                </c:pt>
                <c:pt idx="30">
                  <c:v>0.0337263069393967</c:v>
                </c:pt>
                <c:pt idx="31">
                  <c:v>0.0222596995462806</c:v>
                </c:pt>
                <c:pt idx="32">
                  <c:v>0.0104959270506035</c:v>
                </c:pt>
                <c:pt idx="33">
                  <c:v>-0.0015501489232504</c:v>
                </c:pt>
                <c:pt idx="34">
                  <c:v>-0.0138646459926159</c:v>
                </c:pt>
                <c:pt idx="35">
                  <c:v>-0.0264345706534395</c:v>
                </c:pt>
                <c:pt idx="36">
                  <c:v>-0.0392477385696375</c:v>
                </c:pt>
                <c:pt idx="37">
                  <c:v>-0.0522927040015718</c:v>
                </c:pt>
                <c:pt idx="38">
                  <c:v>-0.0655586971100148</c:v>
                </c:pt>
                <c:pt idx="39">
                  <c:v>-0.0790355680750477</c:v>
                </c:pt>
                <c:pt idx="40">
                  <c:v>-0.0927137371354447</c:v>
                </c:pt>
                <c:pt idx="41">
                  <c:v>-0.106584149790711</c:v>
                </c:pt>
                <c:pt idx="42">
                  <c:v>-0.120638236520898</c:v>
                </c:pt>
                <c:pt idx="43">
                  <c:v>-0.134867876473169</c:v>
                </c:pt>
                <c:pt idx="44">
                  <c:v>-0.149265364642422</c:v>
                </c:pt>
                <c:pt idx="45">
                  <c:v>-0.163823382138979</c:v>
                </c:pt>
                <c:pt idx="46">
                  <c:v>-0.178534969191655</c:v>
                </c:pt>
                <c:pt idx="47">
                  <c:v>-0.193393500581283</c:v>
                </c:pt>
                <c:pt idx="48">
                  <c:v>-0.208392663239484</c:v>
                </c:pt>
                <c:pt idx="49">
                  <c:v>-0.223526435781256</c:v>
                </c:pt>
                <c:pt idx="50">
                  <c:v>-0.238789069768877</c:v>
                </c:pt>
                <c:pt idx="51">
                  <c:v>-0.254175072529407</c:v>
                </c:pt>
                <c:pt idx="52">
                  <c:v>-0.269679191369405</c:v>
                </c:pt>
                <c:pt idx="53">
                  <c:v>-0.285296399048897</c:v>
                </c:pt>
                <c:pt idx="54">
                  <c:v>-0.30102188039257</c:v>
                </c:pt>
                <c:pt idx="55">
                  <c:v>-0.316851019929999</c:v>
                </c:pt>
                <c:pt idx="56">
                  <c:v>-0.332779390468799</c:v>
                </c:pt>
                <c:pt idx="57">
                  <c:v>-0.348802742515058</c:v>
                </c:pt>
                <c:pt idx="58">
                  <c:v>-0.364916994464665</c:v>
                </c:pt>
                <c:pt idx="59">
                  <c:v>-0.381118223497189</c:v>
                </c:pt>
                <c:pt idx="60">
                  <c:v>-0.397402657111065</c:v>
                </c:pt>
                <c:pt idx="61">
                  <c:v>-0.41376666524513</c:v>
                </c:pt>
                <c:pt idx="62">
                  <c:v>-0.43020675293704</c:v>
                </c:pt>
                <c:pt idx="63">
                  <c:v>-0.446719553474013</c:v>
                </c:pt>
                <c:pt idx="64">
                  <c:v>-0.463301821995674</c:v>
                </c:pt>
                <c:pt idx="65">
                  <c:v>-0.47995042951265</c:v>
                </c:pt>
                <c:pt idx="66">
                  <c:v>-0.496662357307951</c:v>
                </c:pt>
                <c:pt idx="67">
                  <c:v>-0.513434691691301</c:v>
                </c:pt>
                <c:pt idx="68">
                  <c:v>-0.530264619079251</c:v>
                </c:pt>
                <c:pt idx="69">
                  <c:v>-0.547149421376412</c:v>
                </c:pt>
                <c:pt idx="70">
                  <c:v>-0.564086471635299</c:v>
                </c:pt>
                <c:pt idx="71">
                  <c:v>-0.58107322997428</c:v>
                </c:pt>
                <c:pt idx="72">
                  <c:v>-0.598107239734884</c:v>
                </c:pt>
                <c:pt idx="73">
                  <c:v>-0.615186123861316</c:v>
                </c:pt>
                <c:pt idx="74">
                  <c:v>-0.632307581486489</c:v>
                </c:pt>
                <c:pt idx="75">
                  <c:v>-0.649469384710165</c:v>
                </c:pt>
                <c:pt idx="76">
                  <c:v>-0.666669375555984</c:v>
                </c:pt>
                <c:pt idx="77">
                  <c:v>-0.683905463095239</c:v>
                </c:pt>
                <c:pt idx="78">
                  <c:v>-0.701175620726211</c:v>
                </c:pt>
                <c:pt idx="79">
                  <c:v>-0.718477883598758</c:v>
                </c:pt>
                <c:pt idx="80">
                  <c:v>-0.735810346174673</c:v>
                </c:pt>
                <c:pt idx="81">
                  <c:v>-0.753171159915031</c:v>
                </c:pt>
                <c:pt idx="82">
                  <c:v>-0.770558531086421</c:v>
                </c:pt>
                <c:pt idx="83">
                  <c:v>-0.787970718678577</c:v>
                </c:pt>
                <c:pt idx="84">
                  <c:v>-0.80540603242646</c:v>
                </c:pt>
                <c:pt idx="85">
                  <c:v>-0.822862830930366</c:v>
                </c:pt>
                <c:pt idx="86">
                  <c:v>-0.840339519868076</c:v>
                </c:pt>
                <c:pt idx="87">
                  <c:v>-0.85783455029354</c:v>
                </c:pt>
                <c:pt idx="88">
                  <c:v>-0.875346417016908</c:v>
                </c:pt>
                <c:pt idx="89">
                  <c:v>-0.892873657061159</c:v>
                </c:pt>
                <c:pt idx="90">
                  <c:v>-0.910414848190839</c:v>
                </c:pt>
                <c:pt idx="91">
                  <c:v>-0.927968607508779</c:v>
                </c:pt>
                <c:pt idx="92">
                  <c:v>-0.945533590116904</c:v>
                </c:pt>
                <c:pt idx="93">
                  <c:v>-0.963108487837541</c:v>
                </c:pt>
                <c:pt idx="94">
                  <c:v>-0.980692027991833</c:v>
                </c:pt>
                <c:pt idx="95">
                  <c:v>-0.99828297223212</c:v>
                </c:pt>
                <c:pt idx="96">
                  <c:v>-1.01588011542534</c:v>
                </c:pt>
                <c:pt idx="97">
                  <c:v>-1.03348228458468</c:v>
                </c:pt>
                <c:pt idx="98">
                  <c:v>-1.051088337846915</c:v>
                </c:pt>
                <c:pt idx="99">
                  <c:v>-1.068697163492988</c:v>
                </c:pt>
                <c:pt idx="100">
                  <c:v>-1.086307679009589</c:v>
                </c:pt>
                <c:pt idx="101">
                  <c:v>-1.103918830189579</c:v>
                </c:pt>
                <c:pt idx="102">
                  <c:v>-1.121529590269279</c:v>
                </c:pt>
                <c:pt idx="103">
                  <c:v>-1.139138959100731</c:v>
                </c:pt>
                <c:pt idx="104">
                  <c:v>-1.156745962357172</c:v>
                </c:pt>
                <c:pt idx="105">
                  <c:v>-1.174349650770061</c:v>
                </c:pt>
                <c:pt idx="106">
                  <c:v>-1.191949099396092</c:v>
                </c:pt>
                <c:pt idx="107">
                  <c:v>-1.209543406912717</c:v>
                </c:pt>
                <c:pt idx="108">
                  <c:v>-1.227131694940798</c:v>
                </c:pt>
                <c:pt idx="109">
                  <c:v>-1.244713107393085</c:v>
                </c:pt>
                <c:pt idx="110">
                  <c:v>-1.262286809847265</c:v>
                </c:pt>
                <c:pt idx="111">
                  <c:v>-1.279851988942438</c:v>
                </c:pt>
                <c:pt idx="112">
                  <c:v>-1.297407851797921</c:v>
                </c:pt>
                <c:pt idx="113">
                  <c:v>-1.314953625453316</c:v>
                </c:pt>
                <c:pt idx="114">
                  <c:v>-1.332488556328893</c:v>
                </c:pt>
                <c:pt idx="115">
                  <c:v>-1.35001190970533</c:v>
                </c:pt>
                <c:pt idx="116">
                  <c:v>-1.367522969221961</c:v>
                </c:pt>
                <c:pt idx="117">
                  <c:v>-1.385021036392662</c:v>
                </c:pt>
                <c:pt idx="118">
                  <c:v>-1.402505430138629</c:v>
                </c:pt>
                <c:pt idx="119">
                  <c:v>-1.419975486337272</c:v>
                </c:pt>
                <c:pt idx="120">
                  <c:v>-1.43743055738652</c:v>
                </c:pt>
                <c:pt idx="121">
                  <c:v>-1.45487001178389</c:v>
                </c:pt>
                <c:pt idx="122">
                  <c:v>-1.47229323371965</c:v>
                </c:pt>
                <c:pt idx="123">
                  <c:v>-1.489699622683497</c:v>
                </c:pt>
                <c:pt idx="124">
                  <c:v>-1.507088593084162</c:v>
                </c:pt>
                <c:pt idx="125">
                  <c:v>-1.52445957388141</c:v>
                </c:pt>
                <c:pt idx="126">
                  <c:v>-1.541812008229902</c:v>
                </c:pt>
                <c:pt idx="127">
                  <c:v>-1.559145353134435</c:v>
                </c:pt>
                <c:pt idx="128">
                  <c:v>-1.5764590791161</c:v>
                </c:pt>
                <c:pt idx="129">
                  <c:v>-1.593752669888888</c:v>
                </c:pt>
                <c:pt idx="130">
                  <c:v>-1.611025622046356</c:v>
                </c:pt>
                <c:pt idx="131">
                  <c:v>-1.628277444757913</c:v>
                </c:pt>
                <c:pt idx="132">
                  <c:v>-1.645507659474363</c:v>
                </c:pt>
                <c:pt idx="133">
                  <c:v>-1.66271579964234</c:v>
                </c:pt>
                <c:pt idx="134">
                  <c:v>-1.679901410427272</c:v>
                </c:pt>
                <c:pt idx="135">
                  <c:v>-1.697064048444555</c:v>
                </c:pt>
                <c:pt idx="136">
                  <c:v>-1.714203281498611</c:v>
                </c:pt>
                <c:pt idx="137">
                  <c:v>-1.731318688329533</c:v>
                </c:pt>
                <c:pt idx="138">
                  <c:v>-1.748409858367021</c:v>
                </c:pt>
                <c:pt idx="139">
                  <c:v>-1.765476391491346</c:v>
                </c:pt>
                <c:pt idx="140">
                  <c:v>-1.782517897801063</c:v>
                </c:pt>
                <c:pt idx="141">
                  <c:v>-1.799533997387233</c:v>
                </c:pt>
                <c:pt idx="142">
                  <c:v>-1.816524320113908</c:v>
                </c:pt>
                <c:pt idx="143">
                  <c:v>-1.833488505404654</c:v>
                </c:pt>
                <c:pt idx="144">
                  <c:v>-1.850426202034886</c:v>
                </c:pt>
                <c:pt idx="145">
                  <c:v>-1.867337067929814</c:v>
                </c:pt>
                <c:pt idx="146">
                  <c:v>-1.884220769967785</c:v>
                </c:pt>
                <c:pt idx="147">
                  <c:v>-1.901076983788849</c:v>
                </c:pt>
                <c:pt idx="148">
                  <c:v>-1.917905393608343</c:v>
                </c:pt>
                <c:pt idx="149">
                  <c:v>-1.934705692035335</c:v>
                </c:pt>
                <c:pt idx="150">
                  <c:v>-1.951477579895752</c:v>
                </c:pt>
                <c:pt idx="151">
                  <c:v>-1.968220766060022</c:v>
                </c:pt>
                <c:pt idx="152">
                  <c:v>-1.984934967275098</c:v>
                </c:pt>
                <c:pt idx="153">
                  <c:v>-2.001619908000685</c:v>
                </c:pt>
                <c:pt idx="154">
                  <c:v>-2.018275320249561</c:v>
                </c:pt>
                <c:pt idx="155">
                  <c:v>-2.034900943431827</c:v>
                </c:pt>
                <c:pt idx="156">
                  <c:v>-2.051496524202973</c:v>
                </c:pt>
                <c:pt idx="157">
                  <c:v>-2.068061816315626</c:v>
                </c:pt>
                <c:pt idx="158">
                  <c:v>-2.084596580474868</c:v>
                </c:pt>
                <c:pt idx="159">
                  <c:v>-2.101100584196998</c:v>
                </c:pt>
                <c:pt idx="160">
                  <c:v>-2.117573601671633</c:v>
                </c:pt>
                <c:pt idx="161">
                  <c:v>-2.134015413627048</c:v>
                </c:pt>
                <c:pt idx="162">
                  <c:v>-2.150425807198632</c:v>
                </c:pt>
                <c:pt idx="163">
                  <c:v>-2.166804575800394</c:v>
                </c:pt>
                <c:pt idx="164">
                  <c:v>-2.18315151899939</c:v>
                </c:pt>
                <c:pt idx="165">
                  <c:v>-2.199466442393013</c:v>
                </c:pt>
                <c:pt idx="166">
                  <c:v>-2.215749157489019</c:v>
                </c:pt>
                <c:pt idx="167">
                  <c:v>-2.23199948158826</c:v>
                </c:pt>
                <c:pt idx="168">
                  <c:v>-2.248217237669986</c:v>
                </c:pt>
                <c:pt idx="169">
                  <c:v>-2.264402254279681</c:v>
                </c:pt>
                <c:pt idx="170">
                  <c:v>-2.280554365419335</c:v>
                </c:pt>
                <c:pt idx="171">
                  <c:v>-2.296673410440095</c:v>
                </c:pt>
                <c:pt idx="172">
                  <c:v>-2.312759233937205</c:v>
                </c:pt>
                <c:pt idx="173">
                  <c:v>-2.328811685647203</c:v>
                </c:pt>
                <c:pt idx="174">
                  <c:v>-2.344830620347273</c:v>
                </c:pt>
                <c:pt idx="175">
                  <c:v>-2.360815897756717</c:v>
                </c:pt>
                <c:pt idx="176">
                  <c:v>-2.376767382440477</c:v>
                </c:pt>
                <c:pt idx="177">
                  <c:v>-2.39268494371465</c:v>
                </c:pt>
                <c:pt idx="178">
                  <c:v>-2.408568455553946</c:v>
                </c:pt>
                <c:pt idx="179">
                  <c:v>-2.424417796501031</c:v>
                </c:pt>
                <c:pt idx="180">
                  <c:v>-2.440232849577704</c:v>
                </c:pt>
                <c:pt idx="181">
                  <c:v>-2.456013502197859</c:v>
                </c:pt>
                <c:pt idx="182">
                  <c:v>-2.471759646082194</c:v>
                </c:pt>
                <c:pt idx="183">
                  <c:v>-2.487471177174604</c:v>
                </c:pt>
                <c:pt idx="184">
                  <c:v>-2.503147995560222</c:v>
                </c:pt>
                <c:pt idx="185">
                  <c:v>-2.518790005385076</c:v>
                </c:pt>
                <c:pt idx="186">
                  <c:v>-2.5343971147773</c:v>
                </c:pt>
                <c:pt idx="187">
                  <c:v>-2.549969235769872</c:v>
                </c:pt>
                <c:pt idx="188">
                  <c:v>-2.565506284224849</c:v>
                </c:pt>
                <c:pt idx="189">
                  <c:v>-2.581008179759033</c:v>
                </c:pt>
                <c:pt idx="190">
                  <c:v>-2.596474845671067</c:v>
                </c:pt>
                <c:pt idx="191">
                  <c:v>-2.611906208869902</c:v>
                </c:pt>
                <c:pt idx="192">
                  <c:v>-2.627302199804611</c:v>
                </c:pt>
                <c:pt idx="193">
                  <c:v>-2.642662752395518</c:v>
                </c:pt>
                <c:pt idx="194">
                  <c:v>-2.657987803966606</c:v>
                </c:pt>
                <c:pt idx="195">
                  <c:v>-2.673277295179179</c:v>
                </c:pt>
                <c:pt idx="196">
                  <c:v>-2.68853116996675</c:v>
                </c:pt>
                <c:pt idx="197">
                  <c:v>-2.703749375471113</c:v>
                </c:pt>
                <c:pt idx="198">
                  <c:v>-2.718931861979596</c:v>
                </c:pt>
                <c:pt idx="199">
                  <c:v>-2.734078582863442</c:v>
                </c:pt>
                <c:pt idx="200">
                  <c:v>-2.749189494517312</c:v>
                </c:pt>
                <c:pt idx="201">
                  <c:v>-2.76426455629988</c:v>
                </c:pt>
                <c:pt idx="202">
                  <c:v>-2.779303730475484</c:v>
                </c:pt>
                <c:pt idx="203">
                  <c:v>-2.794306982156832</c:v>
                </c:pt>
                <c:pt idx="204">
                  <c:v>-2.809274279248725</c:v>
                </c:pt>
                <c:pt idx="205">
                  <c:v>-2.824205592392768</c:v>
                </c:pt>
                <c:pt idx="206">
                  <c:v>-2.839100894913077</c:v>
                </c:pt>
                <c:pt idx="207">
                  <c:v>-2.853960162762923</c:v>
                </c:pt>
                <c:pt idx="208">
                  <c:v>-2.868783374472333</c:v>
                </c:pt>
                <c:pt idx="209">
                  <c:v>-2.883570511096591</c:v>
                </c:pt>
                <c:pt idx="210">
                  <c:v>-2.898321556165646</c:v>
                </c:pt>
                <c:pt idx="211">
                  <c:v>-2.913036495634403</c:v>
                </c:pt>
                <c:pt idx="212">
                  <c:v>-2.92771531783387</c:v>
                </c:pt>
                <c:pt idx="213">
                  <c:v>-2.942358013423159</c:v>
                </c:pt>
                <c:pt idx="214">
                  <c:v>-2.956964575342307</c:v>
                </c:pt>
                <c:pt idx="215">
                  <c:v>-2.971534998765919</c:v>
                </c:pt>
                <c:pt idx="216">
                  <c:v>-2.986069281057602</c:v>
                </c:pt>
                <c:pt idx="217">
                  <c:v>-3.000567421725184</c:v>
                </c:pt>
                <c:pt idx="218">
                  <c:v>-3.015029422376699</c:v>
                </c:pt>
                <c:pt idx="219">
                  <c:v>-3.029455286677125</c:v>
                </c:pt>
                <c:pt idx="220">
                  <c:v>-3.04384502030586</c:v>
                </c:pt>
                <c:pt idx="221">
                  <c:v>-3.058198630914927</c:v>
                </c:pt>
                <c:pt idx="222">
                  <c:v>-3.072516128087882</c:v>
                </c:pt>
                <c:pt idx="223">
                  <c:v>-3.086797523299428</c:v>
                </c:pt>
                <c:pt idx="224">
                  <c:v>-3.101042829875716</c:v>
                </c:pt>
                <c:pt idx="225">
                  <c:v>-3.115252062955312</c:v>
                </c:pt>
                <c:pt idx="226">
                  <c:v>-3.12942523945083</c:v>
                </c:pt>
                <c:pt idx="227">
                  <c:v>-3.143562378011223</c:v>
                </c:pt>
                <c:pt idx="228">
                  <c:v>-3.157663498984693</c:v>
                </c:pt>
                <c:pt idx="229">
                  <c:v>-3.171728624382252</c:v>
                </c:pt>
                <c:pt idx="230">
                  <c:v>-3.185757777841876</c:v>
                </c:pt>
                <c:pt idx="231">
                  <c:v>-3.199750984593292</c:v>
                </c:pt>
                <c:pt idx="232">
                  <c:v>-3.213708271423331</c:v>
                </c:pt>
                <c:pt idx="233">
                  <c:v>-3.227629666641892</c:v>
                </c:pt>
                <c:pt idx="234">
                  <c:v>-3.241515200048465</c:v>
                </c:pt>
                <c:pt idx="235">
                  <c:v>-3.255364902899232</c:v>
                </c:pt>
                <c:pt idx="236">
                  <c:v>-3.269178807874712</c:v>
                </c:pt>
                <c:pt idx="237">
                  <c:v>-3.28295694904797</c:v>
                </c:pt>
                <c:pt idx="238">
                  <c:v>-3.296699361853348</c:v>
                </c:pt>
                <c:pt idx="239">
                  <c:v>-3.310406083055734</c:v>
                </c:pt>
                <c:pt idx="240">
                  <c:v>-3.324077150720359</c:v>
                </c:pt>
                <c:pt idx="241">
                  <c:v>-3.337712604183088</c:v>
                </c:pt>
                <c:pt idx="242">
                  <c:v>-3.351312484021235</c:v>
                </c:pt>
                <c:pt idx="243">
                  <c:v>-3.364876832024862</c:v>
                </c:pt>
                <c:pt idx="244">
                  <c:v>-3.378405691168574</c:v>
                </c:pt>
                <c:pt idx="245">
                  <c:v>-3.391899105583788</c:v>
                </c:pt>
                <c:pt idx="246">
                  <c:v>-3.405357120531483</c:v>
                </c:pt>
                <c:pt idx="247">
                  <c:v>-3.418779782375406</c:v>
                </c:pt>
                <c:pt idx="248">
                  <c:v>-3.432167138555749</c:v>
                </c:pt>
                <c:pt idx="249">
                  <c:v>-3.445519237563262</c:v>
                </c:pt>
                <c:pt idx="250">
                  <c:v>-3.45883612891383</c:v>
                </c:pt>
                <c:pt idx="251">
                  <c:v>-3.472117863123463</c:v>
                </c:pt>
                <c:pt idx="252">
                  <c:v>-3.485364491683743</c:v>
                </c:pt>
                <c:pt idx="253">
                  <c:v>-3.498576067037672</c:v>
                </c:pt>
                <c:pt idx="254">
                  <c:v>-3.511752642555956</c:v>
                </c:pt>
                <c:pt idx="255">
                  <c:v>-3.524894272513682</c:v>
                </c:pt>
                <c:pt idx="256">
                  <c:v>-3.53800101206742</c:v>
                </c:pt>
                <c:pt idx="257">
                  <c:v>-3.551072917232708</c:v>
                </c:pt>
                <c:pt idx="258">
                  <c:v>-3.564110044861933</c:v>
                </c:pt>
                <c:pt idx="259">
                  <c:v>-3.57711245262261</c:v>
                </c:pt>
                <c:pt idx="260">
                  <c:v>-3.590080198976023</c:v>
                </c:pt>
                <c:pt idx="261">
                  <c:v>-3.603013343156253</c:v>
                </c:pt>
                <c:pt idx="262">
                  <c:v>-3.61591194514958</c:v>
                </c:pt>
                <c:pt idx="263">
                  <c:v>-3.628776065674234</c:v>
                </c:pt>
                <c:pt idx="264">
                  <c:v>-3.641605766160516</c:v>
                </c:pt>
                <c:pt idx="265">
                  <c:v>-3.654401108731271</c:v>
                </c:pt>
                <c:pt idx="266">
                  <c:v>-3.667162156182702</c:v>
                </c:pt>
                <c:pt idx="267">
                  <c:v>-3.679888971965533</c:v>
                </c:pt>
                <c:pt idx="268">
                  <c:v>-3.692581620166507</c:v>
                </c:pt>
                <c:pt idx="269">
                  <c:v>-3.705240165490214</c:v>
                </c:pt>
                <c:pt idx="270">
                  <c:v>-3.717864673241254</c:v>
                </c:pt>
                <c:pt idx="271">
                  <c:v>-3.730455209306711</c:v>
                </c:pt>
                <c:pt idx="272">
                  <c:v>-3.743011840138952</c:v>
                </c:pt>
                <c:pt idx="273">
                  <c:v>-3.755534632738741</c:v>
                </c:pt>
                <c:pt idx="274">
                  <c:v>-3.768023654638651</c:v>
                </c:pt>
                <c:pt idx="275">
                  <c:v>-3.780478973886789</c:v>
                </c:pt>
                <c:pt idx="276">
                  <c:v>-3.792900659030818</c:v>
                </c:pt>
                <c:pt idx="277">
                  <c:v>-3.805288779102265</c:v>
                </c:pt>
                <c:pt idx="278">
                  <c:v>-3.817643403601134</c:v>
                </c:pt>
                <c:pt idx="279">
                  <c:v>-3.82996460248079</c:v>
                </c:pt>
                <c:pt idx="280">
                  <c:v>-3.842252446133131</c:v>
                </c:pt>
                <c:pt idx="281">
                  <c:v>-3.854507005374039</c:v>
                </c:pt>
                <c:pt idx="282">
                  <c:v>-3.866728351429098</c:v>
                </c:pt>
                <c:pt idx="283">
                  <c:v>-3.878916555919584</c:v>
                </c:pt>
                <c:pt idx="284">
                  <c:v>-3.891071690848719</c:v>
                </c:pt>
                <c:pt idx="285">
                  <c:v>-3.903193828588186</c:v>
                </c:pt>
                <c:pt idx="286">
                  <c:v>-3.915283041864899</c:v>
                </c:pt>
                <c:pt idx="287">
                  <c:v>-3.927339403748026</c:v>
                </c:pt>
                <c:pt idx="288">
                  <c:v>-3.939362987636263</c:v>
                </c:pt>
                <c:pt idx="289">
                  <c:v>-3.951353867245349</c:v>
                </c:pt>
                <c:pt idx="290">
                  <c:v>-3.963312116595826</c:v>
                </c:pt>
                <c:pt idx="291">
                  <c:v>-3.97523781000103</c:v>
                </c:pt>
                <c:pt idx="292">
                  <c:v>-3.98713102205533</c:v>
                </c:pt>
                <c:pt idx="293">
                  <c:v>-3.998991827622575</c:v>
                </c:pt>
                <c:pt idx="294">
                  <c:v>-4.010820301824788</c:v>
                </c:pt>
                <c:pt idx="295">
                  <c:v>-4.022616520031074</c:v>
                </c:pt>
                <c:pt idx="296">
                  <c:v>-4.034380557846745</c:v>
                </c:pt>
                <c:pt idx="297">
                  <c:v>-4.046112491102666</c:v>
                </c:pt>
                <c:pt idx="298">
                  <c:v>-4.057812395844816</c:v>
                </c:pt>
                <c:pt idx="299">
                  <c:v>-4.069480348324049</c:v>
                </c:pt>
                <c:pt idx="300">
                  <c:v>-4.081116424986066</c:v>
                </c:pt>
                <c:pt idx="301">
                  <c:v>-4.092720702461597</c:v>
                </c:pt>
                <c:pt idx="302">
                  <c:v>-4.104293257556771</c:v>
                </c:pt>
                <c:pt idx="303">
                  <c:v>-4.115834167243684</c:v>
                </c:pt>
                <c:pt idx="304">
                  <c:v>-4.127343508651171</c:v>
                </c:pt>
                <c:pt idx="305">
                  <c:v>-4.138821359055756</c:v>
                </c:pt>
                <c:pt idx="306">
                  <c:v>-4.15026779587279</c:v>
                </c:pt>
                <c:pt idx="307">
                  <c:v>-4.16168289664779</c:v>
                </c:pt>
                <c:pt idx="308">
                  <c:v>-4.173066739047925</c:v>
                </c:pt>
                <c:pt idx="309">
                  <c:v>-4.184419400853722</c:v>
                </c:pt>
                <c:pt idx="310">
                  <c:v>-4.195740959950909</c:v>
                </c:pt>
                <c:pt idx="311">
                  <c:v>-4.207031494322458</c:v>
                </c:pt>
                <c:pt idx="312">
                  <c:v>-4.218291082040784</c:v>
                </c:pt>
                <c:pt idx="313">
                  <c:v>-4.229519801260111</c:v>
                </c:pt>
                <c:pt idx="314">
                  <c:v>-4.240717730209008</c:v>
                </c:pt>
                <c:pt idx="315">
                  <c:v>-4.251884947183079</c:v>
                </c:pt>
                <c:pt idx="316">
                  <c:v>-4.263021530537821</c:v>
                </c:pt>
                <c:pt idx="317">
                  <c:v>-4.274127558681625</c:v>
                </c:pt>
                <c:pt idx="318">
                  <c:v>-4.285203110068946</c:v>
                </c:pt>
                <c:pt idx="319">
                  <c:v>-4.296248263193607</c:v>
                </c:pt>
                <c:pt idx="320">
                  <c:v>-4.307263096582266</c:v>
                </c:pt>
                <c:pt idx="321">
                  <c:v>-4.318247688788018</c:v>
                </c:pt>
                <c:pt idx="322">
                  <c:v>-4.329202118384145</c:v>
                </c:pt>
                <c:pt idx="323">
                  <c:v>-4.340126463958009</c:v>
                </c:pt>
                <c:pt idx="324">
                  <c:v>-4.351020804105078</c:v>
                </c:pt>
                <c:pt idx="325">
                  <c:v>-4.361885217423086</c:v>
                </c:pt>
                <c:pt idx="326">
                  <c:v>-4.37271978250634</c:v>
                </c:pt>
                <c:pt idx="327">
                  <c:v>-4.383524577940144</c:v>
                </c:pt>
                <c:pt idx="328">
                  <c:v>-4.394299682295356</c:v>
                </c:pt>
                <c:pt idx="329">
                  <c:v>-4.405045174123075</c:v>
                </c:pt>
                <c:pt idx="330">
                  <c:v>-4.41576113194945</c:v>
                </c:pt>
                <c:pt idx="331">
                  <c:v>-4.426447634270612</c:v>
                </c:pt>
                <c:pt idx="332">
                  <c:v>-4.437104759547725</c:v>
                </c:pt>
                <c:pt idx="333">
                  <c:v>-4.447732586202154</c:v>
                </c:pt>
                <c:pt idx="334">
                  <c:v>-4.45833119261076</c:v>
                </c:pt>
                <c:pt idx="335">
                  <c:v>-4.468900657101282</c:v>
                </c:pt>
                <c:pt idx="336">
                  <c:v>-4.479441057947868</c:v>
                </c:pt>
                <c:pt idx="337">
                  <c:v>-4.489952473366685</c:v>
                </c:pt>
                <c:pt idx="338">
                  <c:v>-4.500434981511648</c:v>
                </c:pt>
                <c:pt idx="339">
                  <c:v>-4.510888660470258</c:v>
                </c:pt>
                <c:pt idx="340">
                  <c:v>-4.521313588259541</c:v>
                </c:pt>
                <c:pt idx="341">
                  <c:v>-4.531709842822085</c:v>
                </c:pt>
                <c:pt idx="342">
                  <c:v>-4.542077502022187</c:v>
                </c:pt>
                <c:pt idx="343">
                  <c:v>-4.552416643642086</c:v>
                </c:pt>
                <c:pt idx="344">
                  <c:v>-4.562727345378301</c:v>
                </c:pt>
                <c:pt idx="345">
                  <c:v>-4.57300968483806</c:v>
                </c:pt>
                <c:pt idx="346">
                  <c:v>-4.583263739535825</c:v>
                </c:pt>
                <c:pt idx="347">
                  <c:v>-4.59348958688991</c:v>
                </c:pt>
                <c:pt idx="348">
                  <c:v>-4.603687304219172</c:v>
                </c:pt>
                <c:pt idx="349">
                  <c:v>-4.613856968739816</c:v>
                </c:pt>
                <c:pt idx="350">
                  <c:v>-4.623998657562264</c:v>
                </c:pt>
                <c:pt idx="351">
                  <c:v>-4.634112447688123</c:v>
                </c:pt>
                <c:pt idx="352">
                  <c:v>-4.644198416007221</c:v>
                </c:pt>
                <c:pt idx="353">
                  <c:v>-4.654256639294743</c:v>
                </c:pt>
                <c:pt idx="354">
                  <c:v>-4.664287194208432</c:v>
                </c:pt>
                <c:pt idx="355">
                  <c:v>-4.674290157285868</c:v>
                </c:pt>
                <c:pt idx="356">
                  <c:v>-4.684265604941835</c:v>
                </c:pt>
                <c:pt idx="357">
                  <c:v>-4.694213613465753</c:v>
                </c:pt>
                <c:pt idx="358">
                  <c:v>-4.704134259019189</c:v>
                </c:pt>
                <c:pt idx="359">
                  <c:v>-4.714027617633435</c:v>
                </c:pt>
                <c:pt idx="360">
                  <c:v>-4.723893765207162</c:v>
                </c:pt>
                <c:pt idx="361">
                  <c:v>-4.733732777504141</c:v>
                </c:pt>
                <c:pt idx="362">
                  <c:v>-4.743544730151031</c:v>
                </c:pt>
                <c:pt idx="363">
                  <c:v>-4.753329698635232</c:v>
                </c:pt>
                <c:pt idx="364">
                  <c:v>-4.763087758302813</c:v>
                </c:pt>
                <c:pt idx="365">
                  <c:v>-4.77281898435649</c:v>
                </c:pt>
                <c:pt idx="366">
                  <c:v>-4.782523451853677</c:v>
                </c:pt>
                <c:pt idx="367">
                  <c:v>-4.792201235704594</c:v>
                </c:pt>
                <c:pt idx="368">
                  <c:v>-4.801852410670433</c:v>
                </c:pt>
                <c:pt idx="369">
                  <c:v>-4.811477051361588</c:v>
                </c:pt>
                <c:pt idx="370">
                  <c:v>-4.821075232235943</c:v>
                </c:pt>
                <c:pt idx="371">
                  <c:v>-4.830647027597209</c:v>
                </c:pt>
                <c:pt idx="372">
                  <c:v>-4.840192511593322</c:v>
                </c:pt>
                <c:pt idx="373">
                  <c:v>-4.849711758214896</c:v>
                </c:pt>
                <c:pt idx="374">
                  <c:v>-4.859204841293727</c:v>
                </c:pt>
                <c:pt idx="375">
                  <c:v>-4.868671834501346</c:v>
                </c:pt>
                <c:pt idx="376">
                  <c:v>-4.878112811347628</c:v>
                </c:pt>
                <c:pt idx="377">
                  <c:v>-4.887527845179448</c:v>
                </c:pt>
                <c:pt idx="378">
                  <c:v>-4.896917009179387</c:v>
                </c:pt>
                <c:pt idx="379">
                  <c:v>-4.906280376364483</c:v>
                </c:pt>
                <c:pt idx="380">
                  <c:v>-4.91561801958503</c:v>
                </c:pt>
                <c:pt idx="381">
                  <c:v>-4.924930011523424</c:v>
                </c:pt>
                <c:pt idx="382">
                  <c:v>-4.934216424693051</c:v>
                </c:pt>
                <c:pt idx="383">
                  <c:v>-4.943477331437221</c:v>
                </c:pt>
                <c:pt idx="384">
                  <c:v>-4.952712803928144</c:v>
                </c:pt>
                <c:pt idx="385">
                  <c:v>-4.961922914165942</c:v>
                </c:pt>
                <c:pt idx="386">
                  <c:v>-4.971107733977714</c:v>
                </c:pt>
                <c:pt idx="387">
                  <c:v>-4.980267335016632</c:v>
                </c:pt>
                <c:pt idx="388">
                  <c:v>-4.989401788761073</c:v>
                </c:pt>
                <c:pt idx="389">
                  <c:v>-4.998511166513799</c:v>
                </c:pt>
                <c:pt idx="390">
                  <c:v>-5.007595539401166</c:v>
                </c:pt>
                <c:pt idx="391">
                  <c:v>-5.016654978372374</c:v>
                </c:pt>
                <c:pt idx="392">
                  <c:v>-5.025689554198753</c:v>
                </c:pt>
                <c:pt idx="393">
                  <c:v>-5.034699337473075</c:v>
                </c:pt>
                <c:pt idx="394">
                  <c:v>-5.043684398608918</c:v>
                </c:pt>
                <c:pt idx="395">
                  <c:v>-5.052644807840038</c:v>
                </c:pt>
                <c:pt idx="396">
                  <c:v>-5.061580635219799</c:v>
                </c:pt>
                <c:pt idx="397">
                  <c:v>-5.070491950620614</c:v>
                </c:pt>
                <c:pt idx="398">
                  <c:v>-5.079378823733438</c:v>
                </c:pt>
                <c:pt idx="399">
                  <c:v>-5.088241324067263</c:v>
                </c:pt>
                <c:pt idx="400">
                  <c:v>-5.097079520948673</c:v>
                </c:pt>
                <c:pt idx="401">
                  <c:v>-5.105893483521404</c:v>
                </c:pt>
                <c:pt idx="402">
                  <c:v>-5.114683280745947</c:v>
                </c:pt>
                <c:pt idx="403">
                  <c:v>-5.123448981399167</c:v>
                </c:pt>
                <c:pt idx="404">
                  <c:v>-5.132190654073961</c:v>
                </c:pt>
                <c:pt idx="405">
                  <c:v>-5.140908367178932</c:v>
                </c:pt>
                <c:pt idx="406">
                  <c:v>-5.149602188938092</c:v>
                </c:pt>
                <c:pt idx="407">
                  <c:v>-5.158272187390594</c:v>
                </c:pt>
                <c:pt idx="408">
                  <c:v>-5.166918430390475</c:v>
                </c:pt>
                <c:pt idx="409">
                  <c:v>-5.175540985606445</c:v>
                </c:pt>
                <c:pt idx="410">
                  <c:v>-5.184139920521673</c:v>
                </c:pt>
                <c:pt idx="411">
                  <c:v>-5.192715302433617</c:v>
                </c:pt>
                <c:pt idx="412">
                  <c:v>-5.20126719845386</c:v>
                </c:pt>
                <c:pt idx="413">
                  <c:v>-5.209795675507993</c:v>
                </c:pt>
                <c:pt idx="414">
                  <c:v>-5.218300800335466</c:v>
                </c:pt>
                <c:pt idx="415">
                  <c:v>-5.22678263948953</c:v>
                </c:pt>
                <c:pt idx="416">
                  <c:v>-5.23524125933714</c:v>
                </c:pt>
                <c:pt idx="417">
                  <c:v>-5.243676726058907</c:v>
                </c:pt>
                <c:pt idx="418">
                  <c:v>-5.252089105649061</c:v>
                </c:pt>
                <c:pt idx="419">
                  <c:v>-5.260478463915437</c:v>
                </c:pt>
                <c:pt idx="420">
                  <c:v>-5.268844866479461</c:v>
                </c:pt>
                <c:pt idx="421">
                  <c:v>-5.277188378776184</c:v>
                </c:pt>
                <c:pt idx="422">
                  <c:v>-5.285509066054305</c:v>
                </c:pt>
                <c:pt idx="423">
                  <c:v>-5.293806993376222</c:v>
                </c:pt>
                <c:pt idx="424">
                  <c:v>-5.302082225618101</c:v>
                </c:pt>
                <c:pt idx="425">
                  <c:v>-5.310334827469958</c:v>
                </c:pt>
                <c:pt idx="426">
                  <c:v>-5.318564863435748</c:v>
                </c:pt>
                <c:pt idx="427">
                  <c:v>-5.326772397833489</c:v>
                </c:pt>
                <c:pt idx="428">
                  <c:v>-5.334957494795374</c:v>
                </c:pt>
                <c:pt idx="429">
                  <c:v>-5.343120218267923</c:v>
                </c:pt>
                <c:pt idx="430">
                  <c:v>-5.351260632012124</c:v>
                </c:pt>
                <c:pt idx="431">
                  <c:v>-5.35937879960361</c:v>
                </c:pt>
                <c:pt idx="432">
                  <c:v>-5.367474784432831</c:v>
                </c:pt>
                <c:pt idx="433">
                  <c:v>-5.375548649705244</c:v>
                </c:pt>
                <c:pt idx="434">
                  <c:v>-5.383600458441523</c:v>
                </c:pt>
                <c:pt idx="435">
                  <c:v>-5.391630273477766</c:v>
                </c:pt>
                <c:pt idx="436">
                  <c:v>-5.399638157465728</c:v>
                </c:pt>
                <c:pt idx="437">
                  <c:v>-5.407624172873052</c:v>
                </c:pt>
                <c:pt idx="438">
                  <c:v>-5.415588381983521</c:v>
                </c:pt>
                <c:pt idx="439">
                  <c:v>-5.423530846897316</c:v>
                </c:pt>
                <c:pt idx="440">
                  <c:v>-5.43145162953128</c:v>
                </c:pt>
                <c:pt idx="441">
                  <c:v>-5.4393507916192</c:v>
                </c:pt>
                <c:pt idx="442">
                  <c:v>-5.447228394712094</c:v>
                </c:pt>
                <c:pt idx="443">
                  <c:v>-5.455084500178503</c:v>
                </c:pt>
                <c:pt idx="444">
                  <c:v>-5.462919169204802</c:v>
                </c:pt>
                <c:pt idx="445">
                  <c:v>-5.47073246279551</c:v>
                </c:pt>
                <c:pt idx="446">
                  <c:v>-5.478524441773614</c:v>
                </c:pt>
                <c:pt idx="447">
                  <c:v>-5.486295166780895</c:v>
                </c:pt>
                <c:pt idx="448">
                  <c:v>-5.494044698278275</c:v>
                </c:pt>
                <c:pt idx="449">
                  <c:v>-5.50177309654615</c:v>
                </c:pt>
                <c:pt idx="450">
                  <c:v>-5.509480421684752</c:v>
                </c:pt>
                <c:pt idx="451">
                  <c:v>-5.517166733614504</c:v>
                </c:pt>
                <c:pt idx="452">
                  <c:v>-5.524832092076392</c:v>
                </c:pt>
                <c:pt idx="453">
                  <c:v>-5.532476556632327</c:v>
                </c:pt>
                <c:pt idx="454">
                  <c:v>-5.540100186665533</c:v>
                </c:pt>
                <c:pt idx="455">
                  <c:v>-5.547703041380935</c:v>
                </c:pt>
                <c:pt idx="456">
                  <c:v>-5.555285179805539</c:v>
                </c:pt>
                <c:pt idx="457">
                  <c:v>-5.562846660788836</c:v>
                </c:pt>
                <c:pt idx="458">
                  <c:v>-5.570387543003206</c:v>
                </c:pt>
                <c:pt idx="459">
                  <c:v>-5.57790788494432</c:v>
                </c:pt>
                <c:pt idx="460">
                  <c:v>-5.585407744931557</c:v>
                </c:pt>
                <c:pt idx="461">
                  <c:v>-5.59288718110842</c:v>
                </c:pt>
                <c:pt idx="462">
                  <c:v>-5.600346251442955</c:v>
                </c:pt>
                <c:pt idx="463">
                  <c:v>-5.607785013728184</c:v>
                </c:pt>
                <c:pt idx="464">
                  <c:v>-5.615203525582528</c:v>
                </c:pt>
                <c:pt idx="465">
                  <c:v>-5.622601844450252</c:v>
                </c:pt>
                <c:pt idx="466">
                  <c:v>-5.629980027601893</c:v>
                </c:pt>
                <c:pt idx="467">
                  <c:v>-5.637338132134712</c:v>
                </c:pt>
                <c:pt idx="468">
                  <c:v>-5.644676214973132</c:v>
                </c:pt>
                <c:pt idx="469">
                  <c:v>-5.651994332869198</c:v>
                </c:pt>
                <c:pt idx="470">
                  <c:v>-5.65929254240302</c:v>
                </c:pt>
                <c:pt idx="471">
                  <c:v>-5.666570899983238</c:v>
                </c:pt>
                <c:pt idx="472">
                  <c:v>-5.673829461847474</c:v>
                </c:pt>
                <c:pt idx="473">
                  <c:v>-5.6810682840628</c:v>
                </c:pt>
                <c:pt idx="474">
                  <c:v>-5.688287422526203</c:v>
                </c:pt>
                <c:pt idx="475">
                  <c:v>-5.695486932965046</c:v>
                </c:pt>
                <c:pt idx="476">
                  <c:v>-5.702666870937548</c:v>
                </c:pt>
                <c:pt idx="477">
                  <c:v>-5.709827291833247</c:v>
                </c:pt>
                <c:pt idx="478">
                  <c:v>-5.716968250873484</c:v>
                </c:pt>
                <c:pt idx="479">
                  <c:v>-5.724089803111871</c:v>
                </c:pt>
                <c:pt idx="480">
                  <c:v>-5.731192003434777</c:v>
                </c:pt>
                <c:pt idx="481">
                  <c:v>-5.738274906561806</c:v>
                </c:pt>
                <c:pt idx="482">
                  <c:v>-5.745338567046277</c:v>
                </c:pt>
                <c:pt idx="483">
                  <c:v>-5.752383039275713</c:v>
                </c:pt>
                <c:pt idx="484">
                  <c:v>-5.759408377472322</c:v>
                </c:pt>
                <c:pt idx="485">
                  <c:v>-5.766414635693491</c:v>
                </c:pt>
                <c:pt idx="486">
                  <c:v>-5.773401867832264</c:v>
                </c:pt>
                <c:pt idx="487">
                  <c:v>-5.78037012761784</c:v>
                </c:pt>
                <c:pt idx="488">
                  <c:v>-5.787319468616066</c:v>
                </c:pt>
                <c:pt idx="489">
                  <c:v>-5.794249944229917</c:v>
                </c:pt>
                <c:pt idx="490">
                  <c:v>-5.801161607700002</c:v>
                </c:pt>
                <c:pt idx="491">
                  <c:v>-5.808054512105049</c:v>
                </c:pt>
                <c:pt idx="492">
                  <c:v>-5.814928710362405</c:v>
                </c:pt>
                <c:pt idx="493">
                  <c:v>-5.821784255228526</c:v>
                </c:pt>
                <c:pt idx="494">
                  <c:v>-5.82862119929948</c:v>
                </c:pt>
                <c:pt idx="495">
                  <c:v>-5.835439595011434</c:v>
                </c:pt>
                <c:pt idx="496">
                  <c:v>-5.842239494641162</c:v>
                </c:pt>
                <c:pt idx="497">
                  <c:v>-5.849020950306532</c:v>
                </c:pt>
                <c:pt idx="498">
                  <c:v>-5.855784013967009</c:v>
                </c:pt>
                <c:pt idx="499">
                  <c:v>-5.862528737424151</c:v>
                </c:pt>
                <c:pt idx="500">
                  <c:v>-5.86925517232211</c:v>
                </c:pt>
                <c:pt idx="501">
                  <c:v>-5.875963370148125</c:v>
                </c:pt>
                <c:pt idx="502">
                  <c:v>-5.882653382233026</c:v>
                </c:pt>
                <c:pt idx="503">
                  <c:v>-5.889325259751731</c:v>
                </c:pt>
                <c:pt idx="504">
                  <c:v>-5.895979053723735</c:v>
                </c:pt>
                <c:pt idx="505">
                  <c:v>-5.902614815013621</c:v>
                </c:pt>
                <c:pt idx="506">
                  <c:v>-5.909232594331553</c:v>
                </c:pt>
                <c:pt idx="507">
                  <c:v>-5.915832442233768</c:v>
                </c:pt>
                <c:pt idx="508">
                  <c:v>-5.922414409123085</c:v>
                </c:pt>
                <c:pt idx="509">
                  <c:v>-5.928978545249385</c:v>
                </c:pt>
                <c:pt idx="510">
                  <c:v>-5.935524900710127</c:v>
                </c:pt>
                <c:pt idx="511">
                  <c:v>-5.94205352545083</c:v>
                </c:pt>
                <c:pt idx="512">
                  <c:v>-5.948564469265573</c:v>
                </c:pt>
                <c:pt idx="513">
                  <c:v>-5.955057781797491</c:v>
                </c:pt>
                <c:pt idx="514">
                  <c:v>-5.961533512539265</c:v>
                </c:pt>
                <c:pt idx="515">
                  <c:v>-5.967991710833626</c:v>
                </c:pt>
                <c:pt idx="516">
                  <c:v>-5.974432425873836</c:v>
                </c:pt>
                <c:pt idx="517">
                  <c:v>-5.980855706704188</c:v>
                </c:pt>
                <c:pt idx="518">
                  <c:v>-5.987261602220495</c:v>
                </c:pt>
                <c:pt idx="519">
                  <c:v>-5.993650161170583</c:v>
                </c:pt>
                <c:pt idx="520">
                  <c:v>-6.000021432154776</c:v>
                </c:pt>
                <c:pt idx="521">
                  <c:v>-6.006375463626394</c:v>
                </c:pt>
                <c:pt idx="522">
                  <c:v>-6.012712303892231</c:v>
                </c:pt>
                <c:pt idx="523">
                  <c:v>-6.01903200111305</c:v>
                </c:pt>
                <c:pt idx="524">
                  <c:v>-6.02533460330407</c:v>
                </c:pt>
                <c:pt idx="525">
                  <c:v>-6.031620158335444</c:v>
                </c:pt>
                <c:pt idx="526">
                  <c:v>-6.03788871393275</c:v>
                </c:pt>
                <c:pt idx="527">
                  <c:v>-6.044140317677471</c:v>
                </c:pt>
                <c:pt idx="528">
                  <c:v>-6.050375017007484</c:v>
                </c:pt>
                <c:pt idx="529">
                  <c:v>-6.056592859217532</c:v>
                </c:pt>
                <c:pt idx="530">
                  <c:v>-6.062793891459708</c:v>
                </c:pt>
                <c:pt idx="531">
                  <c:v>-6.068978160743936</c:v>
                </c:pt>
                <c:pt idx="532">
                  <c:v>-6.075145713938448</c:v>
                </c:pt>
                <c:pt idx="533">
                  <c:v>-6.08129659777026</c:v>
                </c:pt>
                <c:pt idx="534">
                  <c:v>-6.087430858825643</c:v>
                </c:pt>
                <c:pt idx="535">
                  <c:v>-6.09354854355061</c:v>
                </c:pt>
                <c:pt idx="536">
                  <c:v>-6.099649698251373</c:v>
                </c:pt>
                <c:pt idx="537">
                  <c:v>-6.105734369094828</c:v>
                </c:pt>
                <c:pt idx="538">
                  <c:v>-6.111802602109018</c:v>
                </c:pt>
                <c:pt idx="539">
                  <c:v>-6.117854443183601</c:v>
                </c:pt>
                <c:pt idx="540">
                  <c:v>-6.123889938070326</c:v>
                </c:pt>
                <c:pt idx="541">
                  <c:v>-6.129909132383491</c:v>
                </c:pt>
                <c:pt idx="542">
                  <c:v>-6.135912071600414</c:v>
                </c:pt>
                <c:pt idx="543">
                  <c:v>-6.14189880106189</c:v>
                </c:pt>
                <c:pt idx="544">
                  <c:v>-6.147869365972662</c:v>
                </c:pt>
                <c:pt idx="545">
                  <c:v>-6.153823811401878</c:v>
                </c:pt>
                <c:pt idx="546">
                  <c:v>-6.159762182283545</c:v>
                </c:pt>
                <c:pt idx="547">
                  <c:v>-6.165684523416998</c:v>
                </c:pt>
                <c:pt idx="548">
                  <c:v>-6.171590879467349</c:v>
                </c:pt>
                <c:pt idx="549">
                  <c:v>-6.177481294965942</c:v>
                </c:pt>
                <c:pt idx="550">
                  <c:v>-6.183355814310813</c:v>
                </c:pt>
                <c:pt idx="551">
                  <c:v>-6.189214481767137</c:v>
                </c:pt>
                <c:pt idx="552">
                  <c:v>-6.195057341467682</c:v>
                </c:pt>
                <c:pt idx="553">
                  <c:v>-6.200884437413254</c:v>
                </c:pt>
                <c:pt idx="554">
                  <c:v>-6.206695813473151</c:v>
                </c:pt>
                <c:pt idx="555">
                  <c:v>-6.212491513385606</c:v>
                </c:pt>
                <c:pt idx="556">
                  <c:v>-6.21827158075823</c:v>
                </c:pt>
                <c:pt idx="557">
                  <c:v>-6.224036059068461</c:v>
                </c:pt>
                <c:pt idx="558">
                  <c:v>-6.229784991664002</c:v>
                </c:pt>
                <c:pt idx="559">
                  <c:v>-6.23551842176326</c:v>
                </c:pt>
                <c:pt idx="560">
                  <c:v>-6.24123639245579</c:v>
                </c:pt>
                <c:pt idx="561">
                  <c:v>-6.246938946702729</c:v>
                </c:pt>
                <c:pt idx="562">
                  <c:v>-6.25262612733723</c:v>
                </c:pt>
                <c:pt idx="563">
                  <c:v>-6.258297977064902</c:v>
                </c:pt>
                <c:pt idx="564">
                  <c:v>-6.263954538464237</c:v>
                </c:pt>
                <c:pt idx="565">
                  <c:v>-6.269595853987045</c:v>
                </c:pt>
                <c:pt idx="566">
                  <c:v>-6.275221965958883</c:v>
                </c:pt>
                <c:pt idx="567">
                  <c:v>-6.280832916579482</c:v>
                </c:pt>
                <c:pt idx="568">
                  <c:v>-6.28642874792317</c:v>
                </c:pt>
                <c:pt idx="569">
                  <c:v>-6.292009501939311</c:v>
                </c:pt>
                <c:pt idx="570">
                  <c:v>-6.297575220452706</c:v>
                </c:pt>
                <c:pt idx="571">
                  <c:v>-6.303125945164035</c:v>
                </c:pt>
                <c:pt idx="572">
                  <c:v>-6.30866171765027</c:v>
                </c:pt>
                <c:pt idx="573">
                  <c:v>-6.314182579365089</c:v>
                </c:pt>
                <c:pt idx="574">
                  <c:v>-6.319688571639304</c:v>
                </c:pt>
                <c:pt idx="575">
                  <c:v>-6.325179735681264</c:v>
                </c:pt>
                <c:pt idx="576">
                  <c:v>-6.33065611257728</c:v>
                </c:pt>
                <c:pt idx="577">
                  <c:v>-6.33611774329203</c:v>
                </c:pt>
                <c:pt idx="578">
                  <c:v>-6.341564668668977</c:v>
                </c:pt>
                <c:pt idx="579">
                  <c:v>-6.346996929430769</c:v>
                </c:pt>
                <c:pt idx="580">
                  <c:v>-6.352414566179658</c:v>
                </c:pt>
                <c:pt idx="581">
                  <c:v>-6.357817619397897</c:v>
                </c:pt>
                <c:pt idx="582">
                  <c:v>-6.36320612944815</c:v>
                </c:pt>
                <c:pt idx="583">
                  <c:v>-6.368580136573892</c:v>
                </c:pt>
                <c:pt idx="584">
                  <c:v>-6.373939680899814</c:v>
                </c:pt>
                <c:pt idx="585">
                  <c:v>-6.379284802432222</c:v>
                </c:pt>
                <c:pt idx="586">
                  <c:v>-6.384615541059432</c:v>
                </c:pt>
                <c:pt idx="587">
                  <c:v>-6.389931936552172</c:v>
                </c:pt>
                <c:pt idx="588">
                  <c:v>-6.395234028563975</c:v>
                </c:pt>
                <c:pt idx="589">
                  <c:v>-6.400521856631572</c:v>
                </c:pt>
                <c:pt idx="590">
                  <c:v>-6.405795460175288</c:v>
                </c:pt>
                <c:pt idx="591">
                  <c:v>-6.41105487849943</c:v>
                </c:pt>
                <c:pt idx="592">
                  <c:v>-6.416300150792673</c:v>
                </c:pt>
                <c:pt idx="593">
                  <c:v>-6.421531316128459</c:v>
                </c:pt>
                <c:pt idx="594">
                  <c:v>-6.42674841346537</c:v>
                </c:pt>
                <c:pt idx="595">
                  <c:v>-6.431951481647518</c:v>
                </c:pt>
                <c:pt idx="596">
                  <c:v>-6.437140559404936</c:v>
                </c:pt>
                <c:pt idx="597">
                  <c:v>-6.442315685353944</c:v>
                </c:pt>
                <c:pt idx="598">
                  <c:v>-6.447476897997544</c:v>
                </c:pt>
                <c:pt idx="599">
                  <c:v>-6.452624235725787</c:v>
                </c:pt>
                <c:pt idx="600">
                  <c:v>-6.457757736816163</c:v>
                </c:pt>
                <c:pt idx="601">
                  <c:v>-6.462877439433962</c:v>
                </c:pt>
              </c:numCache>
            </c:numRef>
          </c:yVal>
          <c:smooth val="0"/>
        </c:ser>
        <c:ser>
          <c:idx val="1"/>
          <c:order val="2"/>
          <c:marker>
            <c:symbol val="none"/>
          </c:marker>
          <c:xVal>
            <c:numRef>
              <c:f>CID_G667!$B$16:$B$297</c:f>
              <c:numCache>
                <c:formatCode>General</c:formatCode>
                <c:ptCount val="282"/>
                <c:pt idx="0">
                  <c:v>0.0</c:v>
                </c:pt>
                <c:pt idx="1">
                  <c:v>0.027</c:v>
                </c:pt>
                <c:pt idx="2">
                  <c:v>0.053</c:v>
                </c:pt>
                <c:pt idx="3">
                  <c:v>0.079</c:v>
                </c:pt>
                <c:pt idx="4">
                  <c:v>0.105</c:v>
                </c:pt>
                <c:pt idx="5">
                  <c:v>0.131</c:v>
                </c:pt>
                <c:pt idx="6">
                  <c:v>0.158</c:v>
                </c:pt>
                <c:pt idx="7">
                  <c:v>0.184</c:v>
                </c:pt>
                <c:pt idx="8">
                  <c:v>0.21</c:v>
                </c:pt>
                <c:pt idx="9">
                  <c:v>0.237</c:v>
                </c:pt>
                <c:pt idx="10">
                  <c:v>0.262</c:v>
                </c:pt>
                <c:pt idx="11">
                  <c:v>0.288</c:v>
                </c:pt>
                <c:pt idx="12">
                  <c:v>0.313</c:v>
                </c:pt>
                <c:pt idx="13">
                  <c:v>0.339</c:v>
                </c:pt>
                <c:pt idx="14">
                  <c:v>0.364</c:v>
                </c:pt>
                <c:pt idx="15">
                  <c:v>0.39</c:v>
                </c:pt>
                <c:pt idx="16">
                  <c:v>0.416</c:v>
                </c:pt>
                <c:pt idx="17">
                  <c:v>0.441</c:v>
                </c:pt>
                <c:pt idx="18">
                  <c:v>0.467</c:v>
                </c:pt>
                <c:pt idx="19">
                  <c:v>0.493</c:v>
                </c:pt>
                <c:pt idx="20">
                  <c:v>0.519</c:v>
                </c:pt>
                <c:pt idx="21">
                  <c:v>0.544</c:v>
                </c:pt>
                <c:pt idx="22">
                  <c:v>0.57</c:v>
                </c:pt>
                <c:pt idx="23">
                  <c:v>0.595</c:v>
                </c:pt>
                <c:pt idx="24">
                  <c:v>0.621</c:v>
                </c:pt>
                <c:pt idx="25">
                  <c:v>0.646</c:v>
                </c:pt>
                <c:pt idx="26">
                  <c:v>0.673</c:v>
                </c:pt>
                <c:pt idx="27">
                  <c:v>0.698</c:v>
                </c:pt>
                <c:pt idx="28">
                  <c:v>0.723</c:v>
                </c:pt>
                <c:pt idx="29">
                  <c:v>0.748</c:v>
                </c:pt>
                <c:pt idx="30">
                  <c:v>0.775</c:v>
                </c:pt>
                <c:pt idx="31">
                  <c:v>0.801</c:v>
                </c:pt>
                <c:pt idx="32">
                  <c:v>0.829</c:v>
                </c:pt>
                <c:pt idx="33">
                  <c:v>0.854</c:v>
                </c:pt>
                <c:pt idx="34">
                  <c:v>0.881</c:v>
                </c:pt>
                <c:pt idx="35">
                  <c:v>0.908</c:v>
                </c:pt>
                <c:pt idx="36">
                  <c:v>0.935</c:v>
                </c:pt>
                <c:pt idx="37">
                  <c:v>0.96</c:v>
                </c:pt>
                <c:pt idx="38">
                  <c:v>0.988</c:v>
                </c:pt>
                <c:pt idx="39">
                  <c:v>1.014</c:v>
                </c:pt>
                <c:pt idx="40">
                  <c:v>1.041</c:v>
                </c:pt>
                <c:pt idx="41">
                  <c:v>1.068</c:v>
                </c:pt>
                <c:pt idx="42">
                  <c:v>1.094</c:v>
                </c:pt>
                <c:pt idx="43">
                  <c:v>1.121</c:v>
                </c:pt>
                <c:pt idx="44">
                  <c:v>1.147</c:v>
                </c:pt>
                <c:pt idx="45">
                  <c:v>1.174</c:v>
                </c:pt>
                <c:pt idx="46">
                  <c:v>1.199</c:v>
                </c:pt>
                <c:pt idx="47">
                  <c:v>1.224</c:v>
                </c:pt>
                <c:pt idx="48">
                  <c:v>1.251</c:v>
                </c:pt>
                <c:pt idx="49">
                  <c:v>1.276</c:v>
                </c:pt>
                <c:pt idx="50">
                  <c:v>1.302</c:v>
                </c:pt>
                <c:pt idx="51">
                  <c:v>1.328</c:v>
                </c:pt>
                <c:pt idx="52">
                  <c:v>1.355</c:v>
                </c:pt>
                <c:pt idx="53">
                  <c:v>1.38</c:v>
                </c:pt>
                <c:pt idx="54">
                  <c:v>1.406</c:v>
                </c:pt>
                <c:pt idx="55">
                  <c:v>1.431</c:v>
                </c:pt>
                <c:pt idx="56">
                  <c:v>1.456</c:v>
                </c:pt>
                <c:pt idx="57">
                  <c:v>1.484</c:v>
                </c:pt>
                <c:pt idx="58">
                  <c:v>1.509</c:v>
                </c:pt>
                <c:pt idx="59">
                  <c:v>1.536</c:v>
                </c:pt>
                <c:pt idx="60">
                  <c:v>1.562</c:v>
                </c:pt>
                <c:pt idx="61">
                  <c:v>1.589</c:v>
                </c:pt>
                <c:pt idx="62">
                  <c:v>1.616</c:v>
                </c:pt>
                <c:pt idx="63">
                  <c:v>1.643</c:v>
                </c:pt>
                <c:pt idx="64">
                  <c:v>1.67</c:v>
                </c:pt>
                <c:pt idx="65">
                  <c:v>1.697</c:v>
                </c:pt>
                <c:pt idx="66">
                  <c:v>1.724</c:v>
                </c:pt>
                <c:pt idx="67">
                  <c:v>1.749</c:v>
                </c:pt>
                <c:pt idx="68">
                  <c:v>1.775</c:v>
                </c:pt>
                <c:pt idx="69">
                  <c:v>1.801</c:v>
                </c:pt>
                <c:pt idx="70">
                  <c:v>1.827</c:v>
                </c:pt>
                <c:pt idx="71">
                  <c:v>1.852</c:v>
                </c:pt>
                <c:pt idx="72">
                  <c:v>1.879</c:v>
                </c:pt>
                <c:pt idx="73">
                  <c:v>1.906</c:v>
                </c:pt>
                <c:pt idx="74">
                  <c:v>1.931</c:v>
                </c:pt>
                <c:pt idx="75">
                  <c:v>1.957</c:v>
                </c:pt>
                <c:pt idx="76">
                  <c:v>1.983</c:v>
                </c:pt>
                <c:pt idx="77">
                  <c:v>2.01</c:v>
                </c:pt>
                <c:pt idx="78">
                  <c:v>2.062</c:v>
                </c:pt>
                <c:pt idx="79">
                  <c:v>2.112</c:v>
                </c:pt>
                <c:pt idx="80">
                  <c:v>2.165</c:v>
                </c:pt>
                <c:pt idx="81">
                  <c:v>2.216</c:v>
                </c:pt>
                <c:pt idx="82">
                  <c:v>2.269</c:v>
                </c:pt>
                <c:pt idx="83">
                  <c:v>2.321</c:v>
                </c:pt>
                <c:pt idx="84">
                  <c:v>2.373</c:v>
                </c:pt>
                <c:pt idx="85">
                  <c:v>2.424</c:v>
                </c:pt>
                <c:pt idx="86">
                  <c:v>2.475</c:v>
                </c:pt>
                <c:pt idx="87">
                  <c:v>2.526</c:v>
                </c:pt>
                <c:pt idx="88">
                  <c:v>2.576</c:v>
                </c:pt>
                <c:pt idx="89">
                  <c:v>2.627</c:v>
                </c:pt>
                <c:pt idx="90">
                  <c:v>2.678</c:v>
                </c:pt>
                <c:pt idx="91">
                  <c:v>2.732</c:v>
                </c:pt>
                <c:pt idx="92">
                  <c:v>2.783</c:v>
                </c:pt>
                <c:pt idx="93">
                  <c:v>2.836</c:v>
                </c:pt>
                <c:pt idx="94">
                  <c:v>2.89</c:v>
                </c:pt>
                <c:pt idx="95">
                  <c:v>2.941</c:v>
                </c:pt>
                <c:pt idx="96">
                  <c:v>2.993</c:v>
                </c:pt>
                <c:pt idx="97">
                  <c:v>3.044</c:v>
                </c:pt>
                <c:pt idx="98">
                  <c:v>3.097</c:v>
                </c:pt>
                <c:pt idx="99">
                  <c:v>3.148</c:v>
                </c:pt>
                <c:pt idx="100">
                  <c:v>3.2</c:v>
                </c:pt>
                <c:pt idx="101">
                  <c:v>3.252</c:v>
                </c:pt>
                <c:pt idx="102">
                  <c:v>3.302</c:v>
                </c:pt>
                <c:pt idx="103">
                  <c:v>3.354</c:v>
                </c:pt>
                <c:pt idx="104">
                  <c:v>3.405</c:v>
                </c:pt>
                <c:pt idx="105">
                  <c:v>3.456</c:v>
                </c:pt>
                <c:pt idx="106">
                  <c:v>3.509</c:v>
                </c:pt>
                <c:pt idx="107">
                  <c:v>3.562</c:v>
                </c:pt>
                <c:pt idx="108">
                  <c:v>3.613</c:v>
                </c:pt>
                <c:pt idx="109">
                  <c:v>3.663</c:v>
                </c:pt>
                <c:pt idx="110">
                  <c:v>3.714</c:v>
                </c:pt>
                <c:pt idx="111">
                  <c:v>3.766</c:v>
                </c:pt>
                <c:pt idx="112">
                  <c:v>3.819</c:v>
                </c:pt>
                <c:pt idx="113">
                  <c:v>3.87</c:v>
                </c:pt>
                <c:pt idx="114">
                  <c:v>3.922</c:v>
                </c:pt>
                <c:pt idx="115">
                  <c:v>3.973</c:v>
                </c:pt>
                <c:pt idx="116">
                  <c:v>4.025</c:v>
                </c:pt>
                <c:pt idx="117">
                  <c:v>4.078</c:v>
                </c:pt>
                <c:pt idx="118">
                  <c:v>4.131</c:v>
                </c:pt>
                <c:pt idx="119">
                  <c:v>4.181</c:v>
                </c:pt>
                <c:pt idx="120">
                  <c:v>4.235</c:v>
                </c:pt>
                <c:pt idx="121">
                  <c:v>4.285</c:v>
                </c:pt>
                <c:pt idx="122">
                  <c:v>4.336</c:v>
                </c:pt>
                <c:pt idx="123">
                  <c:v>4.386</c:v>
                </c:pt>
                <c:pt idx="124">
                  <c:v>4.437</c:v>
                </c:pt>
                <c:pt idx="125">
                  <c:v>4.487</c:v>
                </c:pt>
                <c:pt idx="126">
                  <c:v>4.538</c:v>
                </c:pt>
                <c:pt idx="127">
                  <c:v>4.589</c:v>
                </c:pt>
                <c:pt idx="128">
                  <c:v>4.641</c:v>
                </c:pt>
                <c:pt idx="129">
                  <c:v>4.693</c:v>
                </c:pt>
                <c:pt idx="130">
                  <c:v>4.746</c:v>
                </c:pt>
                <c:pt idx="131">
                  <c:v>4.798</c:v>
                </c:pt>
                <c:pt idx="132">
                  <c:v>4.849</c:v>
                </c:pt>
                <c:pt idx="133">
                  <c:v>4.901</c:v>
                </c:pt>
                <c:pt idx="134">
                  <c:v>4.951</c:v>
                </c:pt>
                <c:pt idx="135">
                  <c:v>5.002</c:v>
                </c:pt>
                <c:pt idx="136">
                  <c:v>5.102</c:v>
                </c:pt>
                <c:pt idx="137">
                  <c:v>5.204</c:v>
                </c:pt>
                <c:pt idx="138">
                  <c:v>5.304</c:v>
                </c:pt>
                <c:pt idx="139">
                  <c:v>5.406</c:v>
                </c:pt>
                <c:pt idx="140">
                  <c:v>5.508</c:v>
                </c:pt>
                <c:pt idx="141">
                  <c:v>5.61</c:v>
                </c:pt>
                <c:pt idx="142">
                  <c:v>5.712</c:v>
                </c:pt>
                <c:pt idx="143">
                  <c:v>5.813</c:v>
                </c:pt>
                <c:pt idx="144">
                  <c:v>5.916</c:v>
                </c:pt>
                <c:pt idx="145">
                  <c:v>6.017</c:v>
                </c:pt>
                <c:pt idx="146">
                  <c:v>6.118</c:v>
                </c:pt>
                <c:pt idx="147">
                  <c:v>6.22</c:v>
                </c:pt>
                <c:pt idx="148">
                  <c:v>6.32</c:v>
                </c:pt>
                <c:pt idx="149">
                  <c:v>6.42</c:v>
                </c:pt>
                <c:pt idx="150">
                  <c:v>6.52</c:v>
                </c:pt>
                <c:pt idx="151">
                  <c:v>6.621</c:v>
                </c:pt>
                <c:pt idx="152">
                  <c:v>6.721</c:v>
                </c:pt>
                <c:pt idx="153">
                  <c:v>6.824</c:v>
                </c:pt>
                <c:pt idx="154">
                  <c:v>6.925</c:v>
                </c:pt>
                <c:pt idx="155">
                  <c:v>7.027</c:v>
                </c:pt>
                <c:pt idx="156">
                  <c:v>7.128</c:v>
                </c:pt>
                <c:pt idx="157">
                  <c:v>7.23</c:v>
                </c:pt>
                <c:pt idx="158">
                  <c:v>7.331</c:v>
                </c:pt>
                <c:pt idx="159">
                  <c:v>7.434</c:v>
                </c:pt>
                <c:pt idx="160">
                  <c:v>7.535</c:v>
                </c:pt>
                <c:pt idx="161">
                  <c:v>7.638</c:v>
                </c:pt>
                <c:pt idx="162">
                  <c:v>7.738</c:v>
                </c:pt>
                <c:pt idx="163">
                  <c:v>7.838</c:v>
                </c:pt>
                <c:pt idx="164">
                  <c:v>7.939</c:v>
                </c:pt>
                <c:pt idx="165">
                  <c:v>8.04</c:v>
                </c:pt>
                <c:pt idx="166">
                  <c:v>8.142</c:v>
                </c:pt>
                <c:pt idx="167">
                  <c:v>8.243</c:v>
                </c:pt>
                <c:pt idx="168">
                  <c:v>8.344</c:v>
                </c:pt>
                <c:pt idx="169">
                  <c:v>8.446</c:v>
                </c:pt>
                <c:pt idx="170">
                  <c:v>8.549</c:v>
                </c:pt>
                <c:pt idx="171">
                  <c:v>8.65</c:v>
                </c:pt>
                <c:pt idx="172">
                  <c:v>8.752</c:v>
                </c:pt>
                <c:pt idx="173">
                  <c:v>8.853</c:v>
                </c:pt>
                <c:pt idx="174">
                  <c:v>8.954</c:v>
                </c:pt>
                <c:pt idx="175">
                  <c:v>9.055</c:v>
                </c:pt>
                <c:pt idx="176">
                  <c:v>9.155</c:v>
                </c:pt>
                <c:pt idx="177">
                  <c:v>9.258</c:v>
                </c:pt>
                <c:pt idx="178">
                  <c:v>9.361</c:v>
                </c:pt>
                <c:pt idx="179">
                  <c:v>9.462</c:v>
                </c:pt>
                <c:pt idx="180">
                  <c:v>9.563</c:v>
                </c:pt>
                <c:pt idx="181">
                  <c:v>9.665</c:v>
                </c:pt>
                <c:pt idx="182">
                  <c:v>9.767</c:v>
                </c:pt>
                <c:pt idx="183">
                  <c:v>9.869</c:v>
                </c:pt>
                <c:pt idx="184">
                  <c:v>9.971</c:v>
                </c:pt>
                <c:pt idx="185">
                  <c:v>10.072</c:v>
                </c:pt>
                <c:pt idx="186">
                  <c:v>10.173</c:v>
                </c:pt>
                <c:pt idx="187">
                  <c:v>10.275</c:v>
                </c:pt>
                <c:pt idx="188">
                  <c:v>10.375</c:v>
                </c:pt>
                <c:pt idx="189">
                  <c:v>10.475</c:v>
                </c:pt>
                <c:pt idx="190">
                  <c:v>10.575</c:v>
                </c:pt>
                <c:pt idx="191">
                  <c:v>10.677</c:v>
                </c:pt>
                <c:pt idx="192">
                  <c:v>10.778</c:v>
                </c:pt>
                <c:pt idx="193">
                  <c:v>10.88</c:v>
                </c:pt>
                <c:pt idx="194">
                  <c:v>10.981</c:v>
                </c:pt>
                <c:pt idx="195">
                  <c:v>11.082</c:v>
                </c:pt>
                <c:pt idx="196">
                  <c:v>11.183</c:v>
                </c:pt>
                <c:pt idx="197">
                  <c:v>11.285</c:v>
                </c:pt>
                <c:pt idx="198">
                  <c:v>11.388</c:v>
                </c:pt>
                <c:pt idx="199">
                  <c:v>11.491</c:v>
                </c:pt>
                <c:pt idx="200">
                  <c:v>11.594</c:v>
                </c:pt>
                <c:pt idx="201">
                  <c:v>11.694</c:v>
                </c:pt>
                <c:pt idx="202">
                  <c:v>11.795</c:v>
                </c:pt>
                <c:pt idx="203">
                  <c:v>11.895</c:v>
                </c:pt>
                <c:pt idx="204">
                  <c:v>11.996</c:v>
                </c:pt>
                <c:pt idx="205">
                  <c:v>12.096</c:v>
                </c:pt>
                <c:pt idx="206">
                  <c:v>12.198</c:v>
                </c:pt>
                <c:pt idx="207">
                  <c:v>12.302</c:v>
                </c:pt>
                <c:pt idx="208">
                  <c:v>12.402</c:v>
                </c:pt>
                <c:pt idx="209">
                  <c:v>12.504</c:v>
                </c:pt>
                <c:pt idx="210">
                  <c:v>12.606</c:v>
                </c:pt>
                <c:pt idx="211">
                  <c:v>12.708</c:v>
                </c:pt>
                <c:pt idx="212">
                  <c:v>12.81</c:v>
                </c:pt>
                <c:pt idx="213">
                  <c:v>12.911</c:v>
                </c:pt>
                <c:pt idx="214">
                  <c:v>13.011</c:v>
                </c:pt>
                <c:pt idx="215">
                  <c:v>13.114</c:v>
                </c:pt>
                <c:pt idx="216">
                  <c:v>13.217</c:v>
                </c:pt>
                <c:pt idx="217">
                  <c:v>13.317</c:v>
                </c:pt>
                <c:pt idx="218">
                  <c:v>13.419</c:v>
                </c:pt>
                <c:pt idx="219">
                  <c:v>13.519</c:v>
                </c:pt>
                <c:pt idx="220">
                  <c:v>13.62</c:v>
                </c:pt>
                <c:pt idx="221">
                  <c:v>13.72</c:v>
                </c:pt>
                <c:pt idx="222">
                  <c:v>13.821</c:v>
                </c:pt>
                <c:pt idx="223">
                  <c:v>13.922</c:v>
                </c:pt>
                <c:pt idx="224">
                  <c:v>14.025</c:v>
                </c:pt>
                <c:pt idx="225">
                  <c:v>14.126</c:v>
                </c:pt>
                <c:pt idx="226">
                  <c:v>14.228</c:v>
                </c:pt>
                <c:pt idx="227">
                  <c:v>14.33</c:v>
                </c:pt>
                <c:pt idx="228">
                  <c:v>14.431</c:v>
                </c:pt>
                <c:pt idx="229">
                  <c:v>14.534</c:v>
                </c:pt>
                <c:pt idx="230">
                  <c:v>14.634</c:v>
                </c:pt>
                <c:pt idx="231">
                  <c:v>14.734</c:v>
                </c:pt>
                <c:pt idx="232">
                  <c:v>14.834</c:v>
                </c:pt>
                <c:pt idx="233">
                  <c:v>14.936</c:v>
                </c:pt>
                <c:pt idx="234">
                  <c:v>15.037</c:v>
                </c:pt>
                <c:pt idx="235">
                  <c:v>15.138</c:v>
                </c:pt>
                <c:pt idx="236">
                  <c:v>15.241</c:v>
                </c:pt>
                <c:pt idx="237">
                  <c:v>15.343</c:v>
                </c:pt>
                <c:pt idx="238">
                  <c:v>15.443</c:v>
                </c:pt>
                <c:pt idx="239">
                  <c:v>15.543</c:v>
                </c:pt>
                <c:pt idx="240">
                  <c:v>15.644</c:v>
                </c:pt>
                <c:pt idx="241">
                  <c:v>15.746</c:v>
                </c:pt>
                <c:pt idx="242">
                  <c:v>15.847</c:v>
                </c:pt>
                <c:pt idx="243">
                  <c:v>15.949</c:v>
                </c:pt>
                <c:pt idx="244">
                  <c:v>16.05</c:v>
                </c:pt>
                <c:pt idx="245">
                  <c:v>16.151</c:v>
                </c:pt>
                <c:pt idx="246">
                  <c:v>16.253</c:v>
                </c:pt>
                <c:pt idx="247">
                  <c:v>16.355</c:v>
                </c:pt>
                <c:pt idx="248">
                  <c:v>16.456</c:v>
                </c:pt>
                <c:pt idx="249">
                  <c:v>16.556</c:v>
                </c:pt>
                <c:pt idx="250">
                  <c:v>16.657</c:v>
                </c:pt>
                <c:pt idx="251">
                  <c:v>16.758</c:v>
                </c:pt>
                <c:pt idx="252">
                  <c:v>16.858</c:v>
                </c:pt>
                <c:pt idx="253">
                  <c:v>16.958</c:v>
                </c:pt>
                <c:pt idx="254">
                  <c:v>17.061</c:v>
                </c:pt>
                <c:pt idx="255">
                  <c:v>17.162</c:v>
                </c:pt>
                <c:pt idx="256">
                  <c:v>17.265</c:v>
                </c:pt>
                <c:pt idx="257">
                  <c:v>17.367</c:v>
                </c:pt>
                <c:pt idx="258">
                  <c:v>17.468</c:v>
                </c:pt>
                <c:pt idx="259">
                  <c:v>17.569</c:v>
                </c:pt>
                <c:pt idx="260">
                  <c:v>17.669</c:v>
                </c:pt>
                <c:pt idx="261">
                  <c:v>17.77</c:v>
                </c:pt>
                <c:pt idx="262">
                  <c:v>17.872</c:v>
                </c:pt>
                <c:pt idx="263">
                  <c:v>17.972</c:v>
                </c:pt>
                <c:pt idx="264">
                  <c:v>18.073</c:v>
                </c:pt>
                <c:pt idx="265">
                  <c:v>18.175</c:v>
                </c:pt>
                <c:pt idx="266">
                  <c:v>18.276</c:v>
                </c:pt>
                <c:pt idx="267">
                  <c:v>18.378</c:v>
                </c:pt>
                <c:pt idx="268">
                  <c:v>18.48</c:v>
                </c:pt>
                <c:pt idx="269">
                  <c:v>18.581</c:v>
                </c:pt>
                <c:pt idx="270">
                  <c:v>18.681</c:v>
                </c:pt>
                <c:pt idx="271">
                  <c:v>18.782</c:v>
                </c:pt>
                <c:pt idx="272">
                  <c:v>18.885</c:v>
                </c:pt>
                <c:pt idx="273">
                  <c:v>18.987</c:v>
                </c:pt>
                <c:pt idx="274">
                  <c:v>19.089</c:v>
                </c:pt>
                <c:pt idx="275">
                  <c:v>19.192</c:v>
                </c:pt>
                <c:pt idx="276">
                  <c:v>19.293</c:v>
                </c:pt>
                <c:pt idx="277">
                  <c:v>19.393</c:v>
                </c:pt>
                <c:pt idx="278">
                  <c:v>19.495</c:v>
                </c:pt>
                <c:pt idx="279">
                  <c:v>19.595</c:v>
                </c:pt>
                <c:pt idx="280">
                  <c:v>19.696</c:v>
                </c:pt>
                <c:pt idx="281">
                  <c:v>19.797</c:v>
                </c:pt>
              </c:numCache>
            </c:numRef>
          </c:xVal>
          <c:yVal>
            <c:numRef>
              <c:f>CID_G667!$C$16:$C$297</c:f>
              <c:numCache>
                <c:formatCode>General</c:formatCode>
                <c:ptCount val="282"/>
                <c:pt idx="0">
                  <c:v>0.0</c:v>
                </c:pt>
                <c:pt idx="1">
                  <c:v>0.013</c:v>
                </c:pt>
                <c:pt idx="2">
                  <c:v>0.025</c:v>
                </c:pt>
                <c:pt idx="3">
                  <c:v>0.035</c:v>
                </c:pt>
                <c:pt idx="4">
                  <c:v>0.045</c:v>
                </c:pt>
                <c:pt idx="5">
                  <c:v>0.054</c:v>
                </c:pt>
                <c:pt idx="6">
                  <c:v>0.063</c:v>
                </c:pt>
                <c:pt idx="7">
                  <c:v>0.071</c:v>
                </c:pt>
                <c:pt idx="8">
                  <c:v>0.077</c:v>
                </c:pt>
                <c:pt idx="9">
                  <c:v>0.083</c:v>
                </c:pt>
                <c:pt idx="10">
                  <c:v>0.088</c:v>
                </c:pt>
                <c:pt idx="11">
                  <c:v>0.092</c:v>
                </c:pt>
                <c:pt idx="12">
                  <c:v>0.096</c:v>
                </c:pt>
                <c:pt idx="13">
                  <c:v>0.098</c:v>
                </c:pt>
                <c:pt idx="14">
                  <c:v>0.1</c:v>
                </c:pt>
                <c:pt idx="15">
                  <c:v>0.101</c:v>
                </c:pt>
                <c:pt idx="16">
                  <c:v>0.101</c:v>
                </c:pt>
                <c:pt idx="17">
                  <c:v>0.101</c:v>
                </c:pt>
                <c:pt idx="18">
                  <c:v>0.099</c:v>
                </c:pt>
                <c:pt idx="19">
                  <c:v>0.097</c:v>
                </c:pt>
                <c:pt idx="20">
                  <c:v>0.095</c:v>
                </c:pt>
                <c:pt idx="21">
                  <c:v>0.092</c:v>
                </c:pt>
                <c:pt idx="22">
                  <c:v>0.088</c:v>
                </c:pt>
                <c:pt idx="23">
                  <c:v>0.083</c:v>
                </c:pt>
                <c:pt idx="24">
                  <c:v>0.078</c:v>
                </c:pt>
                <c:pt idx="25">
                  <c:v>0.073</c:v>
                </c:pt>
                <c:pt idx="26">
                  <c:v>0.067</c:v>
                </c:pt>
                <c:pt idx="27">
                  <c:v>0.06</c:v>
                </c:pt>
                <c:pt idx="28">
                  <c:v>0.053</c:v>
                </c:pt>
                <c:pt idx="29">
                  <c:v>0.046</c:v>
                </c:pt>
                <c:pt idx="30">
                  <c:v>0.038</c:v>
                </c:pt>
                <c:pt idx="31">
                  <c:v>0.029</c:v>
                </c:pt>
                <c:pt idx="32">
                  <c:v>0.02</c:v>
                </c:pt>
                <c:pt idx="33">
                  <c:v>0.011</c:v>
                </c:pt>
                <c:pt idx="34">
                  <c:v>0.001</c:v>
                </c:pt>
                <c:pt idx="35">
                  <c:v>-0.009</c:v>
                </c:pt>
                <c:pt idx="36">
                  <c:v>-0.019</c:v>
                </c:pt>
                <c:pt idx="37">
                  <c:v>-0.031</c:v>
                </c:pt>
                <c:pt idx="38">
                  <c:v>-0.041</c:v>
                </c:pt>
                <c:pt idx="39">
                  <c:v>-0.053</c:v>
                </c:pt>
                <c:pt idx="40">
                  <c:v>-0.065</c:v>
                </c:pt>
                <c:pt idx="41">
                  <c:v>-0.078</c:v>
                </c:pt>
                <c:pt idx="42">
                  <c:v>-0.09</c:v>
                </c:pt>
                <c:pt idx="43">
                  <c:v>-0.103</c:v>
                </c:pt>
                <c:pt idx="44">
                  <c:v>-0.115</c:v>
                </c:pt>
                <c:pt idx="45">
                  <c:v>-0.129</c:v>
                </c:pt>
                <c:pt idx="46">
                  <c:v>-0.141</c:v>
                </c:pt>
                <c:pt idx="47">
                  <c:v>-0.155</c:v>
                </c:pt>
                <c:pt idx="48">
                  <c:v>-0.169</c:v>
                </c:pt>
                <c:pt idx="49">
                  <c:v>-0.182</c:v>
                </c:pt>
                <c:pt idx="50">
                  <c:v>-0.196</c:v>
                </c:pt>
                <c:pt idx="51">
                  <c:v>-0.21</c:v>
                </c:pt>
                <c:pt idx="52">
                  <c:v>-0.225</c:v>
                </c:pt>
                <c:pt idx="53">
                  <c:v>-0.239</c:v>
                </c:pt>
                <c:pt idx="54">
                  <c:v>-0.253</c:v>
                </c:pt>
                <c:pt idx="55">
                  <c:v>-0.267</c:v>
                </c:pt>
                <c:pt idx="56">
                  <c:v>-0.281</c:v>
                </c:pt>
                <c:pt idx="57">
                  <c:v>-0.296</c:v>
                </c:pt>
                <c:pt idx="58">
                  <c:v>-0.311</c:v>
                </c:pt>
                <c:pt idx="59">
                  <c:v>-0.327</c:v>
                </c:pt>
                <c:pt idx="60">
                  <c:v>-0.342</c:v>
                </c:pt>
                <c:pt idx="61">
                  <c:v>-0.358</c:v>
                </c:pt>
                <c:pt idx="62">
                  <c:v>-0.374</c:v>
                </c:pt>
                <c:pt idx="63">
                  <c:v>-0.39</c:v>
                </c:pt>
                <c:pt idx="64">
                  <c:v>-0.406</c:v>
                </c:pt>
                <c:pt idx="65">
                  <c:v>-0.423</c:v>
                </c:pt>
                <c:pt idx="66">
                  <c:v>-0.439</c:v>
                </c:pt>
                <c:pt idx="67">
                  <c:v>-0.454</c:v>
                </c:pt>
                <c:pt idx="68">
                  <c:v>-0.471</c:v>
                </c:pt>
                <c:pt idx="69">
                  <c:v>-0.486</c:v>
                </c:pt>
                <c:pt idx="70">
                  <c:v>-0.503</c:v>
                </c:pt>
                <c:pt idx="71">
                  <c:v>-0.518</c:v>
                </c:pt>
                <c:pt idx="72">
                  <c:v>-0.535</c:v>
                </c:pt>
                <c:pt idx="73">
                  <c:v>-0.551</c:v>
                </c:pt>
                <c:pt idx="74">
                  <c:v>-0.567</c:v>
                </c:pt>
                <c:pt idx="75">
                  <c:v>-0.583</c:v>
                </c:pt>
                <c:pt idx="76">
                  <c:v>-0.6</c:v>
                </c:pt>
                <c:pt idx="77">
                  <c:v>-0.616</c:v>
                </c:pt>
                <c:pt idx="78">
                  <c:v>-0.65</c:v>
                </c:pt>
                <c:pt idx="79">
                  <c:v>-0.682</c:v>
                </c:pt>
                <c:pt idx="80">
                  <c:v>-0.716</c:v>
                </c:pt>
                <c:pt idx="81">
                  <c:v>-0.749</c:v>
                </c:pt>
                <c:pt idx="82">
                  <c:v>-0.782</c:v>
                </c:pt>
                <c:pt idx="83">
                  <c:v>-0.816</c:v>
                </c:pt>
                <c:pt idx="84">
                  <c:v>-0.85</c:v>
                </c:pt>
                <c:pt idx="85">
                  <c:v>-0.883</c:v>
                </c:pt>
                <c:pt idx="86">
                  <c:v>-0.916</c:v>
                </c:pt>
                <c:pt idx="87">
                  <c:v>-0.949</c:v>
                </c:pt>
                <c:pt idx="88">
                  <c:v>-0.983</c:v>
                </c:pt>
                <c:pt idx="89">
                  <c:v>-1.016</c:v>
                </c:pt>
                <c:pt idx="90">
                  <c:v>-1.05</c:v>
                </c:pt>
                <c:pt idx="91">
                  <c:v>-1.085</c:v>
                </c:pt>
                <c:pt idx="92">
                  <c:v>-1.118</c:v>
                </c:pt>
                <c:pt idx="93">
                  <c:v>-1.153</c:v>
                </c:pt>
                <c:pt idx="94">
                  <c:v>-1.189</c:v>
                </c:pt>
                <c:pt idx="95">
                  <c:v>-1.223</c:v>
                </c:pt>
                <c:pt idx="96">
                  <c:v>-1.257</c:v>
                </c:pt>
                <c:pt idx="97">
                  <c:v>-1.291</c:v>
                </c:pt>
                <c:pt idx="98">
                  <c:v>-1.325</c:v>
                </c:pt>
                <c:pt idx="99">
                  <c:v>-1.359</c:v>
                </c:pt>
                <c:pt idx="100">
                  <c:v>-1.393</c:v>
                </c:pt>
                <c:pt idx="101">
                  <c:v>-1.425</c:v>
                </c:pt>
                <c:pt idx="102">
                  <c:v>-1.458</c:v>
                </c:pt>
                <c:pt idx="103">
                  <c:v>-1.492</c:v>
                </c:pt>
                <c:pt idx="104">
                  <c:v>-1.526</c:v>
                </c:pt>
                <c:pt idx="105">
                  <c:v>-1.559</c:v>
                </c:pt>
                <c:pt idx="106">
                  <c:v>-1.594</c:v>
                </c:pt>
                <c:pt idx="107">
                  <c:v>-1.629</c:v>
                </c:pt>
                <c:pt idx="108">
                  <c:v>-1.663</c:v>
                </c:pt>
                <c:pt idx="109">
                  <c:v>-1.696</c:v>
                </c:pt>
                <c:pt idx="110">
                  <c:v>-1.728</c:v>
                </c:pt>
                <c:pt idx="111">
                  <c:v>-1.763</c:v>
                </c:pt>
                <c:pt idx="112">
                  <c:v>-1.797</c:v>
                </c:pt>
                <c:pt idx="113">
                  <c:v>-1.83</c:v>
                </c:pt>
                <c:pt idx="114">
                  <c:v>-1.864</c:v>
                </c:pt>
                <c:pt idx="115">
                  <c:v>-1.896</c:v>
                </c:pt>
                <c:pt idx="116">
                  <c:v>-1.929</c:v>
                </c:pt>
                <c:pt idx="117">
                  <c:v>-1.963</c:v>
                </c:pt>
                <c:pt idx="118">
                  <c:v>-1.996</c:v>
                </c:pt>
                <c:pt idx="119">
                  <c:v>-2.028</c:v>
                </c:pt>
                <c:pt idx="120">
                  <c:v>-2.061</c:v>
                </c:pt>
                <c:pt idx="121">
                  <c:v>-2.093</c:v>
                </c:pt>
                <c:pt idx="122">
                  <c:v>-2.125</c:v>
                </c:pt>
                <c:pt idx="123">
                  <c:v>-2.156</c:v>
                </c:pt>
                <c:pt idx="124">
                  <c:v>-2.187</c:v>
                </c:pt>
                <c:pt idx="125">
                  <c:v>-2.219</c:v>
                </c:pt>
                <c:pt idx="126">
                  <c:v>-2.25</c:v>
                </c:pt>
                <c:pt idx="127">
                  <c:v>-2.281</c:v>
                </c:pt>
                <c:pt idx="128">
                  <c:v>-2.313</c:v>
                </c:pt>
                <c:pt idx="129">
                  <c:v>-2.345</c:v>
                </c:pt>
                <c:pt idx="130">
                  <c:v>-2.377</c:v>
                </c:pt>
                <c:pt idx="131">
                  <c:v>-2.4</c:v>
                </c:pt>
                <c:pt idx="132">
                  <c:v>-2.431</c:v>
                </c:pt>
                <c:pt idx="133">
                  <c:v>-2.463</c:v>
                </c:pt>
                <c:pt idx="134">
                  <c:v>-2.493</c:v>
                </c:pt>
                <c:pt idx="135">
                  <c:v>-2.523</c:v>
                </c:pt>
                <c:pt idx="136">
                  <c:v>-2.583</c:v>
                </c:pt>
                <c:pt idx="137">
                  <c:v>-2.644</c:v>
                </c:pt>
                <c:pt idx="138">
                  <c:v>-2.703</c:v>
                </c:pt>
                <c:pt idx="139">
                  <c:v>-2.763</c:v>
                </c:pt>
                <c:pt idx="140">
                  <c:v>-2.823</c:v>
                </c:pt>
                <c:pt idx="141">
                  <c:v>-2.882</c:v>
                </c:pt>
                <c:pt idx="142">
                  <c:v>-2.94</c:v>
                </c:pt>
                <c:pt idx="143">
                  <c:v>-2.997</c:v>
                </c:pt>
                <c:pt idx="144">
                  <c:v>-3.054</c:v>
                </c:pt>
                <c:pt idx="145">
                  <c:v>-3.111</c:v>
                </c:pt>
                <c:pt idx="146">
                  <c:v>-3.167</c:v>
                </c:pt>
                <c:pt idx="147">
                  <c:v>-3.222</c:v>
                </c:pt>
                <c:pt idx="148">
                  <c:v>-3.276</c:v>
                </c:pt>
                <c:pt idx="149">
                  <c:v>-3.33</c:v>
                </c:pt>
                <c:pt idx="150">
                  <c:v>-3.384</c:v>
                </c:pt>
                <c:pt idx="151">
                  <c:v>-3.436</c:v>
                </c:pt>
                <c:pt idx="152">
                  <c:v>-3.488</c:v>
                </c:pt>
                <c:pt idx="153">
                  <c:v>-3.54</c:v>
                </c:pt>
                <c:pt idx="154">
                  <c:v>-3.591</c:v>
                </c:pt>
                <c:pt idx="155">
                  <c:v>-3.643</c:v>
                </c:pt>
                <c:pt idx="156">
                  <c:v>-3.694</c:v>
                </c:pt>
                <c:pt idx="157">
                  <c:v>-3.743</c:v>
                </c:pt>
                <c:pt idx="158">
                  <c:v>-3.792</c:v>
                </c:pt>
                <c:pt idx="159">
                  <c:v>-3.842</c:v>
                </c:pt>
                <c:pt idx="160">
                  <c:v>-3.891</c:v>
                </c:pt>
                <c:pt idx="161">
                  <c:v>-3.94</c:v>
                </c:pt>
                <c:pt idx="162">
                  <c:v>-3.989</c:v>
                </c:pt>
                <c:pt idx="163">
                  <c:v>-4.036</c:v>
                </c:pt>
                <c:pt idx="164">
                  <c:v>-4.082</c:v>
                </c:pt>
                <c:pt idx="165">
                  <c:v>-4.127</c:v>
                </c:pt>
                <c:pt idx="166">
                  <c:v>-4.174</c:v>
                </c:pt>
                <c:pt idx="167">
                  <c:v>-4.219</c:v>
                </c:pt>
                <c:pt idx="168">
                  <c:v>-4.263</c:v>
                </c:pt>
                <c:pt idx="169">
                  <c:v>-4.308</c:v>
                </c:pt>
                <c:pt idx="170">
                  <c:v>-4.352</c:v>
                </c:pt>
                <c:pt idx="171">
                  <c:v>-4.395</c:v>
                </c:pt>
                <c:pt idx="172">
                  <c:v>-4.438</c:v>
                </c:pt>
                <c:pt idx="173">
                  <c:v>-4.481</c:v>
                </c:pt>
                <c:pt idx="174">
                  <c:v>-4.523</c:v>
                </c:pt>
                <c:pt idx="175">
                  <c:v>-4.563</c:v>
                </c:pt>
                <c:pt idx="176">
                  <c:v>-4.603</c:v>
                </c:pt>
                <c:pt idx="177">
                  <c:v>-4.643</c:v>
                </c:pt>
                <c:pt idx="178">
                  <c:v>-4.683</c:v>
                </c:pt>
                <c:pt idx="179">
                  <c:v>-4.72</c:v>
                </c:pt>
                <c:pt idx="180">
                  <c:v>-4.757</c:v>
                </c:pt>
                <c:pt idx="181">
                  <c:v>-4.794</c:v>
                </c:pt>
                <c:pt idx="182">
                  <c:v>-4.832</c:v>
                </c:pt>
                <c:pt idx="183">
                  <c:v>-4.869</c:v>
                </c:pt>
                <c:pt idx="184">
                  <c:v>-4.905</c:v>
                </c:pt>
                <c:pt idx="185">
                  <c:v>-4.941</c:v>
                </c:pt>
                <c:pt idx="186">
                  <c:v>-4.977</c:v>
                </c:pt>
                <c:pt idx="187">
                  <c:v>-5.013</c:v>
                </c:pt>
                <c:pt idx="188">
                  <c:v>-5.048</c:v>
                </c:pt>
                <c:pt idx="189">
                  <c:v>-5.082</c:v>
                </c:pt>
                <c:pt idx="190">
                  <c:v>-5.117</c:v>
                </c:pt>
                <c:pt idx="191">
                  <c:v>-5.152</c:v>
                </c:pt>
                <c:pt idx="192">
                  <c:v>-5.185</c:v>
                </c:pt>
                <c:pt idx="193">
                  <c:v>-5.218</c:v>
                </c:pt>
                <c:pt idx="194">
                  <c:v>-5.251</c:v>
                </c:pt>
                <c:pt idx="195">
                  <c:v>-5.283</c:v>
                </c:pt>
                <c:pt idx="196">
                  <c:v>-5.315</c:v>
                </c:pt>
                <c:pt idx="197">
                  <c:v>-5.347</c:v>
                </c:pt>
                <c:pt idx="198">
                  <c:v>-5.378</c:v>
                </c:pt>
                <c:pt idx="199">
                  <c:v>-5.409</c:v>
                </c:pt>
                <c:pt idx="200">
                  <c:v>-5.439</c:v>
                </c:pt>
                <c:pt idx="201">
                  <c:v>-5.469</c:v>
                </c:pt>
                <c:pt idx="202">
                  <c:v>-5.498</c:v>
                </c:pt>
                <c:pt idx="203">
                  <c:v>-5.527</c:v>
                </c:pt>
                <c:pt idx="204">
                  <c:v>-5.556</c:v>
                </c:pt>
                <c:pt idx="205">
                  <c:v>-5.585</c:v>
                </c:pt>
                <c:pt idx="206">
                  <c:v>-5.612</c:v>
                </c:pt>
                <c:pt idx="207">
                  <c:v>-5.641</c:v>
                </c:pt>
                <c:pt idx="208">
                  <c:v>-5.668</c:v>
                </c:pt>
                <c:pt idx="209">
                  <c:v>-5.695</c:v>
                </c:pt>
                <c:pt idx="210">
                  <c:v>-5.722</c:v>
                </c:pt>
                <c:pt idx="211">
                  <c:v>-5.748</c:v>
                </c:pt>
                <c:pt idx="212">
                  <c:v>-5.774</c:v>
                </c:pt>
                <c:pt idx="213">
                  <c:v>-5.801</c:v>
                </c:pt>
                <c:pt idx="214">
                  <c:v>-5.826</c:v>
                </c:pt>
                <c:pt idx="215">
                  <c:v>-5.851</c:v>
                </c:pt>
                <c:pt idx="216">
                  <c:v>-5.878</c:v>
                </c:pt>
                <c:pt idx="217">
                  <c:v>-5.902</c:v>
                </c:pt>
                <c:pt idx="218">
                  <c:v>-5.927</c:v>
                </c:pt>
                <c:pt idx="219">
                  <c:v>-5.95</c:v>
                </c:pt>
                <c:pt idx="220">
                  <c:v>-5.974</c:v>
                </c:pt>
                <c:pt idx="221">
                  <c:v>-5.997</c:v>
                </c:pt>
                <c:pt idx="222">
                  <c:v>-6.02</c:v>
                </c:pt>
                <c:pt idx="223">
                  <c:v>-6.043</c:v>
                </c:pt>
                <c:pt idx="224">
                  <c:v>-6.066</c:v>
                </c:pt>
                <c:pt idx="225">
                  <c:v>-6.088</c:v>
                </c:pt>
                <c:pt idx="226">
                  <c:v>-6.111</c:v>
                </c:pt>
                <c:pt idx="227">
                  <c:v>-6.133</c:v>
                </c:pt>
                <c:pt idx="228">
                  <c:v>-6.155</c:v>
                </c:pt>
                <c:pt idx="229">
                  <c:v>-6.177</c:v>
                </c:pt>
                <c:pt idx="230">
                  <c:v>-6.197</c:v>
                </c:pt>
                <c:pt idx="231">
                  <c:v>-6.217</c:v>
                </c:pt>
                <c:pt idx="232">
                  <c:v>-6.237</c:v>
                </c:pt>
                <c:pt idx="233">
                  <c:v>-6.257</c:v>
                </c:pt>
                <c:pt idx="234">
                  <c:v>-6.278</c:v>
                </c:pt>
                <c:pt idx="235">
                  <c:v>-6.298</c:v>
                </c:pt>
                <c:pt idx="236">
                  <c:v>-6.317</c:v>
                </c:pt>
                <c:pt idx="237">
                  <c:v>-6.337</c:v>
                </c:pt>
                <c:pt idx="238">
                  <c:v>-6.355</c:v>
                </c:pt>
                <c:pt idx="239">
                  <c:v>-6.374</c:v>
                </c:pt>
                <c:pt idx="240">
                  <c:v>-6.392</c:v>
                </c:pt>
                <c:pt idx="241">
                  <c:v>-6.41</c:v>
                </c:pt>
                <c:pt idx="242">
                  <c:v>-6.428</c:v>
                </c:pt>
                <c:pt idx="243">
                  <c:v>-6.446</c:v>
                </c:pt>
                <c:pt idx="244">
                  <c:v>-6.465</c:v>
                </c:pt>
                <c:pt idx="245">
                  <c:v>-6.482</c:v>
                </c:pt>
                <c:pt idx="246">
                  <c:v>-6.5</c:v>
                </c:pt>
                <c:pt idx="247">
                  <c:v>-6.518</c:v>
                </c:pt>
                <c:pt idx="248">
                  <c:v>-6.536</c:v>
                </c:pt>
                <c:pt idx="249">
                  <c:v>-6.553</c:v>
                </c:pt>
                <c:pt idx="250">
                  <c:v>-6.57</c:v>
                </c:pt>
                <c:pt idx="251">
                  <c:v>-6.587</c:v>
                </c:pt>
                <c:pt idx="252">
                  <c:v>-6.604</c:v>
                </c:pt>
                <c:pt idx="253">
                  <c:v>-6.621</c:v>
                </c:pt>
                <c:pt idx="254">
                  <c:v>-6.638</c:v>
                </c:pt>
                <c:pt idx="255">
                  <c:v>-6.654</c:v>
                </c:pt>
                <c:pt idx="256">
                  <c:v>-6.67</c:v>
                </c:pt>
                <c:pt idx="257">
                  <c:v>-6.685</c:v>
                </c:pt>
                <c:pt idx="258">
                  <c:v>-6.702</c:v>
                </c:pt>
                <c:pt idx="259">
                  <c:v>-6.717</c:v>
                </c:pt>
                <c:pt idx="260">
                  <c:v>-6.732</c:v>
                </c:pt>
                <c:pt idx="261">
                  <c:v>-6.747</c:v>
                </c:pt>
                <c:pt idx="262">
                  <c:v>-6.761999999999999</c:v>
                </c:pt>
                <c:pt idx="263">
                  <c:v>-6.777</c:v>
                </c:pt>
                <c:pt idx="264">
                  <c:v>-6.793</c:v>
                </c:pt>
                <c:pt idx="265">
                  <c:v>-6.808</c:v>
                </c:pt>
                <c:pt idx="266">
                  <c:v>-6.823</c:v>
                </c:pt>
                <c:pt idx="267">
                  <c:v>-6.838</c:v>
                </c:pt>
                <c:pt idx="268">
                  <c:v>-6.853</c:v>
                </c:pt>
                <c:pt idx="269">
                  <c:v>-6.867</c:v>
                </c:pt>
                <c:pt idx="270">
                  <c:v>-6.881</c:v>
                </c:pt>
                <c:pt idx="271">
                  <c:v>-6.895</c:v>
                </c:pt>
                <c:pt idx="272">
                  <c:v>-6.909</c:v>
                </c:pt>
                <c:pt idx="273">
                  <c:v>-6.924</c:v>
                </c:pt>
                <c:pt idx="274">
                  <c:v>-6.938</c:v>
                </c:pt>
                <c:pt idx="275">
                  <c:v>-6.952</c:v>
                </c:pt>
                <c:pt idx="276">
                  <c:v>-6.965</c:v>
                </c:pt>
                <c:pt idx="277">
                  <c:v>-6.978</c:v>
                </c:pt>
                <c:pt idx="278">
                  <c:v>-6.991</c:v>
                </c:pt>
                <c:pt idx="279">
                  <c:v>-7.004</c:v>
                </c:pt>
                <c:pt idx="280">
                  <c:v>-7.017</c:v>
                </c:pt>
                <c:pt idx="281">
                  <c:v>-7.03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6584"/>
        <c:axId val="-2103677128"/>
      </c:scatterChart>
      <c:valAx>
        <c:axId val="-2101496584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axial</a:t>
                </a:r>
                <a:r>
                  <a:rPr lang="en-US" sz="1200" baseline="0"/>
                  <a:t> strain: %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03677128"/>
        <c:crosses val="autoZero"/>
        <c:crossBetween val="midCat"/>
        <c:majorUnit val="5.0"/>
      </c:valAx>
      <c:valAx>
        <c:axId val="-2103677128"/>
        <c:scaling>
          <c:orientation val="minMax"/>
          <c:max val="3.0"/>
          <c:min val="-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volumetric strain: %</a:t>
                </a:r>
              </a:p>
            </c:rich>
          </c:tx>
          <c:layout>
            <c:manualLayout>
              <c:xMode val="edge"/>
              <c:yMode val="edge"/>
              <c:x val="0.0319210679048172"/>
              <c:y val="0.1501483097745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01496584"/>
        <c:crosses val="autoZero"/>
        <c:crossBetween val="midCat"/>
        <c:majorUnit val="1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01274197044"/>
          <c:y val="0.0275157237788808"/>
          <c:w val="0.844332882254366"/>
          <c:h val="0.825452566017672"/>
        </c:manualLayout>
      </c:layout>
      <c:scatterChart>
        <c:scatterStyle val="smoothMarker"/>
        <c:varyColors val="0"/>
        <c:ser>
          <c:idx val="2"/>
          <c:order val="0"/>
          <c:spPr>
            <a:ln w="12700"/>
          </c:spPr>
          <c:marker>
            <c:symbol val="none"/>
          </c:marker>
          <c:xVal>
            <c:numRef>
              <c:f>'Inputs &amp; Plots'!$Y$6:$Y$7</c:f>
              <c:numCache>
                <c:formatCode>General</c:formatCode>
                <c:ptCount val="2"/>
                <c:pt idx="0">
                  <c:v>2.0</c:v>
                </c:pt>
                <c:pt idx="1">
                  <c:v>900.0</c:v>
                </c:pt>
              </c:numCache>
            </c:numRef>
          </c:xVal>
          <c:yVal>
            <c:numRef>
              <c:f>'Inputs &amp; Plots'!$Z$6:$Z$7</c:f>
              <c:numCache>
                <c:formatCode>General</c:formatCode>
                <c:ptCount val="2"/>
                <c:pt idx="0">
                  <c:v>0.805602792291601</c:v>
                </c:pt>
                <c:pt idx="1">
                  <c:v>0.713964078550135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'NS Calcs'!$D$9:$D$1000</c:f>
              <c:numCache>
                <c:formatCode>0.00</c:formatCode>
                <c:ptCount val="992"/>
                <c:pt idx="0">
                  <c:v>130.0</c:v>
                </c:pt>
                <c:pt idx="1">
                  <c:v>149.9664977079202</c:v>
                </c:pt>
                <c:pt idx="2">
                  <c:v>163.247927754349</c:v>
                </c:pt>
                <c:pt idx="3">
                  <c:v>173.7036531551126</c:v>
                </c:pt>
                <c:pt idx="4">
                  <c:v>182.0842933921099</c:v>
                </c:pt>
                <c:pt idx="5">
                  <c:v>189.2945272749215</c:v>
                </c:pt>
                <c:pt idx="6">
                  <c:v>195.657010092619</c:v>
                </c:pt>
                <c:pt idx="7">
                  <c:v>201.3685495120452</c:v>
                </c:pt>
                <c:pt idx="8">
                  <c:v>206.5602837654668</c:v>
                </c:pt>
                <c:pt idx="9">
                  <c:v>211.3246336638815</c:v>
                </c:pt>
                <c:pt idx="10">
                  <c:v>215.7295596706932</c:v>
                </c:pt>
                <c:pt idx="11">
                  <c:v>219.8267291623585</c:v>
                </c:pt>
                <c:pt idx="12">
                  <c:v>223.6564923464322</c:v>
                </c:pt>
                <c:pt idx="13">
                  <c:v>227.2510664952295</c:v>
                </c:pt>
                <c:pt idx="14">
                  <c:v>230.6366571007073</c:v>
                </c:pt>
                <c:pt idx="15">
                  <c:v>233.8349189377688</c:v>
                </c:pt>
                <c:pt idx="16">
                  <c:v>236.8639913664761</c:v>
                </c:pt>
                <c:pt idx="17">
                  <c:v>239.7392499892458</c:v>
                </c:pt>
                <c:pt idx="18">
                  <c:v>242.4738640044996</c:v>
                </c:pt>
                <c:pt idx="19">
                  <c:v>245.0792171911185</c:v>
                </c:pt>
                <c:pt idx="20">
                  <c:v>247.565231123194</c:v>
                </c:pt>
                <c:pt idx="21">
                  <c:v>249.9406169534819</c:v>
                </c:pt>
                <c:pt idx="22">
                  <c:v>252.2130741224163</c:v>
                </c:pt>
                <c:pt idx="23">
                  <c:v>254.3894490313727</c:v>
                </c:pt>
                <c:pt idx="24">
                  <c:v>256.4758631005966</c:v>
                </c:pt>
                <c:pt idx="25">
                  <c:v>258.4778171237528</c:v>
                </c:pt>
                <c:pt idx="26">
                  <c:v>260.4002770620978</c:v>
                </c:pt>
                <c:pt idx="27">
                  <c:v>262.2477451543236</c:v>
                </c:pt>
                <c:pt idx="28">
                  <c:v>264.024319297742</c:v>
                </c:pt>
                <c:pt idx="29">
                  <c:v>265.7337429791007</c:v>
                </c:pt>
                <c:pt idx="30">
                  <c:v>267.3794475287827</c:v>
                </c:pt>
                <c:pt idx="31">
                  <c:v>268.9645880921258</c:v>
                </c:pt>
                <c:pt idx="32">
                  <c:v>270.4920744224448</c:v>
                </c:pt>
                <c:pt idx="33">
                  <c:v>271.9645973781815</c:v>
                </c:pt>
                <c:pt idx="34">
                  <c:v>273.3846518344122</c:v>
                </c:pt>
                <c:pt idx="35">
                  <c:v>274.7545565843514</c:v>
                </c:pt>
                <c:pt idx="36">
                  <c:v>276.076471700463</c:v>
                </c:pt>
                <c:pt idx="37">
                  <c:v>277.3524137406628</c:v>
                </c:pt>
                <c:pt idx="38">
                  <c:v>278.5842691178709</c:v>
                </c:pt>
                <c:pt idx="39">
                  <c:v>279.7738058971101</c:v>
                </c:pt>
                <c:pt idx="40">
                  <c:v>280.9226842406076</c:v>
                </c:pt>
                <c:pt idx="41">
                  <c:v>282.032465685751</c:v>
                </c:pt>
                <c:pt idx="42">
                  <c:v>283.1046214116232</c:v>
                </c:pt>
                <c:pt idx="43">
                  <c:v>284.1405396258702</c:v>
                </c:pt>
                <c:pt idx="44">
                  <c:v>285.1415321838526</c:v>
                </c:pt>
                <c:pt idx="45">
                  <c:v>286.1088405355737</c:v>
                </c:pt>
                <c:pt idx="46">
                  <c:v>287.0436410821522</c:v>
                </c:pt>
                <c:pt idx="47">
                  <c:v>287.9470500121094</c:v>
                </c:pt>
                <c:pt idx="48">
                  <c:v>288.8201276780641</c:v>
                </c:pt>
                <c:pt idx="49">
                  <c:v>289.6638825662596</c:v>
                </c:pt>
                <c:pt idx="50">
                  <c:v>290.4792749044224</c:v>
                </c:pt>
                <c:pt idx="51">
                  <c:v>291.2672199475598</c:v>
                </c:pt>
                <c:pt idx="52">
                  <c:v>292.0285909762773</c:v>
                </c:pt>
                <c:pt idx="53">
                  <c:v>292.7642220378878</c:v>
                </c:pt>
                <c:pt idx="54">
                  <c:v>293.4749104568893</c:v>
                </c:pt>
                <c:pt idx="55">
                  <c:v>294.161419138196</c:v>
                </c:pt>
                <c:pt idx="56">
                  <c:v>294.8244786837575</c:v>
                </c:pt>
                <c:pt idx="57">
                  <c:v>295.4647893408123</c:v>
                </c:pt>
                <c:pt idx="58">
                  <c:v>296.0830227979472</c:v>
                </c:pt>
                <c:pt idx="59">
                  <c:v>296.679823843331</c:v>
                </c:pt>
                <c:pt idx="60">
                  <c:v>297.2558118979092</c:v>
                </c:pt>
                <c:pt idx="61">
                  <c:v>297.8115824349688</c:v>
                </c:pt>
                <c:pt idx="62">
                  <c:v>298.3477082962696</c:v>
                </c:pt>
                <c:pt idx="63">
                  <c:v>298.8647409138726</c:v>
                </c:pt>
                <c:pt idx="64">
                  <c:v>299.3632114458566</c:v>
                </c:pt>
                <c:pt idx="65">
                  <c:v>299.8436318332864</c:v>
                </c:pt>
                <c:pt idx="66">
                  <c:v>300.306495785061</c:v>
                </c:pt>
                <c:pt idx="67">
                  <c:v>300.7522796966194</c:v>
                </c:pt>
                <c:pt idx="68">
                  <c:v>301.1814435079042</c:v>
                </c:pt>
                <c:pt idx="69">
                  <c:v>301.5944315054683</c:v>
                </c:pt>
                <c:pt idx="70">
                  <c:v>301.9916730731514</c:v>
                </c:pt>
                <c:pt idx="71">
                  <c:v>302.3735833953431</c:v>
                </c:pt>
                <c:pt idx="72">
                  <c:v>302.7405641164843</c:v>
                </c:pt>
                <c:pt idx="73">
                  <c:v>303.0930039601271</c:v>
                </c:pt>
                <c:pt idx="74">
                  <c:v>303.4312793105822</c:v>
                </c:pt>
                <c:pt idx="75">
                  <c:v>303.7557547599158</c:v>
                </c:pt>
                <c:pt idx="76">
                  <c:v>304.0667836228191</c:v>
                </c:pt>
                <c:pt idx="77">
                  <c:v>304.36470842166</c:v>
                </c:pt>
                <c:pt idx="78">
                  <c:v>304.6498613438316</c:v>
                </c:pt>
                <c:pt idx="79">
                  <c:v>304.9225646733361</c:v>
                </c:pt>
                <c:pt idx="80">
                  <c:v>305.1831311983843</c:v>
                </c:pt>
                <c:pt idx="81">
                  <c:v>305.4318645966471</c:v>
                </c:pt>
                <c:pt idx="82">
                  <c:v>305.6690597996647</c:v>
                </c:pt>
                <c:pt idx="83">
                  <c:v>305.8950033377986</c:v>
                </c:pt>
                <c:pt idx="84">
                  <c:v>306.1099736670064</c:v>
                </c:pt>
                <c:pt idx="85">
                  <c:v>306.3142414786184</c:v>
                </c:pt>
                <c:pt idx="86">
                  <c:v>306.5080699932059</c:v>
                </c:pt>
                <c:pt idx="87">
                  <c:v>306.6917152395496</c:v>
                </c:pt>
                <c:pt idx="88">
                  <c:v>306.865426319642</c:v>
                </c:pt>
                <c:pt idx="89">
                  <c:v>307.0294456605855</c:v>
                </c:pt>
                <c:pt idx="90">
                  <c:v>307.1840092541919</c:v>
                </c:pt>
                <c:pt idx="91">
                  <c:v>307.3293468850238</c:v>
                </c:pt>
                <c:pt idx="92">
                  <c:v>307.4656823475703</c:v>
                </c:pt>
                <c:pt idx="93">
                  <c:v>307.5932336532005</c:v>
                </c:pt>
                <c:pt idx="94">
                  <c:v>307.7122132274913</c:v>
                </c:pt>
                <c:pt idx="95">
                  <c:v>307.8228280984866</c:v>
                </c:pt>
                <c:pt idx="96">
                  <c:v>307.9252800764077</c:v>
                </c:pt>
                <c:pt idx="97">
                  <c:v>308.0197659252972</c:v>
                </c:pt>
                <c:pt idx="98">
                  <c:v>308.1064775270497</c:v>
                </c:pt>
                <c:pt idx="99">
                  <c:v>308.1856020382504</c:v>
                </c:pt>
                <c:pt idx="100">
                  <c:v>308.2573220402153</c:v>
                </c:pt>
                <c:pt idx="101">
                  <c:v>308.3218156826043</c:v>
                </c:pt>
                <c:pt idx="102">
                  <c:v>308.3792568209486</c:v>
                </c:pt>
                <c:pt idx="103">
                  <c:v>308.4298151484202</c:v>
                </c:pt>
                <c:pt idx="104">
                  <c:v>308.4736563221427</c:v>
                </c:pt>
                <c:pt idx="105">
                  <c:v>308.510942084331</c:v>
                </c:pt>
                <c:pt idx="106">
                  <c:v>308.541830378524</c:v>
                </c:pt>
                <c:pt idx="107">
                  <c:v>308.5664754611628</c:v>
                </c:pt>
                <c:pt idx="108">
                  <c:v>308.585028008749</c:v>
                </c:pt>
                <c:pt idx="109">
                  <c:v>308.5976352208041</c:v>
                </c:pt>
                <c:pt idx="110">
                  <c:v>308.6044409188398</c:v>
                </c:pt>
                <c:pt idx="111">
                  <c:v>308.6055856415331</c:v>
                </c:pt>
                <c:pt idx="112">
                  <c:v>308.6012067362925</c:v>
                </c:pt>
                <c:pt idx="113">
                  <c:v>308.5914384473889</c:v>
                </c:pt>
                <c:pt idx="114">
                  <c:v>308.5764120008148</c:v>
                </c:pt>
                <c:pt idx="115">
                  <c:v>308.556255686027</c:v>
                </c:pt>
                <c:pt idx="116">
                  <c:v>308.5310949347187</c:v>
                </c:pt>
                <c:pt idx="117">
                  <c:v>308.5010523967595</c:v>
                </c:pt>
                <c:pt idx="118">
                  <c:v>308.4662480134328</c:v>
                </c:pt>
                <c:pt idx="119">
                  <c:v>308.4267990880943</c:v>
                </c:pt>
                <c:pt idx="120">
                  <c:v>308.3828203543681</c:v>
                </c:pt>
                <c:pt idx="121">
                  <c:v>308.3344240419914</c:v>
                </c:pt>
                <c:pt idx="122">
                  <c:v>308.2817199404105</c:v>
                </c:pt>
                <c:pt idx="123">
                  <c:v>308.2248154602286</c:v>
                </c:pt>
                <c:pt idx="124">
                  <c:v>308.1638156925989</c:v>
                </c:pt>
                <c:pt idx="125">
                  <c:v>308.0988234666504</c:v>
                </c:pt>
                <c:pt idx="126">
                  <c:v>308.0299394050331</c:v>
                </c:pt>
                <c:pt idx="127">
                  <c:v>307.95726197766</c:v>
                </c:pt>
                <c:pt idx="128">
                  <c:v>307.880887553724</c:v>
                </c:pt>
                <c:pt idx="129">
                  <c:v>307.8009104520593</c:v>
                </c:pt>
                <c:pt idx="130">
                  <c:v>307.7174229899193</c:v>
                </c:pt>
                <c:pt idx="131">
                  <c:v>307.6305155302317</c:v>
                </c:pt>
                <c:pt idx="132">
                  <c:v>307.5402765273965</c:v>
                </c:pt>
                <c:pt idx="133">
                  <c:v>307.4467925716837</c:v>
                </c:pt>
                <c:pt idx="134">
                  <c:v>307.350148432287</c:v>
                </c:pt>
                <c:pt idx="135">
                  <c:v>307.2504270990868</c:v>
                </c:pt>
                <c:pt idx="136">
                  <c:v>307.1477098231741</c:v>
                </c:pt>
                <c:pt idx="137">
                  <c:v>307.0420761561824</c:v>
                </c:pt>
                <c:pt idx="138">
                  <c:v>306.9336039884741</c:v>
                </c:pt>
                <c:pt idx="139">
                  <c:v>306.8223695862262</c:v>
                </c:pt>
                <c:pt idx="140">
                  <c:v>306.7084476274551</c:v>
                </c:pt>
                <c:pt idx="141">
                  <c:v>306.5919112370235</c:v>
                </c:pt>
                <c:pt idx="142">
                  <c:v>306.4728320206644</c:v>
                </c:pt>
                <c:pt idx="143">
                  <c:v>306.3512800980606</c:v>
                </c:pt>
                <c:pt idx="144">
                  <c:v>306.2273241350138</c:v>
                </c:pt>
                <c:pt idx="145">
                  <c:v>306.1010313747361</c:v>
                </c:pt>
                <c:pt idx="146">
                  <c:v>305.9724676682974</c:v>
                </c:pt>
                <c:pt idx="147">
                  <c:v>305.8416975042556</c:v>
                </c:pt>
                <c:pt idx="148">
                  <c:v>305.7087840375029</c:v>
                </c:pt>
                <c:pt idx="149">
                  <c:v>305.573789117352</c:v>
                </c:pt>
                <c:pt idx="150">
                  <c:v>305.4367733148914</c:v>
                </c:pt>
                <c:pt idx="151">
                  <c:v>305.2977959496337</c:v>
                </c:pt>
                <c:pt idx="152">
                  <c:v>305.1569151154823</c:v>
                </c:pt>
                <c:pt idx="153">
                  <c:v>305.0141877060387</c:v>
                </c:pt>
                <c:pt idx="154">
                  <c:v>304.8696694392732</c:v>
                </c:pt>
                <c:pt idx="155">
                  <c:v>304.7234148815808</c:v>
                </c:pt>
                <c:pt idx="156">
                  <c:v>304.5754774712417</c:v>
                </c:pt>
                <c:pt idx="157">
                  <c:v>304.4259095413072</c:v>
                </c:pt>
                <c:pt idx="158">
                  <c:v>304.2747623419291</c:v>
                </c:pt>
                <c:pt idx="159">
                  <c:v>304.1220860621505</c:v>
                </c:pt>
                <c:pt idx="160">
                  <c:v>303.9679298511757</c:v>
                </c:pt>
                <c:pt idx="161">
                  <c:v>303.8123418391364</c:v>
                </c:pt>
                <c:pt idx="162">
                  <c:v>303.6553691573687</c:v>
                </c:pt>
                <c:pt idx="163">
                  <c:v>303.4970579582171</c:v>
                </c:pt>
                <c:pt idx="164">
                  <c:v>303.3374534343804</c:v>
                </c:pt>
                <c:pt idx="165">
                  <c:v>303.1765998378137</c:v>
                </c:pt>
                <c:pt idx="166">
                  <c:v>303.0145404981985</c:v>
                </c:pt>
                <c:pt idx="167">
                  <c:v>302.8513178409967</c:v>
                </c:pt>
                <c:pt idx="168">
                  <c:v>302.6869734050984</c:v>
                </c:pt>
                <c:pt idx="169">
                  <c:v>302.5215478600774</c:v>
                </c:pt>
                <c:pt idx="170">
                  <c:v>302.3550810230648</c:v>
                </c:pt>
                <c:pt idx="171">
                  <c:v>302.1876118752531</c:v>
                </c:pt>
                <c:pt idx="172">
                  <c:v>302.0191785780395</c:v>
                </c:pt>
                <c:pt idx="173">
                  <c:v>301.849818488822</c:v>
                </c:pt>
                <c:pt idx="174">
                  <c:v>301.6795681764545</c:v>
                </c:pt>
                <c:pt idx="175">
                  <c:v>301.5084634363739</c:v>
                </c:pt>
                <c:pt idx="176">
                  <c:v>301.3365393054052</c:v>
                </c:pt>
                <c:pt idx="177">
                  <c:v>301.1638300762571</c:v>
                </c:pt>
                <c:pt idx="178">
                  <c:v>300.9903693117131</c:v>
                </c:pt>
                <c:pt idx="179">
                  <c:v>300.8161898585288</c:v>
                </c:pt>
                <c:pt idx="180">
                  <c:v>300.6413238610431</c:v>
                </c:pt>
                <c:pt idx="181">
                  <c:v>300.465802774509</c:v>
                </c:pt>
                <c:pt idx="182">
                  <c:v>300.2896573781547</c:v>
                </c:pt>
                <c:pt idx="183">
                  <c:v>300.1129177879793</c:v>
                </c:pt>
                <c:pt idx="184">
                  <c:v>299.935613469291</c:v>
                </c:pt>
                <c:pt idx="185">
                  <c:v>299.7577732489952</c:v>
                </c:pt>
                <c:pt idx="186">
                  <c:v>299.5794253276382</c:v>
                </c:pt>
                <c:pt idx="187">
                  <c:v>299.4005972912122</c:v>
                </c:pt>
                <c:pt idx="188">
                  <c:v>299.2213161227286</c:v>
                </c:pt>
                <c:pt idx="189">
                  <c:v>299.0416082135656</c:v>
                </c:pt>
                <c:pt idx="190">
                  <c:v>298.861499374594</c:v>
                </c:pt>
                <c:pt idx="191">
                  <c:v>298.6810148470882</c:v>
                </c:pt>
                <c:pt idx="192">
                  <c:v>298.5001793134285</c:v>
                </c:pt>
                <c:pt idx="193">
                  <c:v>298.3190169075956</c:v>
                </c:pt>
                <c:pt idx="194">
                  <c:v>298.137551225468</c:v>
                </c:pt>
                <c:pt idx="195">
                  <c:v>297.9558053349222</c:v>
                </c:pt>
                <c:pt idx="196">
                  <c:v>297.7738017857432</c:v>
                </c:pt>
                <c:pt idx="197">
                  <c:v>297.5915626193481</c:v>
                </c:pt>
                <c:pt idx="198">
                  <c:v>297.4091093783279</c:v>
                </c:pt>
                <c:pt idx="199">
                  <c:v>297.226463115812</c:v>
                </c:pt>
                <c:pt idx="200">
                  <c:v>297.0436444046581</c:v>
                </c:pt>
                <c:pt idx="201">
                  <c:v>296.8606733464731</c:v>
                </c:pt>
                <c:pt idx="202">
                  <c:v>296.677569580467</c:v>
                </c:pt>
                <c:pt idx="203">
                  <c:v>296.4943522921452</c:v>
                </c:pt>
                <c:pt idx="204">
                  <c:v>296.3110402218415</c:v>
                </c:pt>
                <c:pt idx="205">
                  <c:v>296.1276516730963</c:v>
                </c:pt>
                <c:pt idx="206">
                  <c:v>295.9442045208816</c:v>
                </c:pt>
                <c:pt idx="207">
                  <c:v>295.7607162196786</c:v>
                </c:pt>
                <c:pt idx="208">
                  <c:v>295.5772038114082</c:v>
                </c:pt>
                <c:pt idx="209">
                  <c:v>295.3936839332207</c:v>
                </c:pt>
                <c:pt idx="210">
                  <c:v>295.2101728251441</c:v>
                </c:pt>
                <c:pt idx="211">
                  <c:v>295.026686337597</c:v>
                </c:pt>
                <c:pt idx="212">
                  <c:v>294.8432399387664</c:v>
                </c:pt>
                <c:pt idx="213">
                  <c:v>294.6598487218558</c:v>
                </c:pt>
                <c:pt idx="214">
                  <c:v>294.4765274122034</c:v>
                </c:pt>
                <c:pt idx="215">
                  <c:v>294.2932903742745</c:v>
                </c:pt>
                <c:pt idx="216">
                  <c:v>294.1101516185315</c:v>
                </c:pt>
                <c:pt idx="217">
                  <c:v>293.9271248081818</c:v>
                </c:pt>
                <c:pt idx="218">
                  <c:v>293.7442232658068</c:v>
                </c:pt>
                <c:pt idx="219">
                  <c:v>293.5614599798762</c:v>
                </c:pt>
                <c:pt idx="220">
                  <c:v>293.3788476111457</c:v>
                </c:pt>
                <c:pt idx="221">
                  <c:v>293.1963984989451</c:v>
                </c:pt>
                <c:pt idx="222">
                  <c:v>293.0141246673551</c:v>
                </c:pt>
                <c:pt idx="223">
                  <c:v>292.8320378312767</c:v>
                </c:pt>
                <c:pt idx="224">
                  <c:v>292.6501494023954</c:v>
                </c:pt>
                <c:pt idx="225">
                  <c:v>292.4684704950407</c:v>
                </c:pt>
                <c:pt idx="226">
                  <c:v>292.2870119319447</c:v>
                </c:pt>
                <c:pt idx="227">
                  <c:v>292.1057842498998</c:v>
                </c:pt>
                <c:pt idx="228">
                  <c:v>291.9247977053191</c:v>
                </c:pt>
                <c:pt idx="229">
                  <c:v>291.7440622796997</c:v>
                </c:pt>
                <c:pt idx="230">
                  <c:v>291.563587684992</c:v>
                </c:pt>
                <c:pt idx="231">
                  <c:v>291.3833833688753</c:v>
                </c:pt>
                <c:pt idx="232">
                  <c:v>291.2034585199427</c:v>
                </c:pt>
                <c:pt idx="233">
                  <c:v>291.0238220727963</c:v>
                </c:pt>
                <c:pt idx="234">
                  <c:v>290.8444827130537</c:v>
                </c:pt>
                <c:pt idx="235">
                  <c:v>290.6654488822685</c:v>
                </c:pt>
                <c:pt idx="236">
                  <c:v>290.4867287827658</c:v>
                </c:pt>
                <c:pt idx="237">
                  <c:v>290.3083303823933</c:v>
                </c:pt>
                <c:pt idx="238">
                  <c:v>290.1302614191911</c:v>
                </c:pt>
                <c:pt idx="239">
                  <c:v>289.9525294059806</c:v>
                </c:pt>
                <c:pt idx="240">
                  <c:v>289.7751416348736</c:v>
                </c:pt>
                <c:pt idx="241">
                  <c:v>289.5981051817035</c:v>
                </c:pt>
                <c:pt idx="242">
                  <c:v>289.4214269103803</c:v>
                </c:pt>
                <c:pt idx="243">
                  <c:v>289.2451134771692</c:v>
                </c:pt>
                <c:pt idx="244">
                  <c:v>289.0691713348964</c:v>
                </c:pt>
                <c:pt idx="245">
                  <c:v>288.8936067370804</c:v>
                </c:pt>
                <c:pt idx="246">
                  <c:v>288.7184257419926</c:v>
                </c:pt>
                <c:pt idx="247">
                  <c:v>288.5436342166473</c:v>
                </c:pt>
                <c:pt idx="248">
                  <c:v>288.369237840722</c:v>
                </c:pt>
                <c:pt idx="249">
                  <c:v>288.1952421104097</c:v>
                </c:pt>
                <c:pt idx="250">
                  <c:v>288.0216523422038</c:v>
                </c:pt>
                <c:pt idx="251">
                  <c:v>287.8484736766175</c:v>
                </c:pt>
                <c:pt idx="252">
                  <c:v>287.6757110818374</c:v>
                </c:pt>
                <c:pt idx="253">
                  <c:v>287.5033693573145</c:v>
                </c:pt>
                <c:pt idx="254">
                  <c:v>287.3314531372909</c:v>
                </c:pt>
                <c:pt idx="255">
                  <c:v>287.1599668942654</c:v>
                </c:pt>
                <c:pt idx="256">
                  <c:v>286.988914942399</c:v>
                </c:pt>
                <c:pt idx="257">
                  <c:v>286.8183014408585</c:v>
                </c:pt>
                <c:pt idx="258">
                  <c:v>286.648130397103</c:v>
                </c:pt>
                <c:pt idx="259">
                  <c:v>286.4784056701121</c:v>
                </c:pt>
                <c:pt idx="260">
                  <c:v>286.3091309735562</c:v>
                </c:pt>
                <c:pt idx="261">
                  <c:v>286.1403098789118</c:v>
                </c:pt>
                <c:pt idx="262">
                  <c:v>285.9719458185203</c:v>
                </c:pt>
                <c:pt idx="263">
                  <c:v>285.804042088594</c:v>
                </c:pt>
                <c:pt idx="264">
                  <c:v>285.6366018521668</c:v>
                </c:pt>
                <c:pt idx="265">
                  <c:v>285.4696281419943</c:v>
                </c:pt>
                <c:pt idx="266">
                  <c:v>285.3031238633998</c:v>
                </c:pt>
                <c:pt idx="267">
                  <c:v>285.1370917970712</c:v>
                </c:pt>
                <c:pt idx="268">
                  <c:v>284.9715346018068</c:v>
                </c:pt>
                <c:pt idx="269">
                  <c:v>284.8064548172118</c:v>
                </c:pt>
                <c:pt idx="270">
                  <c:v>284.6418548663465</c:v>
                </c:pt>
                <c:pt idx="271">
                  <c:v>284.4777370583262</c:v>
                </c:pt>
                <c:pt idx="272">
                  <c:v>284.314103590874</c:v>
                </c:pt>
                <c:pt idx="273">
                  <c:v>284.150956552828</c:v>
                </c:pt>
                <c:pt idx="274">
                  <c:v>283.9882979266022</c:v>
                </c:pt>
                <c:pt idx="275">
                  <c:v>283.8261295906022</c:v>
                </c:pt>
                <c:pt idx="276">
                  <c:v>283.664453321598</c:v>
                </c:pt>
                <c:pt idx="277">
                  <c:v>283.5032707970518</c:v>
                </c:pt>
                <c:pt idx="278">
                  <c:v>283.3425835974036</c:v>
                </c:pt>
                <c:pt idx="279">
                  <c:v>283.1823932083159</c:v>
                </c:pt>
                <c:pt idx="280">
                  <c:v>283.0227010228743</c:v>
                </c:pt>
                <c:pt idx="281">
                  <c:v>282.8635083437498</c:v>
                </c:pt>
                <c:pt idx="282">
                  <c:v>282.7048163853197</c:v>
                </c:pt>
                <c:pt idx="283">
                  <c:v>282.5466262757492</c:v>
                </c:pt>
                <c:pt idx="284">
                  <c:v>282.3889390590344</c:v>
                </c:pt>
                <c:pt idx="285">
                  <c:v>282.2317556970063</c:v>
                </c:pt>
                <c:pt idx="286">
                  <c:v>282.0750770712984</c:v>
                </c:pt>
                <c:pt idx="287">
                  <c:v>281.9189039852758</c:v>
                </c:pt>
                <c:pt idx="288">
                  <c:v>281.7632371659288</c:v>
                </c:pt>
                <c:pt idx="289">
                  <c:v>281.6080772657306</c:v>
                </c:pt>
                <c:pt idx="290">
                  <c:v>281.4534248644591</c:v>
                </c:pt>
                <c:pt idx="291">
                  <c:v>281.2992804709843</c:v>
                </c:pt>
                <c:pt idx="292">
                  <c:v>281.1456445250221</c:v>
                </c:pt>
                <c:pt idx="293">
                  <c:v>280.9925173988533</c:v>
                </c:pt>
                <c:pt idx="294">
                  <c:v>280.8398993990102</c:v>
                </c:pt>
                <c:pt idx="295">
                  <c:v>280.6877907679312</c:v>
                </c:pt>
                <c:pt idx="296">
                  <c:v>280.5361916855818</c:v>
                </c:pt>
                <c:pt idx="297">
                  <c:v>280.385102271046</c:v>
                </c:pt>
                <c:pt idx="298">
                  <c:v>280.2345225840852</c:v>
                </c:pt>
                <c:pt idx="299">
                  <c:v>280.0844526266675</c:v>
                </c:pt>
                <c:pt idx="300">
                  <c:v>279.9348923444665</c:v>
                </c:pt>
                <c:pt idx="301">
                  <c:v>279.7858416283312</c:v>
                </c:pt>
                <c:pt idx="302">
                  <c:v>279.6373003157262</c:v>
                </c:pt>
                <c:pt idx="303">
                  <c:v>279.4892681921437</c:v>
                </c:pt>
                <c:pt idx="304">
                  <c:v>279.3417449924877</c:v>
                </c:pt>
                <c:pt idx="305">
                  <c:v>279.1947304024301</c:v>
                </c:pt>
                <c:pt idx="306">
                  <c:v>279.0482240597404</c:v>
                </c:pt>
                <c:pt idx="307">
                  <c:v>278.9022255555875</c:v>
                </c:pt>
                <c:pt idx="308">
                  <c:v>278.7567344358167</c:v>
                </c:pt>
                <c:pt idx="309">
                  <c:v>278.6117502021998</c:v>
                </c:pt>
                <c:pt idx="310">
                  <c:v>278.4672723136606</c:v>
                </c:pt>
                <c:pt idx="311">
                  <c:v>278.3233001874748</c:v>
                </c:pt>
                <c:pt idx="312">
                  <c:v>278.1798332004458</c:v>
                </c:pt>
                <c:pt idx="313">
                  <c:v>278.0368706900565</c:v>
                </c:pt>
                <c:pt idx="314">
                  <c:v>277.8944119555971</c:v>
                </c:pt>
                <c:pt idx="315">
                  <c:v>277.7524562592694</c:v>
                </c:pt>
                <c:pt idx="316">
                  <c:v>277.6110028272692</c:v>
                </c:pt>
                <c:pt idx="317">
                  <c:v>277.470050850845</c:v>
                </c:pt>
                <c:pt idx="318">
                  <c:v>277.3295994873353</c:v>
                </c:pt>
                <c:pt idx="319">
                  <c:v>277.1896478611842</c:v>
                </c:pt>
                <c:pt idx="320">
                  <c:v>277.0501950649351</c:v>
                </c:pt>
                <c:pt idx="321">
                  <c:v>276.911240160204</c:v>
                </c:pt>
                <c:pt idx="322">
                  <c:v>276.772782178632</c:v>
                </c:pt>
                <c:pt idx="323">
                  <c:v>276.6348201228173</c:v>
                </c:pt>
                <c:pt idx="324">
                  <c:v>276.4973529672276</c:v>
                </c:pt>
                <c:pt idx="325">
                  <c:v>276.360379659093</c:v>
                </c:pt>
                <c:pt idx="326">
                  <c:v>276.2238991192791</c:v>
                </c:pt>
                <c:pt idx="327">
                  <c:v>276.0879102431419</c:v>
                </c:pt>
                <c:pt idx="328">
                  <c:v>275.9524119013643</c:v>
                </c:pt>
                <c:pt idx="329">
                  <c:v>275.8174029407734</c:v>
                </c:pt>
                <c:pt idx="330">
                  <c:v>275.6828821851407</c:v>
                </c:pt>
                <c:pt idx="331">
                  <c:v>275.548848435965</c:v>
                </c:pt>
                <c:pt idx="332">
                  <c:v>275.4153004732372</c:v>
                </c:pt>
                <c:pt idx="333">
                  <c:v>275.2822370561886</c:v>
                </c:pt>
                <c:pt idx="334">
                  <c:v>275.149656924023</c:v>
                </c:pt>
                <c:pt idx="335">
                  <c:v>275.0175587966313</c:v>
                </c:pt>
                <c:pt idx="336">
                  <c:v>274.885941375292</c:v>
                </c:pt>
                <c:pt idx="337">
                  <c:v>274.7548033433536</c:v>
                </c:pt>
                <c:pt idx="338">
                  <c:v>274.6241433669036</c:v>
                </c:pt>
                <c:pt idx="339">
                  <c:v>274.493960095421</c:v>
                </c:pt>
                <c:pt idx="340">
                  <c:v>274.3642521624144</c:v>
                </c:pt>
                <c:pt idx="341">
                  <c:v>274.2350181860461</c:v>
                </c:pt>
                <c:pt idx="342">
                  <c:v>274.1062567697406</c:v>
                </c:pt>
                <c:pt idx="343">
                  <c:v>273.9779665027801</c:v>
                </c:pt>
                <c:pt idx="344">
                  <c:v>273.8501459608856</c:v>
                </c:pt>
                <c:pt idx="345">
                  <c:v>273.7227937067851</c:v>
                </c:pt>
                <c:pt idx="346">
                  <c:v>273.5959082907672</c:v>
                </c:pt>
                <c:pt idx="347">
                  <c:v>273.4694882512237</c:v>
                </c:pt>
                <c:pt idx="348">
                  <c:v>273.3435321151774</c:v>
                </c:pt>
                <c:pt idx="349">
                  <c:v>273.2180383987984</c:v>
                </c:pt>
                <c:pt idx="350">
                  <c:v>273.0930056079082</c:v>
                </c:pt>
                <c:pt idx="351">
                  <c:v>272.9684322384712</c:v>
                </c:pt>
                <c:pt idx="352">
                  <c:v>272.8443167770748</c:v>
                </c:pt>
                <c:pt idx="353">
                  <c:v>272.7206577013973</c:v>
                </c:pt>
                <c:pt idx="354">
                  <c:v>272.5974534806654</c:v>
                </c:pt>
                <c:pt idx="355">
                  <c:v>272.4747025760995</c:v>
                </c:pt>
                <c:pt idx="356">
                  <c:v>272.352403441349</c:v>
                </c:pt>
                <c:pt idx="357">
                  <c:v>272.2305545229157</c:v>
                </c:pt>
                <c:pt idx="358">
                  <c:v>272.1091542605682</c:v>
                </c:pt>
                <c:pt idx="359">
                  <c:v>271.9882010877446</c:v>
                </c:pt>
                <c:pt idx="360">
                  <c:v>271.867693431946</c:v>
                </c:pt>
                <c:pt idx="361">
                  <c:v>271.7476297151194</c:v>
                </c:pt>
                <c:pt idx="362">
                  <c:v>271.6280083540319</c:v>
                </c:pt>
                <c:pt idx="363">
                  <c:v>271.5088277606339</c:v>
                </c:pt>
                <c:pt idx="364">
                  <c:v>271.3900863424149</c:v>
                </c:pt>
                <c:pt idx="365">
                  <c:v>271.2717825027482</c:v>
                </c:pt>
                <c:pt idx="366">
                  <c:v>271.1539146412279</c:v>
                </c:pt>
                <c:pt idx="367">
                  <c:v>271.036481153997</c:v>
                </c:pt>
                <c:pt idx="368">
                  <c:v>270.9194804340663</c:v>
                </c:pt>
                <c:pt idx="369">
                  <c:v>270.8029108716261</c:v>
                </c:pt>
                <c:pt idx="370">
                  <c:v>270.6867708543478</c:v>
                </c:pt>
                <c:pt idx="371">
                  <c:v>270.5710587676793</c:v>
                </c:pt>
                <c:pt idx="372">
                  <c:v>270.4557729951315</c:v>
                </c:pt>
                <c:pt idx="373">
                  <c:v>270.3409119185573</c:v>
                </c:pt>
                <c:pt idx="374">
                  <c:v>270.2264739184228</c:v>
                </c:pt>
                <c:pt idx="375">
                  <c:v>270.1124573740716</c:v>
                </c:pt>
                <c:pt idx="376">
                  <c:v>269.9988606639817</c:v>
                </c:pt>
                <c:pt idx="377">
                  <c:v>269.8856821660144</c:v>
                </c:pt>
                <c:pt idx="378">
                  <c:v>269.7729202576576</c:v>
                </c:pt>
                <c:pt idx="379">
                  <c:v>269.6605733162617</c:v>
                </c:pt>
                <c:pt idx="380">
                  <c:v>269.5486397192684</c:v>
                </c:pt>
                <c:pt idx="381">
                  <c:v>269.4371178444337</c:v>
                </c:pt>
                <c:pt idx="382">
                  <c:v>269.3260060700441</c:v>
                </c:pt>
                <c:pt idx="383">
                  <c:v>269.2153027751268</c:v>
                </c:pt>
                <c:pt idx="384">
                  <c:v>269.1050063396534</c:v>
                </c:pt>
                <c:pt idx="385">
                  <c:v>268.9951151447386</c:v>
                </c:pt>
                <c:pt idx="386">
                  <c:v>268.8856275728311</c:v>
                </c:pt>
                <c:pt idx="387">
                  <c:v>268.7765420079012</c:v>
                </c:pt>
                <c:pt idx="388">
                  <c:v>268.6678568356213</c:v>
                </c:pt>
                <c:pt idx="389">
                  <c:v>268.559570443541</c:v>
                </c:pt>
                <c:pt idx="390">
                  <c:v>268.4516812212575</c:v>
                </c:pt>
                <c:pt idx="391">
                  <c:v>268.3441875605802</c:v>
                </c:pt>
                <c:pt idx="392">
                  <c:v>268.2370878556906</c:v>
                </c:pt>
                <c:pt idx="393">
                  <c:v>268.1303805032968</c:v>
                </c:pt>
                <c:pt idx="394">
                  <c:v>268.0240639027836</c:v>
                </c:pt>
                <c:pt idx="395">
                  <c:v>267.9181364563571</c:v>
                </c:pt>
                <c:pt idx="396">
                  <c:v>267.8125965691859</c:v>
                </c:pt>
                <c:pt idx="397">
                  <c:v>267.707442649536</c:v>
                </c:pt>
                <c:pt idx="398">
                  <c:v>267.6026731089031</c:v>
                </c:pt>
                <c:pt idx="399">
                  <c:v>267.4982863621389</c:v>
                </c:pt>
                <c:pt idx="400">
                  <c:v>267.3942808275742</c:v>
                </c:pt>
                <c:pt idx="401">
                  <c:v>267.2906549271377</c:v>
                </c:pt>
                <c:pt idx="402">
                  <c:v>267.1874070864703</c:v>
                </c:pt>
                <c:pt idx="403">
                  <c:v>267.0845357350362</c:v>
                </c:pt>
                <c:pt idx="404">
                  <c:v>266.9820393062288</c:v>
                </c:pt>
                <c:pt idx="405">
                  <c:v>266.8799162374748</c:v>
                </c:pt>
                <c:pt idx="406">
                  <c:v>266.7781649703325</c:v>
                </c:pt>
                <c:pt idx="407">
                  <c:v>266.6767839505882</c:v>
                </c:pt>
                <c:pt idx="408">
                  <c:v>266.5757716283479</c:v>
                </c:pt>
                <c:pt idx="409">
                  <c:v>266.4751264581265</c:v>
                </c:pt>
                <c:pt idx="410">
                  <c:v>266.3748468989328</c:v>
                </c:pt>
                <c:pt idx="411">
                  <c:v>266.2749314143521</c:v>
                </c:pt>
                <c:pt idx="412">
                  <c:v>266.1753784726246</c:v>
                </c:pt>
                <c:pt idx="413">
                  <c:v>266.0761865467219</c:v>
                </c:pt>
                <c:pt idx="414">
                  <c:v>265.9773541144193</c:v>
                </c:pt>
                <c:pt idx="415">
                  <c:v>265.8788796583658</c:v>
                </c:pt>
                <c:pt idx="416">
                  <c:v>265.7807616661512</c:v>
                </c:pt>
                <c:pt idx="417">
                  <c:v>265.6829986303703</c:v>
                </c:pt>
                <c:pt idx="418">
                  <c:v>265.585589048684</c:v>
                </c:pt>
                <c:pt idx="419">
                  <c:v>265.4885314238784</c:v>
                </c:pt>
                <c:pt idx="420">
                  <c:v>265.3918242639208</c:v>
                </c:pt>
                <c:pt idx="421">
                  <c:v>265.2954660820131</c:v>
                </c:pt>
                <c:pt idx="422">
                  <c:v>265.1994553966435</c:v>
                </c:pt>
                <c:pt idx="423">
                  <c:v>265.1037907316343</c:v>
                </c:pt>
                <c:pt idx="424">
                  <c:v>265.0084706161892</c:v>
                </c:pt>
                <c:pt idx="425">
                  <c:v>264.9134935849368</c:v>
                </c:pt>
                <c:pt idx="426">
                  <c:v>264.8188581779724</c:v>
                </c:pt>
                <c:pt idx="427">
                  <c:v>264.724562940898</c:v>
                </c:pt>
                <c:pt idx="428">
                  <c:v>264.6306064248596</c:v>
                </c:pt>
                <c:pt idx="429">
                  <c:v>264.5369871865827</c:v>
                </c:pt>
                <c:pt idx="430">
                  <c:v>264.4437037884057</c:v>
                </c:pt>
                <c:pt idx="431">
                  <c:v>264.3507547983119</c:v>
                </c:pt>
                <c:pt idx="432">
                  <c:v>264.2581387899581</c:v>
                </c:pt>
                <c:pt idx="433">
                  <c:v>264.1658543427036</c:v>
                </c:pt>
                <c:pt idx="434">
                  <c:v>264.0739000416351</c:v>
                </c:pt>
                <c:pt idx="435">
                  <c:v>263.9822744775916</c:v>
                </c:pt>
                <c:pt idx="436">
                  <c:v>263.8909762471866</c:v>
                </c:pt>
                <c:pt idx="437">
                  <c:v>263.8000039528289</c:v>
                </c:pt>
                <c:pt idx="438">
                  <c:v>263.7093562027421</c:v>
                </c:pt>
                <c:pt idx="439">
                  <c:v>263.6190316109821</c:v>
                </c:pt>
                <c:pt idx="440">
                  <c:v>263.5290287974532</c:v>
                </c:pt>
                <c:pt idx="441">
                  <c:v>263.4393463879227</c:v>
                </c:pt>
                <c:pt idx="442">
                  <c:v>263.3499830140345</c:v>
                </c:pt>
                <c:pt idx="443">
                  <c:v>263.2609373133206</c:v>
                </c:pt>
                <c:pt idx="444">
                  <c:v>263.1722079292115</c:v>
                </c:pt>
                <c:pt idx="445">
                  <c:v>263.0837935110457</c:v>
                </c:pt>
                <c:pt idx="446">
                  <c:v>262.9956927140772</c:v>
                </c:pt>
                <c:pt idx="447">
                  <c:v>262.9079041994824</c:v>
                </c:pt>
                <c:pt idx="448">
                  <c:v>262.8204266343654</c:v>
                </c:pt>
                <c:pt idx="449">
                  <c:v>262.7332586917624</c:v>
                </c:pt>
                <c:pt idx="450">
                  <c:v>262.6463990506444</c:v>
                </c:pt>
                <c:pt idx="451">
                  <c:v>262.5598463959196</c:v>
                </c:pt>
                <c:pt idx="452">
                  <c:v>262.4735994184346</c:v>
                </c:pt>
                <c:pt idx="453">
                  <c:v>262.3876568149734</c:v>
                </c:pt>
                <c:pt idx="454">
                  <c:v>262.302017288257</c:v>
                </c:pt>
                <c:pt idx="455">
                  <c:v>262.2166795469414</c:v>
                </c:pt>
                <c:pt idx="456">
                  <c:v>262.1316423056142</c:v>
                </c:pt>
                <c:pt idx="457">
                  <c:v>262.0469042847907</c:v>
                </c:pt>
                <c:pt idx="458">
                  <c:v>261.9624642109094</c:v>
                </c:pt>
                <c:pt idx="459">
                  <c:v>261.8783208163261</c:v>
                </c:pt>
                <c:pt idx="460">
                  <c:v>261.7944728393073</c:v>
                </c:pt>
                <c:pt idx="461">
                  <c:v>261.7109190240232</c:v>
                </c:pt>
                <c:pt idx="462">
                  <c:v>261.6276581205393</c:v>
                </c:pt>
                <c:pt idx="463">
                  <c:v>261.5446888848077</c:v>
                </c:pt>
                <c:pt idx="464">
                  <c:v>261.4620100786579</c:v>
                </c:pt>
                <c:pt idx="465">
                  <c:v>261.3796204697856</c:v>
                </c:pt>
                <c:pt idx="466">
                  <c:v>261.2975188317428</c:v>
                </c:pt>
                <c:pt idx="467">
                  <c:v>261.2157039439255</c:v>
                </c:pt>
                <c:pt idx="468">
                  <c:v>261.134174591562</c:v>
                </c:pt>
                <c:pt idx="469">
                  <c:v>261.0529295656995</c:v>
                </c:pt>
                <c:pt idx="470">
                  <c:v>260.9719676631913</c:v>
                </c:pt>
                <c:pt idx="471">
                  <c:v>260.8912876866821</c:v>
                </c:pt>
                <c:pt idx="472">
                  <c:v>260.8108884445943</c:v>
                </c:pt>
                <c:pt idx="473">
                  <c:v>260.7307687511121</c:v>
                </c:pt>
                <c:pt idx="474">
                  <c:v>260.6509274261664</c:v>
                </c:pt>
                <c:pt idx="475">
                  <c:v>260.5713632954187</c:v>
                </c:pt>
                <c:pt idx="476">
                  <c:v>260.4920751902446</c:v>
                </c:pt>
                <c:pt idx="477">
                  <c:v>260.4130619477166</c:v>
                </c:pt>
                <c:pt idx="478">
                  <c:v>260.3343224105869</c:v>
                </c:pt>
                <c:pt idx="479">
                  <c:v>260.2558554272693</c:v>
                </c:pt>
                <c:pt idx="480">
                  <c:v>260.1776598518214</c:v>
                </c:pt>
                <c:pt idx="481">
                  <c:v>260.0997345439255</c:v>
                </c:pt>
                <c:pt idx="482">
                  <c:v>260.0220783688699</c:v>
                </c:pt>
                <c:pt idx="483">
                  <c:v>259.9446901975296</c:v>
                </c:pt>
                <c:pt idx="484">
                  <c:v>259.8675689063463</c:v>
                </c:pt>
                <c:pt idx="485">
                  <c:v>259.7907133773088</c:v>
                </c:pt>
                <c:pt idx="486">
                  <c:v>259.7141224979323</c:v>
                </c:pt>
                <c:pt idx="487">
                  <c:v>259.637795161238</c:v>
                </c:pt>
                <c:pt idx="488">
                  <c:v>259.5617302657324</c:v>
                </c:pt>
                <c:pt idx="489">
                  <c:v>259.4859267153856</c:v>
                </c:pt>
                <c:pt idx="490">
                  <c:v>259.4103834196104</c:v>
                </c:pt>
                <c:pt idx="491">
                  <c:v>259.3350992932402</c:v>
                </c:pt>
                <c:pt idx="492">
                  <c:v>259.2600732565077</c:v>
                </c:pt>
                <c:pt idx="493">
                  <c:v>259.185304235022</c:v>
                </c:pt>
                <c:pt idx="494">
                  <c:v>259.110791159747</c:v>
                </c:pt>
                <c:pt idx="495">
                  <c:v>259.0365329669785</c:v>
                </c:pt>
                <c:pt idx="496">
                  <c:v>258.9625285983215</c:v>
                </c:pt>
                <c:pt idx="497">
                  <c:v>258.8887770006673</c:v>
                </c:pt>
                <c:pt idx="498">
                  <c:v>258.8152771261707</c:v>
                </c:pt>
                <c:pt idx="499">
                  <c:v>258.7420279322266</c:v>
                </c:pt>
                <c:pt idx="500">
                  <c:v>258.6690283814464</c:v>
                </c:pt>
                <c:pt idx="501">
                  <c:v>258.5962774416353</c:v>
                </c:pt>
                <c:pt idx="502">
                  <c:v>258.5237740857674</c:v>
                </c:pt>
                <c:pt idx="503">
                  <c:v>258.4515172919633</c:v>
                </c:pt>
                <c:pt idx="504">
                  <c:v>258.3795060434655</c:v>
                </c:pt>
                <c:pt idx="505">
                  <c:v>258.3077393286146</c:v>
                </c:pt>
                <c:pt idx="506">
                  <c:v>258.236216140825</c:v>
                </c:pt>
                <c:pt idx="507">
                  <c:v>258.1649354785615</c:v>
                </c:pt>
                <c:pt idx="508">
                  <c:v>258.0938963453141</c:v>
                </c:pt>
                <c:pt idx="509">
                  <c:v>258.0230977495746</c:v>
                </c:pt>
                <c:pt idx="510">
                  <c:v>257.9525387048117</c:v>
                </c:pt>
                <c:pt idx="511">
                  <c:v>257.8822182294468</c:v>
                </c:pt>
                <c:pt idx="512">
                  <c:v>257.8121353468295</c:v>
                </c:pt>
                <c:pt idx="513">
                  <c:v>257.7422890852131</c:v>
                </c:pt>
                <c:pt idx="514">
                  <c:v>257.6726784777302</c:v>
                </c:pt>
                <c:pt idx="515">
                  <c:v>257.6033025623677</c:v>
                </c:pt>
                <c:pt idx="516">
                  <c:v>257.5341603819427</c:v>
                </c:pt>
                <c:pt idx="517">
                  <c:v>257.4652509840777</c:v>
                </c:pt>
                <c:pt idx="518">
                  <c:v>257.396573421176</c:v>
                </c:pt>
                <c:pt idx="519">
                  <c:v>257.3281267503967</c:v>
                </c:pt>
                <c:pt idx="520">
                  <c:v>257.2599100336306</c:v>
                </c:pt>
                <c:pt idx="521">
                  <c:v>257.1919223374755</c:v>
                </c:pt>
                <c:pt idx="522">
                  <c:v>257.1241627332111</c:v>
                </c:pt>
                <c:pt idx="523">
                  <c:v>257.0566302967747</c:v>
                </c:pt>
                <c:pt idx="524">
                  <c:v>256.9893241087366</c:v>
                </c:pt>
                <c:pt idx="525">
                  <c:v>256.9222432542754</c:v>
                </c:pt>
                <c:pt idx="526">
                  <c:v>256.8553868231536</c:v>
                </c:pt>
                <c:pt idx="527">
                  <c:v>256.788753909693</c:v>
                </c:pt>
                <c:pt idx="528">
                  <c:v>256.72234361275</c:v>
                </c:pt>
                <c:pt idx="529">
                  <c:v>256.6561550356911</c:v>
                </c:pt>
                <c:pt idx="530">
                  <c:v>256.5901872863691</c:v>
                </c:pt>
                <c:pt idx="531">
                  <c:v>256.5244394770979</c:v>
                </c:pt>
                <c:pt idx="532">
                  <c:v>256.4589107246288</c:v>
                </c:pt>
                <c:pt idx="533">
                  <c:v>256.3936001501257</c:v>
                </c:pt>
                <c:pt idx="534">
                  <c:v>256.3285068791412</c:v>
                </c:pt>
                <c:pt idx="535">
                  <c:v>256.2636300415923</c:v>
                </c:pt>
                <c:pt idx="536">
                  <c:v>256.1989687717362</c:v>
                </c:pt>
                <c:pt idx="537">
                  <c:v>256.1345222081466</c:v>
                </c:pt>
                <c:pt idx="538">
                  <c:v>256.0702894936891</c:v>
                </c:pt>
                <c:pt idx="539">
                  <c:v>256.0062697754978</c:v>
                </c:pt>
                <c:pt idx="540">
                  <c:v>255.9424622049513</c:v>
                </c:pt>
                <c:pt idx="541">
                  <c:v>255.8788659376489</c:v>
                </c:pt>
                <c:pt idx="542">
                  <c:v>255.8154801333868</c:v>
                </c:pt>
                <c:pt idx="543">
                  <c:v>255.7523039561344</c:v>
                </c:pt>
                <c:pt idx="544">
                  <c:v>255.6893365740111</c:v>
                </c:pt>
                <c:pt idx="545">
                  <c:v>255.6265771592627</c:v>
                </c:pt>
                <c:pt idx="546">
                  <c:v>255.5640248882377</c:v>
                </c:pt>
                <c:pt idx="547">
                  <c:v>255.5016789413644</c:v>
                </c:pt>
                <c:pt idx="548">
                  <c:v>255.4395385031276</c:v>
                </c:pt>
                <c:pt idx="549">
                  <c:v>255.377602762045</c:v>
                </c:pt>
                <c:pt idx="550">
                  <c:v>255.3158709106451</c:v>
                </c:pt>
                <c:pt idx="551">
                  <c:v>255.2543421454434</c:v>
                </c:pt>
                <c:pt idx="552">
                  <c:v>255.1930156669201</c:v>
                </c:pt>
                <c:pt idx="553">
                  <c:v>255.1318906794969</c:v>
                </c:pt>
                <c:pt idx="554">
                  <c:v>255.0709663915147</c:v>
                </c:pt>
                <c:pt idx="555">
                  <c:v>255.010242015211</c:v>
                </c:pt>
                <c:pt idx="556">
                  <c:v>254.9497167666973</c:v>
                </c:pt>
                <c:pt idx="557">
                  <c:v>254.8893898659367</c:v>
                </c:pt>
                <c:pt idx="558">
                  <c:v>254.829260536722</c:v>
                </c:pt>
                <c:pt idx="559">
                  <c:v>254.769328006653</c:v>
                </c:pt>
                <c:pt idx="560">
                  <c:v>254.709591507115</c:v>
                </c:pt>
                <c:pt idx="561">
                  <c:v>254.6500502732565</c:v>
                </c:pt>
                <c:pt idx="562">
                  <c:v>254.5907035439675</c:v>
                </c:pt>
                <c:pt idx="563">
                  <c:v>254.5315505618576</c:v>
                </c:pt>
                <c:pt idx="564">
                  <c:v>254.4725905732346</c:v>
                </c:pt>
                <c:pt idx="565">
                  <c:v>254.413822828083</c:v>
                </c:pt>
                <c:pt idx="566">
                  <c:v>254.3552465800423</c:v>
                </c:pt>
                <c:pt idx="567">
                  <c:v>254.2968610863859</c:v>
                </c:pt>
                <c:pt idx="568">
                  <c:v>254.238665608</c:v>
                </c:pt>
                <c:pt idx="569">
                  <c:v>254.1806594093621</c:v>
                </c:pt>
                <c:pt idx="570">
                  <c:v>254.1228417585206</c:v>
                </c:pt>
                <c:pt idx="571">
                  <c:v>254.0652119270736</c:v>
                </c:pt>
                <c:pt idx="572">
                  <c:v>254.0077691901482</c:v>
                </c:pt>
                <c:pt idx="573">
                  <c:v>253.9505128263797</c:v>
                </c:pt>
                <c:pt idx="574">
                  <c:v>253.8934421178914</c:v>
                </c:pt>
                <c:pt idx="575">
                  <c:v>253.8365563502741</c:v>
                </c:pt>
                <c:pt idx="576">
                  <c:v>253.7798548125656</c:v>
                </c:pt>
                <c:pt idx="577">
                  <c:v>253.7233367972306</c:v>
                </c:pt>
                <c:pt idx="578">
                  <c:v>253.6670016001407</c:v>
                </c:pt>
                <c:pt idx="579">
                  <c:v>253.6108485205545</c:v>
                </c:pt>
                <c:pt idx="580">
                  <c:v>253.5548768610975</c:v>
                </c:pt>
                <c:pt idx="581">
                  <c:v>253.4990859277426</c:v>
                </c:pt>
                <c:pt idx="582">
                  <c:v>253.4434750297903</c:v>
                </c:pt>
                <c:pt idx="583">
                  <c:v>253.3880434798494</c:v>
                </c:pt>
                <c:pt idx="584">
                  <c:v>253.3327905938174</c:v>
                </c:pt>
                <c:pt idx="585">
                  <c:v>253.2777156908612</c:v>
                </c:pt>
                <c:pt idx="586">
                  <c:v>253.2228180933983</c:v>
                </c:pt>
                <c:pt idx="587">
                  <c:v>253.1680971270773</c:v>
                </c:pt>
                <c:pt idx="588">
                  <c:v>253.1135521207591</c:v>
                </c:pt>
                <c:pt idx="589">
                  <c:v>253.0591824064981</c:v>
                </c:pt>
                <c:pt idx="590">
                  <c:v>253.0049873195237</c:v>
                </c:pt>
                <c:pt idx="591">
                  <c:v>252.9509661982212</c:v>
                </c:pt>
                <c:pt idx="592">
                  <c:v>252.8971183841138</c:v>
                </c:pt>
                <c:pt idx="593">
                  <c:v>252.843443221844</c:v>
                </c:pt>
                <c:pt idx="594">
                  <c:v>252.7899400591552</c:v>
                </c:pt>
                <c:pt idx="595">
                  <c:v>252.7366082468738</c:v>
                </c:pt>
                <c:pt idx="596">
                  <c:v>252.6834471388912</c:v>
                </c:pt>
                <c:pt idx="597">
                  <c:v>252.6304560921454</c:v>
                </c:pt>
                <c:pt idx="598">
                  <c:v>252.5776344666039</c:v>
                </c:pt>
                <c:pt idx="599">
                  <c:v>252.5249816252452</c:v>
                </c:pt>
                <c:pt idx="600">
                  <c:v>252.4724969340419</c:v>
                </c:pt>
                <c:pt idx="601">
                  <c:v>252.4201797619429</c:v>
                </c:pt>
              </c:numCache>
            </c:numRef>
          </c:xVal>
          <c:yVal>
            <c:numRef>
              <c:f>'NS Calcs'!$F$9:$F$1000</c:f>
              <c:numCache>
                <c:formatCode>0.000</c:formatCode>
                <c:ptCount val="992"/>
                <c:pt idx="0">
                  <c:v>0.6</c:v>
                </c:pt>
                <c:pt idx="1">
                  <c:v>0.6</c:v>
                </c:pt>
                <c:pt idx="2">
                  <c:v>0.599220675194239</c:v>
                </c:pt>
                <c:pt idx="3">
                  <c:v>0.59875431641296</c:v>
                </c:pt>
                <c:pt idx="4">
                  <c:v>0.598441069815218</c:v>
                </c:pt>
                <c:pt idx="5">
                  <c:v>0.598151360644381</c:v>
                </c:pt>
                <c:pt idx="6">
                  <c:v>0.597928124916292</c:v>
                </c:pt>
                <c:pt idx="7">
                  <c:v>0.597756370827646</c:v>
                </c:pt>
                <c:pt idx="8">
                  <c:v>0.597626255163053</c:v>
                </c:pt>
                <c:pt idx="9">
                  <c:v>0.597530845266441</c:v>
                </c:pt>
                <c:pt idx="10">
                  <c:v>0.597465011375594</c:v>
                </c:pt>
                <c:pt idx="11">
                  <c:v>0.597424814487941</c:v>
                </c:pt>
                <c:pt idx="12">
                  <c:v>0.597407141397153</c:v>
                </c:pt>
                <c:pt idx="13">
                  <c:v>0.597409474019844</c:v>
                </c:pt>
                <c:pt idx="14">
                  <c:v>0.597429736683747</c:v>
                </c:pt>
                <c:pt idx="15">
                  <c:v>0.597466191140799</c:v>
                </c:pt>
                <c:pt idx="16">
                  <c:v>0.597517362092578</c:v>
                </c:pt>
                <c:pt idx="17">
                  <c:v>0.597581982944018</c:v>
                </c:pt>
                <c:pt idx="18">
                  <c:v>0.597658955386488</c:v>
                </c:pt>
                <c:pt idx="19">
                  <c:v>0.597747318688719</c:v>
                </c:pt>
                <c:pt idx="20">
                  <c:v>0.597846225960691</c:v>
                </c:pt>
                <c:pt idx="21">
                  <c:v>0.597954925527924</c:v>
                </c:pt>
                <c:pt idx="22">
                  <c:v>0.598072746118449</c:v>
                </c:pt>
                <c:pt idx="23">
                  <c:v>0.598199084939733</c:v>
                </c:pt>
                <c:pt idx="24">
                  <c:v>0.598333397977545</c:v>
                </c:pt>
                <c:pt idx="25">
                  <c:v>0.598475192025186</c:v>
                </c:pt>
                <c:pt idx="26">
                  <c:v>0.598624018076045</c:v>
                </c:pt>
                <c:pt idx="27">
                  <c:v>0.598779465801701</c:v>
                </c:pt>
                <c:pt idx="28">
                  <c:v>0.598941158902808</c:v>
                </c:pt>
                <c:pt idx="29">
                  <c:v>0.59910875116796</c:v>
                </c:pt>
                <c:pt idx="30">
                  <c:v>0.599281923111585</c:v>
                </c:pt>
                <c:pt idx="31">
                  <c:v>0.59946037908897</c:v>
                </c:pt>
                <c:pt idx="32">
                  <c:v>0.599643844807259</c:v>
                </c:pt>
                <c:pt idx="33">
                  <c:v>0.59983206516719</c:v>
                </c:pt>
                <c:pt idx="34">
                  <c:v>0.600024802382772</c:v>
                </c:pt>
                <c:pt idx="35">
                  <c:v>0.600221834335882</c:v>
                </c:pt>
                <c:pt idx="36">
                  <c:v>0.600422953130455</c:v>
                </c:pt>
                <c:pt idx="37">
                  <c:v>0.600627963817114</c:v>
                </c:pt>
                <c:pt idx="38">
                  <c:v>0.600836683264025</c:v>
                </c:pt>
                <c:pt idx="39">
                  <c:v>0.60104893915376</c:v>
                </c:pt>
                <c:pt idx="40">
                  <c:v>0.601264569089201</c:v>
                </c:pt>
                <c:pt idx="41">
                  <c:v>0.601483419794167</c:v>
                </c:pt>
                <c:pt idx="42">
                  <c:v>0.601705346396651</c:v>
                </c:pt>
                <c:pt idx="43">
                  <c:v>0.601930211784334</c:v>
                </c:pt>
                <c:pt idx="44">
                  <c:v>0.602157886023571</c:v>
                </c:pt>
                <c:pt idx="45">
                  <c:v>0.602388245834279</c:v>
                </c:pt>
                <c:pt idx="46">
                  <c:v>0.602621174114224</c:v>
                </c:pt>
                <c:pt idx="47">
                  <c:v>0.602856559507066</c:v>
                </c:pt>
                <c:pt idx="48">
                  <c:v>0.6030942960093</c:v>
                </c:pt>
                <c:pt idx="49">
                  <c:v>0.603334282611832</c:v>
                </c:pt>
                <c:pt idx="50">
                  <c:v>0.6035764229725</c:v>
                </c:pt>
                <c:pt idx="51">
                  <c:v>0.603820625116302</c:v>
                </c:pt>
                <c:pt idx="52">
                  <c:v>0.60406680116047</c:v>
                </c:pt>
                <c:pt idx="53">
                  <c:v>0.60431486706191</c:v>
                </c:pt>
                <c:pt idx="54">
                  <c:v>0.604564742384782</c:v>
                </c:pt>
                <c:pt idx="55">
                  <c:v>0.604816350086281</c:v>
                </c:pt>
                <c:pt idx="56">
                  <c:v>0.60506961631888</c:v>
                </c:pt>
                <c:pt idx="57">
                  <c:v>0.605324470247501</c:v>
                </c:pt>
                <c:pt idx="58">
                  <c:v>0.605580843880241</c:v>
                </c:pt>
                <c:pt idx="59">
                  <c:v>0.605838671911434</c:v>
                </c:pt>
                <c:pt idx="60">
                  <c:v>0.606097891575955</c:v>
                </c:pt>
                <c:pt idx="61">
                  <c:v>0.606358442513777</c:v>
                </c:pt>
                <c:pt idx="62">
                  <c:v>0.606620266643922</c:v>
                </c:pt>
                <c:pt idx="63">
                  <c:v>0.606883308046993</c:v>
                </c:pt>
                <c:pt idx="64">
                  <c:v>0.607147512855584</c:v>
                </c:pt>
                <c:pt idx="65">
                  <c:v>0.607412829151931</c:v>
                </c:pt>
                <c:pt idx="66">
                  <c:v>0.607679206872202</c:v>
                </c:pt>
                <c:pt idx="67">
                  <c:v>0.607946597716927</c:v>
                </c:pt>
                <c:pt idx="68">
                  <c:v>0.608214955067061</c:v>
                </c:pt>
                <c:pt idx="69">
                  <c:v>0.608484233905268</c:v>
                </c:pt>
                <c:pt idx="70">
                  <c:v>0.608754390742022</c:v>
                </c:pt>
                <c:pt idx="71">
                  <c:v>0.609025383546165</c:v>
                </c:pt>
                <c:pt idx="72">
                  <c:v>0.609297171679588</c:v>
                </c:pt>
                <c:pt idx="73">
                  <c:v>0.609569715835758</c:v>
                </c:pt>
                <c:pt idx="74">
                  <c:v>0.609842977981781</c:v>
                </c:pt>
                <c:pt idx="75">
                  <c:v>0.610116921303784</c:v>
                </c:pt>
                <c:pt idx="76">
                  <c:v>0.610391510155363</c:v>
                </c:pt>
                <c:pt idx="77">
                  <c:v>0.610666710008896</c:v>
                </c:pt>
                <c:pt idx="78">
                  <c:v>0.610942487409524</c:v>
                </c:pt>
                <c:pt idx="79">
                  <c:v>0.611218809931619</c:v>
                </c:pt>
                <c:pt idx="80">
                  <c:v>0.61149564613758</c:v>
                </c:pt>
                <c:pt idx="81">
                  <c:v>0.611772965538795</c:v>
                </c:pt>
                <c:pt idx="82">
                  <c:v>0.61205073855864</c:v>
                </c:pt>
                <c:pt idx="83">
                  <c:v>0.612328936497383</c:v>
                </c:pt>
                <c:pt idx="84">
                  <c:v>0.612607531498857</c:v>
                </c:pt>
                <c:pt idx="85">
                  <c:v>0.612886496518823</c:v>
                </c:pt>
                <c:pt idx="86">
                  <c:v>0.613165805294886</c:v>
                </c:pt>
                <c:pt idx="87">
                  <c:v>0.613445432317889</c:v>
                </c:pt>
                <c:pt idx="88">
                  <c:v>0.613725352804697</c:v>
                </c:pt>
                <c:pt idx="89">
                  <c:v>0.61400554267227</c:v>
                </c:pt>
                <c:pt idx="90">
                  <c:v>0.614285978512978</c:v>
                </c:pt>
                <c:pt idx="91">
                  <c:v>0.614566637571053</c:v>
                </c:pt>
                <c:pt idx="92">
                  <c:v>0.61484749772014</c:v>
                </c:pt>
                <c:pt idx="93">
                  <c:v>0.61512853744187</c:v>
                </c:pt>
                <c:pt idx="94">
                  <c:v>0.615409735805401</c:v>
                </c:pt>
                <c:pt idx="95">
                  <c:v>0.615691072447869</c:v>
                </c:pt>
                <c:pt idx="96">
                  <c:v>0.615972527555714</c:v>
                </c:pt>
                <c:pt idx="97">
                  <c:v>0.616254081846805</c:v>
                </c:pt>
                <c:pt idx="98">
                  <c:v>0.616535716553355</c:v>
                </c:pt>
                <c:pt idx="99">
                  <c:v>0.616817413405551</c:v>
                </c:pt>
                <c:pt idx="100">
                  <c:v>0.617099154615888</c:v>
                </c:pt>
                <c:pt idx="101">
                  <c:v>0.617380922864153</c:v>
                </c:pt>
                <c:pt idx="102">
                  <c:v>0.617662701283033</c:v>
                </c:pt>
                <c:pt idx="103">
                  <c:v>0.617944473444308</c:v>
                </c:pt>
                <c:pt idx="104">
                  <c:v>0.618226223345612</c:v>
                </c:pt>
                <c:pt idx="105">
                  <c:v>0.618507935397715</c:v>
                </c:pt>
                <c:pt idx="106">
                  <c:v>0.618789594412321</c:v>
                </c:pt>
                <c:pt idx="107">
                  <c:v>0.619071185590337</c:v>
                </c:pt>
                <c:pt idx="108">
                  <c:v>0.619352694510603</c:v>
                </c:pt>
                <c:pt idx="109">
                  <c:v>0.619634107119053</c:v>
                </c:pt>
                <c:pt idx="110">
                  <c:v>0.619915409718289</c:v>
                </c:pt>
                <c:pt idx="111">
                  <c:v>0.620196588957556</c:v>
                </c:pt>
                <c:pt idx="112">
                  <c:v>0.620477631823079</c:v>
                </c:pt>
                <c:pt idx="113">
                  <c:v>0.620758525628767</c:v>
                </c:pt>
                <c:pt idx="114">
                  <c:v>0.621039258007253</c:v>
                </c:pt>
                <c:pt idx="115">
                  <c:v>0.621319816901262</c:v>
                </c:pt>
                <c:pt idx="116">
                  <c:v>0.621600190555285</c:v>
                </c:pt>
                <c:pt idx="117">
                  <c:v>0.621880367507551</c:v>
                </c:pt>
                <c:pt idx="118">
                  <c:v>0.622160336582282</c:v>
                </c:pt>
                <c:pt idx="119">
                  <c:v>0.622440086882218</c:v>
                </c:pt>
                <c:pt idx="120">
                  <c:v>0.622719607781396</c:v>
                </c:pt>
                <c:pt idx="121">
                  <c:v>0.622998888918184</c:v>
                </c:pt>
                <c:pt idx="122">
                  <c:v>0.623277920188542</c:v>
                </c:pt>
                <c:pt idx="123">
                  <c:v>0.623556691739514</c:v>
                </c:pt>
                <c:pt idx="124">
                  <c:v>0.623835193962936</c:v>
                </c:pt>
                <c:pt idx="125">
                  <c:v>0.624113417489346</c:v>
                </c:pt>
                <c:pt idx="126">
                  <c:v>0.624391353182102</c:v>
                </c:pt>
                <c:pt idx="127">
                  <c:v>0.624668992131678</c:v>
                </c:pt>
                <c:pt idx="128">
                  <c:v>0.624946325650151</c:v>
                </c:pt>
                <c:pt idx="129">
                  <c:v>0.625223345265857</c:v>
                </c:pt>
                <c:pt idx="130">
                  <c:v>0.625500042718222</c:v>
                </c:pt>
                <c:pt idx="131">
                  <c:v>0.625776409952742</c:v>
                </c:pt>
                <c:pt idx="132">
                  <c:v>0.626052439116127</c:v>
                </c:pt>
                <c:pt idx="133">
                  <c:v>0.62632812255159</c:v>
                </c:pt>
                <c:pt idx="134">
                  <c:v>0.626603452794277</c:v>
                </c:pt>
                <c:pt idx="135">
                  <c:v>0.626878422566836</c:v>
                </c:pt>
                <c:pt idx="136">
                  <c:v>0.627153024775113</c:v>
                </c:pt>
                <c:pt idx="137">
                  <c:v>0.627427252503978</c:v>
                </c:pt>
                <c:pt idx="138">
                  <c:v>0.627701099013272</c:v>
                </c:pt>
                <c:pt idx="139">
                  <c:v>0.627974557733872</c:v>
                </c:pt>
                <c:pt idx="140">
                  <c:v>0.628247622263861</c:v>
                </c:pt>
                <c:pt idx="141">
                  <c:v>0.628520286364817</c:v>
                </c:pt>
                <c:pt idx="142">
                  <c:v>0.628792543958196</c:v>
                </c:pt>
                <c:pt idx="143">
                  <c:v>0.629064389121822</c:v>
                </c:pt>
                <c:pt idx="144">
                  <c:v>0.629335816086474</c:v>
                </c:pt>
                <c:pt idx="145">
                  <c:v>0.629606819232558</c:v>
                </c:pt>
                <c:pt idx="146">
                  <c:v>0.629877393086877</c:v>
                </c:pt>
                <c:pt idx="147">
                  <c:v>0.630147532319484</c:v>
                </c:pt>
                <c:pt idx="148">
                  <c:v>0.630417231740621</c:v>
                </c:pt>
                <c:pt idx="149">
                  <c:v>0.630686486297733</c:v>
                </c:pt>
                <c:pt idx="150">
                  <c:v>0.630955291072565</c:v>
                </c:pt>
                <c:pt idx="151">
                  <c:v>0.631223641278332</c:v>
                </c:pt>
                <c:pt idx="152">
                  <c:v>0.63149153225696</c:v>
                </c:pt>
                <c:pt idx="153">
                  <c:v>0.631758959476401</c:v>
                </c:pt>
                <c:pt idx="154">
                  <c:v>0.632025918528011</c:v>
                </c:pt>
                <c:pt idx="155">
                  <c:v>0.632292405123993</c:v>
                </c:pt>
                <c:pt idx="156">
                  <c:v>0.632558415094909</c:v>
                </c:pt>
                <c:pt idx="157">
                  <c:v>0.632823944387247</c:v>
                </c:pt>
                <c:pt idx="158">
                  <c:v>0.63308898906105</c:v>
                </c:pt>
                <c:pt idx="159">
                  <c:v>0.633353545287598</c:v>
                </c:pt>
                <c:pt idx="160">
                  <c:v>0.633617609347152</c:v>
                </c:pt>
                <c:pt idx="161">
                  <c:v>0.633881177626746</c:v>
                </c:pt>
                <c:pt idx="162">
                  <c:v>0.634144246618033</c:v>
                </c:pt>
                <c:pt idx="163">
                  <c:v>0.634406812915178</c:v>
                </c:pt>
                <c:pt idx="164">
                  <c:v>0.634668873212806</c:v>
                </c:pt>
                <c:pt idx="165">
                  <c:v>0.63493042430399</c:v>
                </c:pt>
                <c:pt idx="166">
                  <c:v>0.635191463078288</c:v>
                </c:pt>
                <c:pt idx="167">
                  <c:v>0.635451986519824</c:v>
                </c:pt>
                <c:pt idx="168">
                  <c:v>0.635711991705412</c:v>
                </c:pt>
                <c:pt idx="169">
                  <c:v>0.63597147580272</c:v>
                </c:pt>
                <c:pt idx="170">
                  <c:v>0.636230436068475</c:v>
                </c:pt>
                <c:pt idx="171">
                  <c:v>0.636488869846709</c:v>
                </c:pt>
                <c:pt idx="172">
                  <c:v>0.636746774567041</c:v>
                </c:pt>
                <c:pt idx="173">
                  <c:v>0.637004147742995</c:v>
                </c:pt>
                <c:pt idx="174">
                  <c:v>0.637260986970355</c:v>
                </c:pt>
                <c:pt idx="175">
                  <c:v>0.637517289925556</c:v>
                </c:pt>
                <c:pt idx="176">
                  <c:v>0.637773054364107</c:v>
                </c:pt>
                <c:pt idx="177">
                  <c:v>0.638028278119048</c:v>
                </c:pt>
                <c:pt idx="178">
                  <c:v>0.638282959099434</c:v>
                </c:pt>
                <c:pt idx="179">
                  <c:v>0.638537095288863</c:v>
                </c:pt>
                <c:pt idx="180">
                  <c:v>0.638790684744016</c:v>
                </c:pt>
                <c:pt idx="181">
                  <c:v>0.639043725593243</c:v>
                </c:pt>
                <c:pt idx="182">
                  <c:v>0.639296216035166</c:v>
                </c:pt>
                <c:pt idx="183">
                  <c:v>0.639548154337315</c:v>
                </c:pt>
                <c:pt idx="184">
                  <c:v>0.639799538834794</c:v>
                </c:pt>
                <c:pt idx="185">
                  <c:v>0.640050367928963</c:v>
                </c:pt>
                <c:pt idx="186">
                  <c:v>0.640300640086161</c:v>
                </c:pt>
                <c:pt idx="187">
                  <c:v>0.640550353836437</c:v>
                </c:pt>
                <c:pt idx="188">
                  <c:v>0.640799507772318</c:v>
                </c:pt>
                <c:pt idx="189">
                  <c:v>0.641048100547597</c:v>
                </c:pt>
                <c:pt idx="190">
                  <c:v>0.641296130876144</c:v>
                </c:pt>
                <c:pt idx="191">
                  <c:v>0.641543597530737</c:v>
                </c:pt>
                <c:pt idx="192">
                  <c:v>0.641790499341918</c:v>
                </c:pt>
                <c:pt idx="193">
                  <c:v>0.642036835196874</c:v>
                </c:pt>
                <c:pt idx="194">
                  <c:v>0.642282604038328</c:v>
                </c:pt>
                <c:pt idx="195">
                  <c:v>0.642527804863466</c:v>
                </c:pt>
                <c:pt idx="196">
                  <c:v>0.642772436722867</c:v>
                </c:pt>
                <c:pt idx="197">
                  <c:v>0.643016498719468</c:v>
                </c:pt>
                <c:pt idx="198">
                  <c:v>0.643259990007538</c:v>
                </c:pt>
                <c:pt idx="199">
                  <c:v>0.643502909791673</c:v>
                </c:pt>
                <c:pt idx="200">
                  <c:v>0.643745257325815</c:v>
                </c:pt>
                <c:pt idx="201">
                  <c:v>0.643987031912277</c:v>
                </c:pt>
                <c:pt idx="202">
                  <c:v>0.644228232900798</c:v>
                </c:pt>
                <c:pt idx="203">
                  <c:v>0.644468859687608</c:v>
                </c:pt>
                <c:pt idx="204">
                  <c:v>0.644708911714509</c:v>
                </c:pt>
                <c:pt idx="205">
                  <c:v>0.64494838846798</c:v>
                </c:pt>
                <c:pt idx="206">
                  <c:v>0.645187289478284</c:v>
                </c:pt>
                <c:pt idx="207">
                  <c:v>0.645425614318609</c:v>
                </c:pt>
                <c:pt idx="208">
                  <c:v>0.645663362604207</c:v>
                </c:pt>
                <c:pt idx="209">
                  <c:v>0.645900533991557</c:v>
                </c:pt>
                <c:pt idx="210">
                  <c:v>0.646137128177545</c:v>
                </c:pt>
                <c:pt idx="211">
                  <c:v>0.64637314489865</c:v>
                </c:pt>
                <c:pt idx="212">
                  <c:v>0.64660858393015</c:v>
                </c:pt>
                <c:pt idx="213">
                  <c:v>0.646843445085342</c:v>
                </c:pt>
                <c:pt idx="214">
                  <c:v>0.64707772821477</c:v>
                </c:pt>
                <c:pt idx="215">
                  <c:v>0.647311433205477</c:v>
                </c:pt>
                <c:pt idx="216">
                  <c:v>0.647544559980255</c:v>
                </c:pt>
                <c:pt idx="217">
                  <c:v>0.647777108496922</c:v>
                </c:pt>
                <c:pt idx="218">
                  <c:v>0.648009078747603</c:v>
                </c:pt>
                <c:pt idx="219">
                  <c:v>0.648240470758027</c:v>
                </c:pt>
                <c:pt idx="220">
                  <c:v>0.648471284586834</c:v>
                </c:pt>
                <c:pt idx="221">
                  <c:v>0.648701520324894</c:v>
                </c:pt>
                <c:pt idx="222">
                  <c:v>0.648931178094639</c:v>
                </c:pt>
                <c:pt idx="223">
                  <c:v>0.649160258049406</c:v>
                </c:pt>
                <c:pt idx="224">
                  <c:v>0.649388760372791</c:v>
                </c:pt>
                <c:pt idx="225">
                  <c:v>0.649616685278011</c:v>
                </c:pt>
                <c:pt idx="226">
                  <c:v>0.649844033007285</c:v>
                </c:pt>
                <c:pt idx="227">
                  <c:v>0.650070803831213</c:v>
                </c:pt>
                <c:pt idx="228">
                  <c:v>0.650296998048179</c:v>
                </c:pt>
                <c:pt idx="229">
                  <c:v>0.650522615983755</c:v>
                </c:pt>
                <c:pt idx="230">
                  <c:v>0.650747657990116</c:v>
                </c:pt>
                <c:pt idx="231">
                  <c:v>0.65097212444547</c:v>
                </c:pt>
                <c:pt idx="232">
                  <c:v>0.651196015753493</c:v>
                </c:pt>
                <c:pt idx="233">
                  <c:v>0.651419332342773</c:v>
                </c:pt>
                <c:pt idx="234">
                  <c:v>0.65164207466627</c:v>
                </c:pt>
                <c:pt idx="235">
                  <c:v>0.651864243200775</c:v>
                </c:pt>
                <c:pt idx="236">
                  <c:v>0.652085838446388</c:v>
                </c:pt>
                <c:pt idx="237">
                  <c:v>0.652306860925995</c:v>
                </c:pt>
                <c:pt idx="238">
                  <c:v>0.652527311184767</c:v>
                </c:pt>
                <c:pt idx="239">
                  <c:v>0.652747189789653</c:v>
                </c:pt>
                <c:pt idx="240">
                  <c:v>0.652966497328892</c:v>
                </c:pt>
                <c:pt idx="241">
                  <c:v>0.653185234411526</c:v>
                </c:pt>
                <c:pt idx="242">
                  <c:v>0.653403401666929</c:v>
                </c:pt>
                <c:pt idx="243">
                  <c:v>0.65362099974434</c:v>
                </c:pt>
                <c:pt idx="244">
                  <c:v>0.653838029312398</c:v>
                </c:pt>
                <c:pt idx="245">
                  <c:v>0.654054491058697</c:v>
                </c:pt>
                <c:pt idx="246">
                  <c:v>0.65427038568934</c:v>
                </c:pt>
                <c:pt idx="247">
                  <c:v>0.654485713928504</c:v>
                </c:pt>
                <c:pt idx="248">
                  <c:v>0.654700476518006</c:v>
                </c:pt>
                <c:pt idx="249">
                  <c:v>0.654914674216892</c:v>
                </c:pt>
                <c:pt idx="250">
                  <c:v>0.655128307801012</c:v>
                </c:pt>
                <c:pt idx="251">
                  <c:v>0.655341378062621</c:v>
                </c:pt>
                <c:pt idx="252">
                  <c:v>0.655553885809975</c:v>
                </c:pt>
                <c:pt idx="253">
                  <c:v>0.65576583186694</c:v>
                </c:pt>
                <c:pt idx="254">
                  <c:v>0.655977217072603</c:v>
                </c:pt>
                <c:pt idx="255">
                  <c:v>0.656188042280895</c:v>
                </c:pt>
                <c:pt idx="256">
                  <c:v>0.656398308360219</c:v>
                </c:pt>
                <c:pt idx="257">
                  <c:v>0.656608016193079</c:v>
                </c:pt>
                <c:pt idx="258">
                  <c:v>0.656817166675723</c:v>
                </c:pt>
                <c:pt idx="259">
                  <c:v>0.657025760717791</c:v>
                </c:pt>
                <c:pt idx="260">
                  <c:v>0.657233799241962</c:v>
                </c:pt>
                <c:pt idx="261">
                  <c:v>0.657441283183616</c:v>
                </c:pt>
                <c:pt idx="262">
                  <c:v>0.6576482134905</c:v>
                </c:pt>
                <c:pt idx="263">
                  <c:v>0.657854591122393</c:v>
                </c:pt>
                <c:pt idx="264">
                  <c:v>0.658060417050788</c:v>
                </c:pt>
                <c:pt idx="265">
                  <c:v>0.658265692258568</c:v>
                </c:pt>
                <c:pt idx="266">
                  <c:v>0.6584704177397</c:v>
                </c:pt>
                <c:pt idx="267">
                  <c:v>0.658674594498923</c:v>
                </c:pt>
                <c:pt idx="268">
                  <c:v>0.658878223551448</c:v>
                </c:pt>
                <c:pt idx="269">
                  <c:v>0.659081305922664</c:v>
                </c:pt>
                <c:pt idx="270">
                  <c:v>0.659283842647843</c:v>
                </c:pt>
                <c:pt idx="271">
                  <c:v>0.65948583477186</c:v>
                </c:pt>
                <c:pt idx="272">
                  <c:v>0.659687283348907</c:v>
                </c:pt>
                <c:pt idx="273">
                  <c:v>0.659888189442223</c:v>
                </c:pt>
                <c:pt idx="274">
                  <c:v>0.66008855412382</c:v>
                </c:pt>
                <c:pt idx="275">
                  <c:v>0.660288378474218</c:v>
                </c:pt>
                <c:pt idx="276">
                  <c:v>0.660487663582188</c:v>
                </c:pt>
                <c:pt idx="277">
                  <c:v>0.660686410544493</c:v>
                </c:pt>
                <c:pt idx="278">
                  <c:v>0.660884620465636</c:v>
                </c:pt>
                <c:pt idx="279">
                  <c:v>0.661082294457618</c:v>
                </c:pt>
                <c:pt idx="280">
                  <c:v>0.661279433639693</c:v>
                </c:pt>
                <c:pt idx="281">
                  <c:v>0.66147603913813</c:v>
                </c:pt>
                <c:pt idx="282">
                  <c:v>0.661672112085985</c:v>
                </c:pt>
                <c:pt idx="283">
                  <c:v>0.661867653622865</c:v>
                </c:pt>
                <c:pt idx="284">
                  <c:v>0.662062664894713</c:v>
                </c:pt>
                <c:pt idx="285">
                  <c:v>0.662257147053579</c:v>
                </c:pt>
                <c:pt idx="286">
                  <c:v>0.662451101257411</c:v>
                </c:pt>
                <c:pt idx="287">
                  <c:v>0.662644528669838</c:v>
                </c:pt>
                <c:pt idx="288">
                  <c:v>0.662837430459968</c:v>
                </c:pt>
                <c:pt idx="289">
                  <c:v>0.66302980780218</c:v>
                </c:pt>
                <c:pt idx="290">
                  <c:v>0.663221661875925</c:v>
                </c:pt>
                <c:pt idx="291">
                  <c:v>0.663412993865533</c:v>
                </c:pt>
                <c:pt idx="292">
                  <c:v>0.663603804960016</c:v>
                </c:pt>
                <c:pt idx="293">
                  <c:v>0.663794096352885</c:v>
                </c:pt>
                <c:pt idx="294">
                  <c:v>0.663983869241961</c:v>
                </c:pt>
                <c:pt idx="295">
                  <c:v>0.664173124829196</c:v>
                </c:pt>
                <c:pt idx="296">
                  <c:v>0.664361864320497</c:v>
                </c:pt>
                <c:pt idx="297">
                  <c:v>0.664550088925548</c:v>
                </c:pt>
                <c:pt idx="298">
                  <c:v>0.664737799857643</c:v>
                </c:pt>
                <c:pt idx="299">
                  <c:v>0.664924998333517</c:v>
                </c:pt>
                <c:pt idx="300">
                  <c:v>0.665111685573185</c:v>
                </c:pt>
                <c:pt idx="301">
                  <c:v>0.665297862799777</c:v>
                </c:pt>
                <c:pt idx="302">
                  <c:v>0.665483531239385</c:v>
                </c:pt>
                <c:pt idx="303">
                  <c:v>0.665668692120908</c:v>
                </c:pt>
                <c:pt idx="304">
                  <c:v>0.665853346675899</c:v>
                </c:pt>
                <c:pt idx="305">
                  <c:v>0.666037496138419</c:v>
                </c:pt>
                <c:pt idx="306">
                  <c:v>0.666221141744892</c:v>
                </c:pt>
                <c:pt idx="307">
                  <c:v>0.666404284733965</c:v>
                </c:pt>
                <c:pt idx="308">
                  <c:v>0.666586926346365</c:v>
                </c:pt>
                <c:pt idx="309">
                  <c:v>0.666769067824767</c:v>
                </c:pt>
                <c:pt idx="310">
                  <c:v>0.666950710413659</c:v>
                </c:pt>
                <c:pt idx="311">
                  <c:v>0.667131855359214</c:v>
                </c:pt>
                <c:pt idx="312">
                  <c:v>0.667312503909159</c:v>
                </c:pt>
                <c:pt idx="313">
                  <c:v>0.667492657312652</c:v>
                </c:pt>
                <c:pt idx="314">
                  <c:v>0.667672316820162</c:v>
                </c:pt>
                <c:pt idx="315">
                  <c:v>0.667851483683344</c:v>
                </c:pt>
                <c:pt idx="316">
                  <c:v>0.668030159154929</c:v>
                </c:pt>
                <c:pt idx="317">
                  <c:v>0.668208344488605</c:v>
                </c:pt>
                <c:pt idx="318">
                  <c:v>0.668386040938906</c:v>
                </c:pt>
                <c:pt idx="319">
                  <c:v>0.668563249761103</c:v>
                </c:pt>
                <c:pt idx="320">
                  <c:v>0.668739972211098</c:v>
                </c:pt>
                <c:pt idx="321">
                  <c:v>0.668916209545316</c:v>
                </c:pt>
                <c:pt idx="322">
                  <c:v>0.669091963020608</c:v>
                </c:pt>
                <c:pt idx="323">
                  <c:v>0.669267233894146</c:v>
                </c:pt>
                <c:pt idx="324">
                  <c:v>0.669442023423328</c:v>
                </c:pt>
                <c:pt idx="325">
                  <c:v>0.669616332865681</c:v>
                </c:pt>
                <c:pt idx="326">
                  <c:v>0.669790163478769</c:v>
                </c:pt>
                <c:pt idx="327">
                  <c:v>0.669963516520101</c:v>
                </c:pt>
                <c:pt idx="328">
                  <c:v>0.670136393247042</c:v>
                </c:pt>
                <c:pt idx="329">
                  <c:v>0.670308794916726</c:v>
                </c:pt>
                <c:pt idx="330">
                  <c:v>0.670480722785969</c:v>
                </c:pt>
                <c:pt idx="331">
                  <c:v>0.670652178111191</c:v>
                </c:pt>
                <c:pt idx="332">
                  <c:v>0.67082316214833</c:v>
                </c:pt>
                <c:pt idx="333">
                  <c:v>0.670993676152764</c:v>
                </c:pt>
                <c:pt idx="334">
                  <c:v>0.671163721379234</c:v>
                </c:pt>
                <c:pt idx="335">
                  <c:v>0.671333299081772</c:v>
                </c:pt>
                <c:pt idx="336">
                  <c:v>0.67150241051362</c:v>
                </c:pt>
                <c:pt idx="337">
                  <c:v>0.671671056927166</c:v>
                </c:pt>
                <c:pt idx="338">
                  <c:v>0.671839239573867</c:v>
                </c:pt>
                <c:pt idx="339">
                  <c:v>0.672006959704186</c:v>
                </c:pt>
                <c:pt idx="340">
                  <c:v>0.672174218567524</c:v>
                </c:pt>
                <c:pt idx="341">
                  <c:v>0.672341017412153</c:v>
                </c:pt>
                <c:pt idx="342">
                  <c:v>0.672507357485153</c:v>
                </c:pt>
                <c:pt idx="343">
                  <c:v>0.672673240032355</c:v>
                </c:pt>
                <c:pt idx="344">
                  <c:v>0.672838666298273</c:v>
                </c:pt>
                <c:pt idx="345">
                  <c:v>0.673003637526053</c:v>
                </c:pt>
                <c:pt idx="346">
                  <c:v>0.673168154957409</c:v>
                </c:pt>
                <c:pt idx="347">
                  <c:v>0.673332219832573</c:v>
                </c:pt>
                <c:pt idx="348">
                  <c:v>0.673495833390238</c:v>
                </c:pt>
                <c:pt idx="349">
                  <c:v>0.673658996867507</c:v>
                </c:pt>
                <c:pt idx="350">
                  <c:v>0.673821711499837</c:v>
                </c:pt>
                <c:pt idx="351">
                  <c:v>0.673983978520996</c:v>
                </c:pt>
                <c:pt idx="352">
                  <c:v>0.67414579916301</c:v>
                </c:pt>
                <c:pt idx="353">
                  <c:v>0.674307174656115</c:v>
                </c:pt>
                <c:pt idx="354">
                  <c:v>0.674468106228716</c:v>
                </c:pt>
                <c:pt idx="355">
                  <c:v>0.674628595107335</c:v>
                </c:pt>
                <c:pt idx="356">
                  <c:v>0.674788642516574</c:v>
                </c:pt>
                <c:pt idx="357">
                  <c:v>0.674948249679069</c:v>
                </c:pt>
                <c:pt idx="358">
                  <c:v>0.675107417815452</c:v>
                </c:pt>
                <c:pt idx="359">
                  <c:v>0.675266148144307</c:v>
                </c:pt>
                <c:pt idx="360">
                  <c:v>0.675424441882135</c:v>
                </c:pt>
                <c:pt idx="361">
                  <c:v>0.675582300243314</c:v>
                </c:pt>
                <c:pt idx="362">
                  <c:v>0.675739724440066</c:v>
                </c:pt>
                <c:pt idx="363">
                  <c:v>0.675896715682416</c:v>
                </c:pt>
                <c:pt idx="364">
                  <c:v>0.676053275178164</c:v>
                </c:pt>
                <c:pt idx="365">
                  <c:v>0.676209404132845</c:v>
                </c:pt>
                <c:pt idx="366">
                  <c:v>0.676365103749704</c:v>
                </c:pt>
                <c:pt idx="367">
                  <c:v>0.676520375229659</c:v>
                </c:pt>
                <c:pt idx="368">
                  <c:v>0.676675219771273</c:v>
                </c:pt>
                <c:pt idx="369">
                  <c:v>0.676829638570727</c:v>
                </c:pt>
                <c:pt idx="370">
                  <c:v>0.676983632821785</c:v>
                </c:pt>
                <c:pt idx="371">
                  <c:v>0.677137203715775</c:v>
                </c:pt>
                <c:pt idx="372">
                  <c:v>0.677290352441555</c:v>
                </c:pt>
                <c:pt idx="373">
                  <c:v>0.677443080185493</c:v>
                </c:pt>
                <c:pt idx="374">
                  <c:v>0.677595388131438</c:v>
                </c:pt>
                <c:pt idx="375">
                  <c:v>0.6777472774607</c:v>
                </c:pt>
                <c:pt idx="376">
                  <c:v>0.677898749352021</c:v>
                </c:pt>
                <c:pt idx="377">
                  <c:v>0.678049804981562</c:v>
                </c:pt>
                <c:pt idx="378">
                  <c:v>0.678200445522871</c:v>
                </c:pt>
                <c:pt idx="379">
                  <c:v>0.67835067214687</c:v>
                </c:pt>
                <c:pt idx="380">
                  <c:v>0.678500486021832</c:v>
                </c:pt>
                <c:pt idx="381">
                  <c:v>0.67864988831336</c:v>
                </c:pt>
                <c:pt idx="382">
                  <c:v>0.678798880184375</c:v>
                </c:pt>
                <c:pt idx="383">
                  <c:v>0.678947462795089</c:v>
                </c:pt>
                <c:pt idx="384">
                  <c:v>0.679095637302995</c:v>
                </c:pt>
                <c:pt idx="385">
                  <c:v>0.67924340486285</c:v>
                </c:pt>
                <c:pt idx="386">
                  <c:v>0.679390766626655</c:v>
                </c:pt>
                <c:pt idx="387">
                  <c:v>0.679537723743643</c:v>
                </c:pt>
                <c:pt idx="388">
                  <c:v>0.679684277360266</c:v>
                </c:pt>
                <c:pt idx="389">
                  <c:v>0.679830428620177</c:v>
                </c:pt>
                <c:pt idx="390">
                  <c:v>0.679976178664221</c:v>
                </c:pt>
                <c:pt idx="391">
                  <c:v>0.680121528630419</c:v>
                </c:pt>
                <c:pt idx="392">
                  <c:v>0.680266479653958</c:v>
                </c:pt>
                <c:pt idx="393">
                  <c:v>0.68041103286718</c:v>
                </c:pt>
                <c:pt idx="394">
                  <c:v>0.680555189399569</c:v>
                </c:pt>
                <c:pt idx="395">
                  <c:v>0.680698950377743</c:v>
                </c:pt>
                <c:pt idx="396">
                  <c:v>0.680842316925441</c:v>
                </c:pt>
                <c:pt idx="397">
                  <c:v>0.680985290163517</c:v>
                </c:pt>
                <c:pt idx="398">
                  <c:v>0.68112787120993</c:v>
                </c:pt>
                <c:pt idx="399">
                  <c:v>0.681270061179735</c:v>
                </c:pt>
                <c:pt idx="400">
                  <c:v>0.681411861185076</c:v>
                </c:pt>
                <c:pt idx="401">
                  <c:v>0.681553272335179</c:v>
                </c:pt>
                <c:pt idx="402">
                  <c:v>0.681694295736342</c:v>
                </c:pt>
                <c:pt idx="403">
                  <c:v>0.681834932491935</c:v>
                </c:pt>
                <c:pt idx="404">
                  <c:v>0.681975183702387</c:v>
                </c:pt>
                <c:pt idx="405">
                  <c:v>0.682115050465183</c:v>
                </c:pt>
                <c:pt idx="406">
                  <c:v>0.682254533874863</c:v>
                </c:pt>
                <c:pt idx="407">
                  <c:v>0.682393635023009</c:v>
                </c:pt>
                <c:pt idx="408">
                  <c:v>0.682532354998249</c:v>
                </c:pt>
                <c:pt idx="409">
                  <c:v>0.682670694886247</c:v>
                </c:pt>
                <c:pt idx="410">
                  <c:v>0.682808655769703</c:v>
                </c:pt>
                <c:pt idx="411">
                  <c:v>0.682946238728347</c:v>
                </c:pt>
                <c:pt idx="412">
                  <c:v>0.683083444838938</c:v>
                </c:pt>
                <c:pt idx="413">
                  <c:v>0.683220275175262</c:v>
                </c:pt>
                <c:pt idx="414">
                  <c:v>0.683356730808128</c:v>
                </c:pt>
                <c:pt idx="415">
                  <c:v>0.683492812805367</c:v>
                </c:pt>
                <c:pt idx="416">
                  <c:v>0.683628522231832</c:v>
                </c:pt>
                <c:pt idx="417">
                  <c:v>0.683763860149394</c:v>
                </c:pt>
                <c:pt idx="418">
                  <c:v>0.683898827616942</c:v>
                </c:pt>
                <c:pt idx="419">
                  <c:v>0.684033425690385</c:v>
                </c:pt>
                <c:pt idx="420">
                  <c:v>0.684167655422647</c:v>
                </c:pt>
                <c:pt idx="421">
                  <c:v>0.684301517863671</c:v>
                </c:pt>
                <c:pt idx="422">
                  <c:v>0.684435014060419</c:v>
                </c:pt>
                <c:pt idx="423">
                  <c:v>0.684568145056869</c:v>
                </c:pt>
                <c:pt idx="424">
                  <c:v>0.684700911894019</c:v>
                </c:pt>
                <c:pt idx="425">
                  <c:v>0.684833315609889</c:v>
                </c:pt>
                <c:pt idx="426">
                  <c:v>0.684965357239519</c:v>
                </c:pt>
                <c:pt idx="427">
                  <c:v>0.685097037814972</c:v>
                </c:pt>
                <c:pt idx="428">
                  <c:v>0.685228358365336</c:v>
                </c:pt>
                <c:pt idx="429">
                  <c:v>0.685359319916726</c:v>
                </c:pt>
                <c:pt idx="430">
                  <c:v>0.685489923492287</c:v>
                </c:pt>
                <c:pt idx="431">
                  <c:v>0.685620170112194</c:v>
                </c:pt>
                <c:pt idx="432">
                  <c:v>0.685750060793658</c:v>
                </c:pt>
                <c:pt idx="433">
                  <c:v>0.685879596550925</c:v>
                </c:pt>
                <c:pt idx="434">
                  <c:v>0.686008778395284</c:v>
                </c:pt>
                <c:pt idx="435">
                  <c:v>0.686137607335064</c:v>
                </c:pt>
                <c:pt idx="436">
                  <c:v>0.686266084375644</c:v>
                </c:pt>
                <c:pt idx="437">
                  <c:v>0.686394210519451</c:v>
                </c:pt>
                <c:pt idx="438">
                  <c:v>0.686521986765969</c:v>
                </c:pt>
                <c:pt idx="439">
                  <c:v>0.686649414111736</c:v>
                </c:pt>
                <c:pt idx="440">
                  <c:v>0.686776493550357</c:v>
                </c:pt>
                <c:pt idx="441">
                  <c:v>0.6869032260725</c:v>
                </c:pt>
                <c:pt idx="442">
                  <c:v>0.687029612665907</c:v>
                </c:pt>
                <c:pt idx="443">
                  <c:v>0.687155654315393</c:v>
                </c:pt>
                <c:pt idx="444">
                  <c:v>0.687281352002856</c:v>
                </c:pt>
                <c:pt idx="445">
                  <c:v>0.687406706707277</c:v>
                </c:pt>
                <c:pt idx="446">
                  <c:v>0.687531719404728</c:v>
                </c:pt>
                <c:pt idx="447">
                  <c:v>0.687656391068378</c:v>
                </c:pt>
                <c:pt idx="448">
                  <c:v>0.687780722668494</c:v>
                </c:pt>
                <c:pt idx="449">
                  <c:v>0.687904715172452</c:v>
                </c:pt>
                <c:pt idx="450">
                  <c:v>0.688028369544738</c:v>
                </c:pt>
                <c:pt idx="451">
                  <c:v>0.688151686746956</c:v>
                </c:pt>
                <c:pt idx="452">
                  <c:v>0.688274667737832</c:v>
                </c:pt>
                <c:pt idx="453">
                  <c:v>0.688397313473222</c:v>
                </c:pt>
                <c:pt idx="454">
                  <c:v>0.688519624906117</c:v>
                </c:pt>
                <c:pt idx="455">
                  <c:v>0.688641602986648</c:v>
                </c:pt>
                <c:pt idx="456">
                  <c:v>0.688763248662095</c:v>
                </c:pt>
                <c:pt idx="457">
                  <c:v>0.688884562876888</c:v>
                </c:pt>
                <c:pt idx="458">
                  <c:v>0.689005546572621</c:v>
                </c:pt>
                <c:pt idx="459">
                  <c:v>0.689126200688051</c:v>
                </c:pt>
                <c:pt idx="460">
                  <c:v>0.689246526159109</c:v>
                </c:pt>
                <c:pt idx="461">
                  <c:v>0.689366523918905</c:v>
                </c:pt>
                <c:pt idx="462">
                  <c:v>0.689486194897735</c:v>
                </c:pt>
                <c:pt idx="463">
                  <c:v>0.689605540023087</c:v>
                </c:pt>
                <c:pt idx="464">
                  <c:v>0.689724560219651</c:v>
                </c:pt>
                <c:pt idx="465">
                  <c:v>0.68984325640932</c:v>
                </c:pt>
                <c:pt idx="466">
                  <c:v>0.689961629511204</c:v>
                </c:pt>
                <c:pt idx="467">
                  <c:v>0.69007968044163</c:v>
                </c:pt>
                <c:pt idx="468">
                  <c:v>0.690197410114155</c:v>
                </c:pt>
                <c:pt idx="469">
                  <c:v>0.69031481943957</c:v>
                </c:pt>
                <c:pt idx="470">
                  <c:v>0.690431909325907</c:v>
                </c:pt>
                <c:pt idx="471">
                  <c:v>0.690548680678448</c:v>
                </c:pt>
                <c:pt idx="472">
                  <c:v>0.690665134399732</c:v>
                </c:pt>
                <c:pt idx="473">
                  <c:v>0.690781271389559</c:v>
                </c:pt>
                <c:pt idx="474">
                  <c:v>0.690897092545005</c:v>
                </c:pt>
                <c:pt idx="475">
                  <c:v>0.691012598760419</c:v>
                </c:pt>
                <c:pt idx="476">
                  <c:v>0.691127790927441</c:v>
                </c:pt>
                <c:pt idx="477">
                  <c:v>0.691242669935001</c:v>
                </c:pt>
                <c:pt idx="478">
                  <c:v>0.691357236669332</c:v>
                </c:pt>
                <c:pt idx="479">
                  <c:v>0.691471492013976</c:v>
                </c:pt>
                <c:pt idx="480">
                  <c:v>0.69158543684979</c:v>
                </c:pt>
                <c:pt idx="481">
                  <c:v>0.691699072054956</c:v>
                </c:pt>
                <c:pt idx="482">
                  <c:v>0.691812398504989</c:v>
                </c:pt>
                <c:pt idx="483">
                  <c:v>0.69192541707274</c:v>
                </c:pt>
                <c:pt idx="484">
                  <c:v>0.692038128628411</c:v>
                </c:pt>
                <c:pt idx="485">
                  <c:v>0.692150534039557</c:v>
                </c:pt>
                <c:pt idx="486">
                  <c:v>0.692262634171096</c:v>
                </c:pt>
                <c:pt idx="487">
                  <c:v>0.692374429885316</c:v>
                </c:pt>
                <c:pt idx="488">
                  <c:v>0.692485922041885</c:v>
                </c:pt>
                <c:pt idx="489">
                  <c:v>0.692597111497857</c:v>
                </c:pt>
                <c:pt idx="490">
                  <c:v>0.692707999107679</c:v>
                </c:pt>
                <c:pt idx="491">
                  <c:v>0.6928185857232</c:v>
                </c:pt>
                <c:pt idx="492">
                  <c:v>0.692928872193681</c:v>
                </c:pt>
                <c:pt idx="493">
                  <c:v>0.693038859365798</c:v>
                </c:pt>
                <c:pt idx="494">
                  <c:v>0.693148548083656</c:v>
                </c:pt>
                <c:pt idx="495">
                  <c:v>0.693257939188792</c:v>
                </c:pt>
                <c:pt idx="496">
                  <c:v>0.693367033520183</c:v>
                </c:pt>
                <c:pt idx="497">
                  <c:v>0.693475831914258</c:v>
                </c:pt>
                <c:pt idx="498">
                  <c:v>0.693584335204904</c:v>
                </c:pt>
                <c:pt idx="499">
                  <c:v>0.693692544223472</c:v>
                </c:pt>
                <c:pt idx="500">
                  <c:v>0.693800459798786</c:v>
                </c:pt>
                <c:pt idx="501">
                  <c:v>0.693908082757154</c:v>
                </c:pt>
                <c:pt idx="502">
                  <c:v>0.69401541392237</c:v>
                </c:pt>
                <c:pt idx="503">
                  <c:v>0.694122454115728</c:v>
                </c:pt>
                <c:pt idx="504">
                  <c:v>0.694229204156028</c:v>
                </c:pt>
                <c:pt idx="505">
                  <c:v>0.69433566485958</c:v>
                </c:pt>
                <c:pt idx="506">
                  <c:v>0.694441837040218</c:v>
                </c:pt>
                <c:pt idx="507">
                  <c:v>0.694547721509305</c:v>
                </c:pt>
                <c:pt idx="508">
                  <c:v>0.69465331907574</c:v>
                </c:pt>
                <c:pt idx="509">
                  <c:v>0.694758630545969</c:v>
                </c:pt>
                <c:pt idx="510">
                  <c:v>0.69486365672399</c:v>
                </c:pt>
                <c:pt idx="511">
                  <c:v>0.694968398411362</c:v>
                </c:pt>
                <c:pt idx="512">
                  <c:v>0.695072856407213</c:v>
                </c:pt>
                <c:pt idx="513">
                  <c:v>0.695177031508249</c:v>
                </c:pt>
                <c:pt idx="514">
                  <c:v>0.69528092450876</c:v>
                </c:pt>
                <c:pt idx="515">
                  <c:v>0.695384536200628</c:v>
                </c:pt>
                <c:pt idx="516">
                  <c:v>0.695487867373338</c:v>
                </c:pt>
                <c:pt idx="517">
                  <c:v>0.695590918813981</c:v>
                </c:pt>
                <c:pt idx="518">
                  <c:v>0.695693691307267</c:v>
                </c:pt>
                <c:pt idx="519">
                  <c:v>0.695796185635528</c:v>
                </c:pt>
                <c:pt idx="520">
                  <c:v>0.695898402578729</c:v>
                </c:pt>
                <c:pt idx="521">
                  <c:v>0.696000342914476</c:v>
                </c:pt>
                <c:pt idx="522">
                  <c:v>0.696102007418022</c:v>
                </c:pt>
                <c:pt idx="523">
                  <c:v>0.696203396862276</c:v>
                </c:pt>
                <c:pt idx="524">
                  <c:v>0.696304512017809</c:v>
                </c:pt>
                <c:pt idx="525">
                  <c:v>0.696405353652865</c:v>
                </c:pt>
                <c:pt idx="526">
                  <c:v>0.696505922533367</c:v>
                </c:pt>
                <c:pt idx="527">
                  <c:v>0.696606219422924</c:v>
                </c:pt>
                <c:pt idx="528">
                  <c:v>0.696706245082839</c:v>
                </c:pt>
                <c:pt idx="529">
                  <c:v>0.69680600027212</c:v>
                </c:pt>
                <c:pt idx="530">
                  <c:v>0.69690548574748</c:v>
                </c:pt>
                <c:pt idx="531">
                  <c:v>0.697004702263355</c:v>
                </c:pt>
                <c:pt idx="532">
                  <c:v>0.697103650571903</c:v>
                </c:pt>
                <c:pt idx="533">
                  <c:v>0.697202331423015</c:v>
                </c:pt>
                <c:pt idx="534">
                  <c:v>0.697300745564324</c:v>
                </c:pt>
                <c:pt idx="535">
                  <c:v>0.69739889374121</c:v>
                </c:pt>
                <c:pt idx="536">
                  <c:v>0.69749677669681</c:v>
                </c:pt>
                <c:pt idx="537">
                  <c:v>0.697594395172022</c:v>
                </c:pt>
                <c:pt idx="538">
                  <c:v>0.697691749905517</c:v>
                </c:pt>
                <c:pt idx="539">
                  <c:v>0.697788841633744</c:v>
                </c:pt>
                <c:pt idx="540">
                  <c:v>0.697885671090937</c:v>
                </c:pt>
                <c:pt idx="541">
                  <c:v>0.697982239009125</c:v>
                </c:pt>
                <c:pt idx="542">
                  <c:v>0.698078546118136</c:v>
                </c:pt>
                <c:pt idx="543">
                  <c:v>0.698174593145606</c:v>
                </c:pt>
                <c:pt idx="544">
                  <c:v>0.69827038081699</c:v>
                </c:pt>
                <c:pt idx="545">
                  <c:v>0.698365909855562</c:v>
                </c:pt>
                <c:pt idx="546">
                  <c:v>0.69846118098243</c:v>
                </c:pt>
                <c:pt idx="547">
                  <c:v>0.698556194916537</c:v>
                </c:pt>
                <c:pt idx="548">
                  <c:v>0.698650952374672</c:v>
                </c:pt>
                <c:pt idx="549">
                  <c:v>0.698745454071477</c:v>
                </c:pt>
                <c:pt idx="550">
                  <c:v>0.698839700719455</c:v>
                </c:pt>
                <c:pt idx="551">
                  <c:v>0.698933693028973</c:v>
                </c:pt>
                <c:pt idx="552">
                  <c:v>0.699027431708274</c:v>
                </c:pt>
                <c:pt idx="553">
                  <c:v>0.699120917463483</c:v>
                </c:pt>
                <c:pt idx="554">
                  <c:v>0.699214150998612</c:v>
                </c:pt>
                <c:pt idx="555">
                  <c:v>0.69930713301557</c:v>
                </c:pt>
                <c:pt idx="556">
                  <c:v>0.69939986421417</c:v>
                </c:pt>
                <c:pt idx="557">
                  <c:v>0.699492345292132</c:v>
                </c:pt>
                <c:pt idx="558">
                  <c:v>0.699584576945095</c:v>
                </c:pt>
                <c:pt idx="559">
                  <c:v>0.699676559866624</c:v>
                </c:pt>
                <c:pt idx="560">
                  <c:v>0.699768294748212</c:v>
                </c:pt>
                <c:pt idx="561">
                  <c:v>0.699859782279293</c:v>
                </c:pt>
                <c:pt idx="562">
                  <c:v>0.699951023147244</c:v>
                </c:pt>
                <c:pt idx="563">
                  <c:v>0.700042018037396</c:v>
                </c:pt>
                <c:pt idx="564">
                  <c:v>0.700132767633038</c:v>
                </c:pt>
                <c:pt idx="565">
                  <c:v>0.700223272615428</c:v>
                </c:pt>
                <c:pt idx="566">
                  <c:v>0.700313533663793</c:v>
                </c:pt>
                <c:pt idx="567">
                  <c:v>0.700403551455342</c:v>
                </c:pt>
                <c:pt idx="568">
                  <c:v>0.700493326665272</c:v>
                </c:pt>
                <c:pt idx="569">
                  <c:v>0.700582859966771</c:v>
                </c:pt>
                <c:pt idx="570">
                  <c:v>0.700672152031029</c:v>
                </c:pt>
                <c:pt idx="571">
                  <c:v>0.700761203527243</c:v>
                </c:pt>
                <c:pt idx="572">
                  <c:v>0.700850015122625</c:v>
                </c:pt>
                <c:pt idx="573">
                  <c:v>0.700938587482404</c:v>
                </c:pt>
                <c:pt idx="574">
                  <c:v>0.701026921269841</c:v>
                </c:pt>
                <c:pt idx="575">
                  <c:v>0.701115017146229</c:v>
                </c:pt>
                <c:pt idx="576">
                  <c:v>0.7012028757709</c:v>
                </c:pt>
                <c:pt idx="577">
                  <c:v>0.701290497801236</c:v>
                </c:pt>
                <c:pt idx="578">
                  <c:v>0.701377883892672</c:v>
                </c:pt>
                <c:pt idx="579">
                  <c:v>0.701465034698704</c:v>
                </c:pt>
                <c:pt idx="580">
                  <c:v>0.701551950870892</c:v>
                </c:pt>
                <c:pt idx="581">
                  <c:v>0.701638633058874</c:v>
                </c:pt>
                <c:pt idx="582">
                  <c:v>0.701725081910366</c:v>
                </c:pt>
                <c:pt idx="583">
                  <c:v>0.70181129807117</c:v>
                </c:pt>
                <c:pt idx="584">
                  <c:v>0.701897282185182</c:v>
                </c:pt>
                <c:pt idx="585">
                  <c:v>0.701983034894397</c:v>
                </c:pt>
                <c:pt idx="586">
                  <c:v>0.702068556838915</c:v>
                </c:pt>
                <c:pt idx="587">
                  <c:v>0.702153848656951</c:v>
                </c:pt>
                <c:pt idx="588">
                  <c:v>0.702238910984835</c:v>
                </c:pt>
                <c:pt idx="589">
                  <c:v>0.702323744457024</c:v>
                </c:pt>
                <c:pt idx="590">
                  <c:v>0.702408349706105</c:v>
                </c:pt>
                <c:pt idx="591">
                  <c:v>0.702492727362804</c:v>
                </c:pt>
                <c:pt idx="592">
                  <c:v>0.702576878055991</c:v>
                </c:pt>
                <c:pt idx="593">
                  <c:v>0.702660802412683</c:v>
                </c:pt>
                <c:pt idx="594">
                  <c:v>0.702744501058055</c:v>
                </c:pt>
                <c:pt idx="595">
                  <c:v>0.702827974615446</c:v>
                </c:pt>
                <c:pt idx="596">
                  <c:v>0.70291122370636</c:v>
                </c:pt>
                <c:pt idx="597">
                  <c:v>0.702994248950479</c:v>
                </c:pt>
                <c:pt idx="598">
                  <c:v>0.703077050965663</c:v>
                </c:pt>
                <c:pt idx="599">
                  <c:v>0.703159630367961</c:v>
                </c:pt>
                <c:pt idx="600">
                  <c:v>0.703241987771613</c:v>
                </c:pt>
                <c:pt idx="601">
                  <c:v>0.703324123789059</c:v>
                </c:pt>
              </c:numCache>
            </c:numRef>
          </c:yVal>
          <c:smooth val="0"/>
        </c:ser>
        <c:ser>
          <c:idx val="0"/>
          <c:order val="2"/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CID_G667!$F$16:$F$931</c:f>
              <c:numCache>
                <c:formatCode>General</c:formatCode>
                <c:ptCount val="916"/>
                <c:pt idx="0">
                  <c:v>129.8266666666667</c:v>
                </c:pt>
                <c:pt idx="1">
                  <c:v>142.2433333333333</c:v>
                </c:pt>
                <c:pt idx="2">
                  <c:v>149.79</c:v>
                </c:pt>
                <c:pt idx="3">
                  <c:v>156.7133333333333</c:v>
                </c:pt>
                <c:pt idx="4">
                  <c:v>162.93</c:v>
                </c:pt>
                <c:pt idx="5">
                  <c:v>169.22</c:v>
                </c:pt>
                <c:pt idx="6">
                  <c:v>174.4333333333333</c:v>
                </c:pt>
                <c:pt idx="7">
                  <c:v>179.7466666666667</c:v>
                </c:pt>
                <c:pt idx="8">
                  <c:v>184.7766666666666</c:v>
                </c:pt>
                <c:pt idx="9">
                  <c:v>189.41</c:v>
                </c:pt>
                <c:pt idx="10">
                  <c:v>193.5933333333333</c:v>
                </c:pt>
                <c:pt idx="11">
                  <c:v>198.0</c:v>
                </c:pt>
                <c:pt idx="12">
                  <c:v>201.57</c:v>
                </c:pt>
                <c:pt idx="13">
                  <c:v>205.5533333333333</c:v>
                </c:pt>
                <c:pt idx="14">
                  <c:v>208.73</c:v>
                </c:pt>
                <c:pt idx="15">
                  <c:v>212.56</c:v>
                </c:pt>
                <c:pt idx="16">
                  <c:v>215.3966666666667</c:v>
                </c:pt>
                <c:pt idx="17">
                  <c:v>218.39</c:v>
                </c:pt>
                <c:pt idx="18">
                  <c:v>221.4966666666667</c:v>
                </c:pt>
                <c:pt idx="19">
                  <c:v>224.05</c:v>
                </c:pt>
                <c:pt idx="20">
                  <c:v>226.8133333333334</c:v>
                </c:pt>
                <c:pt idx="21">
                  <c:v>229.15</c:v>
                </c:pt>
                <c:pt idx="22">
                  <c:v>231.52</c:v>
                </c:pt>
                <c:pt idx="23">
                  <c:v>233.65</c:v>
                </c:pt>
                <c:pt idx="24">
                  <c:v>235.7633333333333</c:v>
                </c:pt>
                <c:pt idx="25">
                  <c:v>237.7966666666667</c:v>
                </c:pt>
                <c:pt idx="26">
                  <c:v>239.5833333333333</c:v>
                </c:pt>
                <c:pt idx="27">
                  <c:v>241.7866666666667</c:v>
                </c:pt>
                <c:pt idx="28">
                  <c:v>243.3566666666667</c:v>
                </c:pt>
                <c:pt idx="29">
                  <c:v>244.8066666666667</c:v>
                </c:pt>
                <c:pt idx="30">
                  <c:v>246.7333333333333</c:v>
                </c:pt>
                <c:pt idx="31">
                  <c:v>248.2933333333333</c:v>
                </c:pt>
                <c:pt idx="32">
                  <c:v>249.2166666666667</c:v>
                </c:pt>
                <c:pt idx="33">
                  <c:v>250.5</c:v>
                </c:pt>
                <c:pt idx="34">
                  <c:v>252.1733333333333</c:v>
                </c:pt>
                <c:pt idx="35">
                  <c:v>253.15</c:v>
                </c:pt>
                <c:pt idx="36">
                  <c:v>254.4833333333333</c:v>
                </c:pt>
                <c:pt idx="37">
                  <c:v>255.7466666666667</c:v>
                </c:pt>
                <c:pt idx="38">
                  <c:v>256.4666666666667</c:v>
                </c:pt>
                <c:pt idx="39">
                  <c:v>257.6666666666666</c:v>
                </c:pt>
                <c:pt idx="40">
                  <c:v>258.6833333333333</c:v>
                </c:pt>
                <c:pt idx="41">
                  <c:v>259.7533333333333</c:v>
                </c:pt>
                <c:pt idx="42">
                  <c:v>260.5666666666666</c:v>
                </c:pt>
                <c:pt idx="43">
                  <c:v>261.69</c:v>
                </c:pt>
                <c:pt idx="44">
                  <c:v>262.1299999999999</c:v>
                </c:pt>
                <c:pt idx="45">
                  <c:v>263.1833333333333</c:v>
                </c:pt>
                <c:pt idx="46">
                  <c:v>263.6233333333332</c:v>
                </c:pt>
                <c:pt idx="47">
                  <c:v>264.4233333333333</c:v>
                </c:pt>
                <c:pt idx="48">
                  <c:v>264.98</c:v>
                </c:pt>
                <c:pt idx="49">
                  <c:v>265.71</c:v>
                </c:pt>
                <c:pt idx="50">
                  <c:v>266.2566666666666</c:v>
                </c:pt>
                <c:pt idx="51">
                  <c:v>267.4333333333333</c:v>
                </c:pt>
                <c:pt idx="52">
                  <c:v>267.9066666666667</c:v>
                </c:pt>
                <c:pt idx="53">
                  <c:v>268.45</c:v>
                </c:pt>
                <c:pt idx="54">
                  <c:v>268.86</c:v>
                </c:pt>
                <c:pt idx="55">
                  <c:v>269.1533333333333</c:v>
                </c:pt>
                <c:pt idx="56">
                  <c:v>269.8766666666667</c:v>
                </c:pt>
                <c:pt idx="57">
                  <c:v>270.1633333333333</c:v>
                </c:pt>
                <c:pt idx="58">
                  <c:v>270.8833333333334</c:v>
                </c:pt>
                <c:pt idx="59">
                  <c:v>271.41</c:v>
                </c:pt>
                <c:pt idx="60">
                  <c:v>271.6966666666666</c:v>
                </c:pt>
                <c:pt idx="61">
                  <c:v>272.3466666666666</c:v>
                </c:pt>
                <c:pt idx="62">
                  <c:v>272.6266666666667</c:v>
                </c:pt>
                <c:pt idx="63">
                  <c:v>273.26</c:v>
                </c:pt>
                <c:pt idx="64">
                  <c:v>273.3633333333332</c:v>
                </c:pt>
                <c:pt idx="65">
                  <c:v>274.0033333333333</c:v>
                </c:pt>
                <c:pt idx="66">
                  <c:v>274.2066666666667</c:v>
                </c:pt>
                <c:pt idx="67">
                  <c:v>274.3</c:v>
                </c:pt>
                <c:pt idx="68">
                  <c:v>274.9333333333333</c:v>
                </c:pt>
                <c:pt idx="69">
                  <c:v>275.2</c:v>
                </c:pt>
                <c:pt idx="70">
                  <c:v>275.59</c:v>
                </c:pt>
                <c:pt idx="71">
                  <c:v>275.74</c:v>
                </c:pt>
                <c:pt idx="72">
                  <c:v>276.0833333333333</c:v>
                </c:pt>
                <c:pt idx="73">
                  <c:v>276.3366666666666</c:v>
                </c:pt>
                <c:pt idx="74">
                  <c:v>276.7266666666666</c:v>
                </c:pt>
                <c:pt idx="75">
                  <c:v>276.8066666666666</c:v>
                </c:pt>
                <c:pt idx="76">
                  <c:v>277.2033333333334</c:v>
                </c:pt>
                <c:pt idx="77">
                  <c:v>277.3366666666666</c:v>
                </c:pt>
                <c:pt idx="78">
                  <c:v>277.56</c:v>
                </c:pt>
                <c:pt idx="79">
                  <c:v>278.39</c:v>
                </c:pt>
                <c:pt idx="80">
                  <c:v>278.5333333333334</c:v>
                </c:pt>
                <c:pt idx="81">
                  <c:v>279.24</c:v>
                </c:pt>
                <c:pt idx="82">
                  <c:v>279.3833333333333</c:v>
                </c:pt>
                <c:pt idx="83">
                  <c:v>279.71</c:v>
                </c:pt>
                <c:pt idx="84">
                  <c:v>279.9733333333333</c:v>
                </c:pt>
                <c:pt idx="85">
                  <c:v>280.5</c:v>
                </c:pt>
                <c:pt idx="86">
                  <c:v>280.8733333333333</c:v>
                </c:pt>
                <c:pt idx="87">
                  <c:v>281.4533333333333</c:v>
                </c:pt>
                <c:pt idx="88">
                  <c:v>281.3433333333333</c:v>
                </c:pt>
                <c:pt idx="89">
                  <c:v>281.4233333333333</c:v>
                </c:pt>
                <c:pt idx="90">
                  <c:v>281.62</c:v>
                </c:pt>
                <c:pt idx="91">
                  <c:v>282.06</c:v>
                </c:pt>
                <c:pt idx="92">
                  <c:v>282.44</c:v>
                </c:pt>
                <c:pt idx="93">
                  <c:v>282.5633333333333</c:v>
                </c:pt>
                <c:pt idx="94">
                  <c:v>282.6966666666666</c:v>
                </c:pt>
                <c:pt idx="95">
                  <c:v>283.0633333333333</c:v>
                </c:pt>
                <c:pt idx="96">
                  <c:v>283.44</c:v>
                </c:pt>
                <c:pt idx="97">
                  <c:v>283.57</c:v>
                </c:pt>
                <c:pt idx="98">
                  <c:v>283.5733333333333</c:v>
                </c:pt>
                <c:pt idx="99">
                  <c:v>283.27</c:v>
                </c:pt>
                <c:pt idx="100">
                  <c:v>283.4566666666666</c:v>
                </c:pt>
                <c:pt idx="101">
                  <c:v>284.1333333333333</c:v>
                </c:pt>
                <c:pt idx="102">
                  <c:v>284.1466666666666</c:v>
                </c:pt>
                <c:pt idx="103">
                  <c:v>283.9033333333333</c:v>
                </c:pt>
                <c:pt idx="104">
                  <c:v>284.0266666666666</c:v>
                </c:pt>
                <c:pt idx="105">
                  <c:v>284.3233333333333</c:v>
                </c:pt>
                <c:pt idx="106">
                  <c:v>284.2666666666666</c:v>
                </c:pt>
                <c:pt idx="107">
                  <c:v>284.2566666666666</c:v>
                </c:pt>
                <c:pt idx="108">
                  <c:v>284.6266666666666</c:v>
                </c:pt>
                <c:pt idx="109">
                  <c:v>284.56</c:v>
                </c:pt>
                <c:pt idx="110">
                  <c:v>284.8066666666666</c:v>
                </c:pt>
                <c:pt idx="111">
                  <c:v>284.4933333333333</c:v>
                </c:pt>
                <c:pt idx="112">
                  <c:v>284.9766666666667</c:v>
                </c:pt>
                <c:pt idx="113">
                  <c:v>284.79</c:v>
                </c:pt>
                <c:pt idx="114">
                  <c:v>284.7266666666666</c:v>
                </c:pt>
                <c:pt idx="115">
                  <c:v>284.9033333333334</c:v>
                </c:pt>
                <c:pt idx="116">
                  <c:v>284.72</c:v>
                </c:pt>
                <c:pt idx="117">
                  <c:v>284.89</c:v>
                </c:pt>
                <c:pt idx="118">
                  <c:v>284.89</c:v>
                </c:pt>
                <c:pt idx="119">
                  <c:v>284.88</c:v>
                </c:pt>
                <c:pt idx="120">
                  <c:v>284.81</c:v>
                </c:pt>
                <c:pt idx="121">
                  <c:v>284.9366666666667</c:v>
                </c:pt>
                <c:pt idx="122">
                  <c:v>284.8733333333333</c:v>
                </c:pt>
                <c:pt idx="123">
                  <c:v>284.68</c:v>
                </c:pt>
                <c:pt idx="124">
                  <c:v>284.8066666666666</c:v>
                </c:pt>
                <c:pt idx="125">
                  <c:v>284.68</c:v>
                </c:pt>
                <c:pt idx="126">
                  <c:v>284.6733333333333</c:v>
                </c:pt>
                <c:pt idx="127">
                  <c:v>284.7333333333333</c:v>
                </c:pt>
                <c:pt idx="128">
                  <c:v>284.4833333333333</c:v>
                </c:pt>
                <c:pt idx="129">
                  <c:v>284.1666666666666</c:v>
                </c:pt>
                <c:pt idx="130">
                  <c:v>284.41</c:v>
                </c:pt>
                <c:pt idx="131">
                  <c:v>284.6066666666666</c:v>
                </c:pt>
                <c:pt idx="132">
                  <c:v>284.72</c:v>
                </c:pt>
                <c:pt idx="133">
                  <c:v>284.5333333333334</c:v>
                </c:pt>
                <c:pt idx="134">
                  <c:v>284.53</c:v>
                </c:pt>
                <c:pt idx="135">
                  <c:v>284.4666666666666</c:v>
                </c:pt>
                <c:pt idx="136">
                  <c:v>284.16</c:v>
                </c:pt>
                <c:pt idx="137">
                  <c:v>284.0266666666666</c:v>
                </c:pt>
                <c:pt idx="138">
                  <c:v>283.72</c:v>
                </c:pt>
                <c:pt idx="139">
                  <c:v>283.5933333333333</c:v>
                </c:pt>
                <c:pt idx="140">
                  <c:v>283.4633333333333</c:v>
                </c:pt>
                <c:pt idx="141">
                  <c:v>283.2133333333333</c:v>
                </c:pt>
                <c:pt idx="142">
                  <c:v>283.03</c:v>
                </c:pt>
                <c:pt idx="143">
                  <c:v>282.9066666666667</c:v>
                </c:pt>
                <c:pt idx="144">
                  <c:v>282.72</c:v>
                </c:pt>
                <c:pt idx="145">
                  <c:v>282.2366666666667</c:v>
                </c:pt>
                <c:pt idx="146">
                  <c:v>282.2366666666667</c:v>
                </c:pt>
                <c:pt idx="147">
                  <c:v>281.9333333333333</c:v>
                </c:pt>
                <c:pt idx="148">
                  <c:v>281.6366666666667</c:v>
                </c:pt>
                <c:pt idx="149">
                  <c:v>281.5266666666666</c:v>
                </c:pt>
                <c:pt idx="150">
                  <c:v>281.35</c:v>
                </c:pt>
                <c:pt idx="151">
                  <c:v>280.93</c:v>
                </c:pt>
                <c:pt idx="152">
                  <c:v>280.6966666666666</c:v>
                </c:pt>
                <c:pt idx="153">
                  <c:v>280.4</c:v>
                </c:pt>
                <c:pt idx="154">
                  <c:v>280.2933333333334</c:v>
                </c:pt>
                <c:pt idx="155">
                  <c:v>279.8133333333333</c:v>
                </c:pt>
                <c:pt idx="156">
                  <c:v>279.7633333333333</c:v>
                </c:pt>
                <c:pt idx="157">
                  <c:v>279.6</c:v>
                </c:pt>
                <c:pt idx="158">
                  <c:v>279.1833333333333</c:v>
                </c:pt>
                <c:pt idx="159">
                  <c:v>278.77</c:v>
                </c:pt>
                <c:pt idx="160">
                  <c:v>278.79</c:v>
                </c:pt>
                <c:pt idx="161">
                  <c:v>278.3800000000001</c:v>
                </c:pt>
                <c:pt idx="162">
                  <c:v>278.3366666666666</c:v>
                </c:pt>
                <c:pt idx="163">
                  <c:v>277.8766666666667</c:v>
                </c:pt>
                <c:pt idx="164">
                  <c:v>277.5933333333333</c:v>
                </c:pt>
                <c:pt idx="165">
                  <c:v>277.3733333333332</c:v>
                </c:pt>
                <c:pt idx="166">
                  <c:v>277.0933333333333</c:v>
                </c:pt>
                <c:pt idx="167">
                  <c:v>276.5733333333333</c:v>
                </c:pt>
                <c:pt idx="168">
                  <c:v>276.2366666666667</c:v>
                </c:pt>
                <c:pt idx="169">
                  <c:v>276.08</c:v>
                </c:pt>
                <c:pt idx="170">
                  <c:v>275.86</c:v>
                </c:pt>
                <c:pt idx="171">
                  <c:v>275.4633333333334</c:v>
                </c:pt>
                <c:pt idx="172">
                  <c:v>275.3733333333333</c:v>
                </c:pt>
                <c:pt idx="173">
                  <c:v>274.9166666666667</c:v>
                </c:pt>
                <c:pt idx="174">
                  <c:v>274.6433333333333</c:v>
                </c:pt>
                <c:pt idx="175">
                  <c:v>274.2</c:v>
                </c:pt>
                <c:pt idx="176">
                  <c:v>274.2933333333334</c:v>
                </c:pt>
                <c:pt idx="177">
                  <c:v>273.72</c:v>
                </c:pt>
                <c:pt idx="178">
                  <c:v>273.51</c:v>
                </c:pt>
                <c:pt idx="179">
                  <c:v>273.5</c:v>
                </c:pt>
                <c:pt idx="180">
                  <c:v>272.81</c:v>
                </c:pt>
                <c:pt idx="181">
                  <c:v>272.7266666666666</c:v>
                </c:pt>
                <c:pt idx="182">
                  <c:v>272.3466666666666</c:v>
                </c:pt>
                <c:pt idx="183">
                  <c:v>272.33</c:v>
                </c:pt>
                <c:pt idx="184">
                  <c:v>271.4666666666667</c:v>
                </c:pt>
                <c:pt idx="185">
                  <c:v>271.5166666666666</c:v>
                </c:pt>
                <c:pt idx="186">
                  <c:v>271.19</c:v>
                </c:pt>
                <c:pt idx="187">
                  <c:v>270.6866666666666</c:v>
                </c:pt>
                <c:pt idx="188">
                  <c:v>270.7433333333333</c:v>
                </c:pt>
                <c:pt idx="189">
                  <c:v>270.36</c:v>
                </c:pt>
                <c:pt idx="190">
                  <c:v>269.8633333333332</c:v>
                </c:pt>
                <c:pt idx="191">
                  <c:v>269.92</c:v>
                </c:pt>
                <c:pt idx="192">
                  <c:v>269.9066666666667</c:v>
                </c:pt>
                <c:pt idx="193">
                  <c:v>269.1</c:v>
                </c:pt>
                <c:pt idx="194">
                  <c:v>269.0333333333334</c:v>
                </c:pt>
                <c:pt idx="195">
                  <c:v>268.9666666666666</c:v>
                </c:pt>
                <c:pt idx="196">
                  <c:v>268.7133333333333</c:v>
                </c:pt>
                <c:pt idx="197">
                  <c:v>268.8233333333333</c:v>
                </c:pt>
                <c:pt idx="198">
                  <c:v>267.97</c:v>
                </c:pt>
                <c:pt idx="199">
                  <c:v>268.15</c:v>
                </c:pt>
                <c:pt idx="200">
                  <c:v>267.8433333333333</c:v>
                </c:pt>
                <c:pt idx="201">
                  <c:v>267.4766666666666</c:v>
                </c:pt>
                <c:pt idx="202">
                  <c:v>267.6433333333333</c:v>
                </c:pt>
                <c:pt idx="203">
                  <c:v>266.8033333333333</c:v>
                </c:pt>
                <c:pt idx="204">
                  <c:v>266.67</c:v>
                </c:pt>
                <c:pt idx="205">
                  <c:v>266.67</c:v>
                </c:pt>
                <c:pt idx="206">
                  <c:v>265.89</c:v>
                </c:pt>
                <c:pt idx="207">
                  <c:v>266.12</c:v>
                </c:pt>
                <c:pt idx="208">
                  <c:v>265.7033333333333</c:v>
                </c:pt>
                <c:pt idx="209">
                  <c:v>265.7666666666666</c:v>
                </c:pt>
                <c:pt idx="210">
                  <c:v>265.34</c:v>
                </c:pt>
                <c:pt idx="211">
                  <c:v>264.8033333333333</c:v>
                </c:pt>
                <c:pt idx="212">
                  <c:v>264.9233333333333</c:v>
                </c:pt>
                <c:pt idx="213">
                  <c:v>264.5</c:v>
                </c:pt>
                <c:pt idx="214">
                  <c:v>264.2533333333333</c:v>
                </c:pt>
                <c:pt idx="215">
                  <c:v>264.2</c:v>
                </c:pt>
                <c:pt idx="216">
                  <c:v>263.96</c:v>
                </c:pt>
                <c:pt idx="217">
                  <c:v>263.54</c:v>
                </c:pt>
                <c:pt idx="218">
                  <c:v>263.2566666666666</c:v>
                </c:pt>
                <c:pt idx="219">
                  <c:v>263.1533333333333</c:v>
                </c:pt>
                <c:pt idx="220">
                  <c:v>262.8533333333332</c:v>
                </c:pt>
                <c:pt idx="221">
                  <c:v>262.7966666666667</c:v>
                </c:pt>
                <c:pt idx="222">
                  <c:v>262.5</c:v>
                </c:pt>
                <c:pt idx="223">
                  <c:v>262.6166666666666</c:v>
                </c:pt>
                <c:pt idx="224">
                  <c:v>262.1533333333333</c:v>
                </c:pt>
                <c:pt idx="225">
                  <c:v>261.9766666666666</c:v>
                </c:pt>
                <c:pt idx="226">
                  <c:v>261.4466666666666</c:v>
                </c:pt>
                <c:pt idx="227">
                  <c:v>261.3233333333333</c:v>
                </c:pt>
                <c:pt idx="228">
                  <c:v>261.5766666666666</c:v>
                </c:pt>
                <c:pt idx="229">
                  <c:v>260.9133333333334</c:v>
                </c:pt>
                <c:pt idx="230">
                  <c:v>260.6333333333333</c:v>
                </c:pt>
                <c:pt idx="231">
                  <c:v>260.9633333333333</c:v>
                </c:pt>
                <c:pt idx="232">
                  <c:v>260.3033333333333</c:v>
                </c:pt>
                <c:pt idx="233">
                  <c:v>260.5433333333333</c:v>
                </c:pt>
                <c:pt idx="234">
                  <c:v>260.37</c:v>
                </c:pt>
                <c:pt idx="235">
                  <c:v>259.7166666666666</c:v>
                </c:pt>
                <c:pt idx="236">
                  <c:v>259.85</c:v>
                </c:pt>
                <c:pt idx="237">
                  <c:v>259.5</c:v>
                </c:pt>
                <c:pt idx="238">
                  <c:v>259.7533333333333</c:v>
                </c:pt>
                <c:pt idx="239">
                  <c:v>259.2</c:v>
                </c:pt>
                <c:pt idx="240">
                  <c:v>259.2166666666667</c:v>
                </c:pt>
                <c:pt idx="241">
                  <c:v>258.82</c:v>
                </c:pt>
                <c:pt idx="242">
                  <c:v>259.07</c:v>
                </c:pt>
                <c:pt idx="243">
                  <c:v>258.77</c:v>
                </c:pt>
                <c:pt idx="244">
                  <c:v>258.1199999999999</c:v>
                </c:pt>
                <c:pt idx="245">
                  <c:v>258.5066666666666</c:v>
                </c:pt>
                <c:pt idx="246">
                  <c:v>258.3333333333333</c:v>
                </c:pt>
                <c:pt idx="247">
                  <c:v>257.97</c:v>
                </c:pt>
                <c:pt idx="248">
                  <c:v>257.92</c:v>
                </c:pt>
                <c:pt idx="249">
                  <c:v>257.7</c:v>
                </c:pt>
                <c:pt idx="250">
                  <c:v>257.6066666666666</c:v>
                </c:pt>
                <c:pt idx="251">
                  <c:v>257.07</c:v>
                </c:pt>
                <c:pt idx="252">
                  <c:v>257.1966666666666</c:v>
                </c:pt>
                <c:pt idx="253">
                  <c:v>256.6833333333333</c:v>
                </c:pt>
                <c:pt idx="254">
                  <c:v>256.4433333333333</c:v>
                </c:pt>
                <c:pt idx="255">
                  <c:v>256.9933333333333</c:v>
                </c:pt>
                <c:pt idx="256">
                  <c:v>256.47</c:v>
                </c:pt>
                <c:pt idx="257">
                  <c:v>255.9933333333333</c:v>
                </c:pt>
                <c:pt idx="258">
                  <c:v>255.8766666666667</c:v>
                </c:pt>
                <c:pt idx="259">
                  <c:v>256.0733333333333</c:v>
                </c:pt>
                <c:pt idx="260">
                  <c:v>255.5466666666667</c:v>
                </c:pt>
                <c:pt idx="261">
                  <c:v>255.7933333333333</c:v>
                </c:pt>
                <c:pt idx="262">
                  <c:v>255.4033333333333</c:v>
                </c:pt>
                <c:pt idx="263">
                  <c:v>255.7466666666667</c:v>
                </c:pt>
                <c:pt idx="264">
                  <c:v>255.32</c:v>
                </c:pt>
                <c:pt idx="265">
                  <c:v>255.13</c:v>
                </c:pt>
                <c:pt idx="266">
                  <c:v>254.6733333333333</c:v>
                </c:pt>
                <c:pt idx="267">
                  <c:v>254.85</c:v>
                </c:pt>
                <c:pt idx="268">
                  <c:v>254.81</c:v>
                </c:pt>
                <c:pt idx="269">
                  <c:v>254.5166666666667</c:v>
                </c:pt>
                <c:pt idx="270">
                  <c:v>254.1833333333333</c:v>
                </c:pt>
                <c:pt idx="271">
                  <c:v>254.3166666666667</c:v>
                </c:pt>
                <c:pt idx="272">
                  <c:v>253.9033333333333</c:v>
                </c:pt>
                <c:pt idx="273">
                  <c:v>254.01</c:v>
                </c:pt>
                <c:pt idx="274">
                  <c:v>253.8433333333333</c:v>
                </c:pt>
                <c:pt idx="275">
                  <c:v>253.5366666666667</c:v>
                </c:pt>
                <c:pt idx="276">
                  <c:v>253.7933333333333</c:v>
                </c:pt>
                <c:pt idx="277">
                  <c:v>253.9066666666667</c:v>
                </c:pt>
                <c:pt idx="278">
                  <c:v>253.15</c:v>
                </c:pt>
                <c:pt idx="279">
                  <c:v>253.28</c:v>
                </c:pt>
                <c:pt idx="280">
                  <c:v>252.8766666666667</c:v>
                </c:pt>
                <c:pt idx="281">
                  <c:v>253.13</c:v>
                </c:pt>
                <c:pt idx="282">
                  <c:v>253.43</c:v>
                </c:pt>
              </c:numCache>
            </c:numRef>
          </c:xVal>
          <c:yVal>
            <c:numRef>
              <c:f>CID_G667!$H$16:$H$930</c:f>
              <c:numCache>
                <c:formatCode>0.000</c:formatCode>
                <c:ptCount val="915"/>
                <c:pt idx="0">
                  <c:v>0.58692369</c:v>
                </c:pt>
                <c:pt idx="1">
                  <c:v>0.58685325</c:v>
                </c:pt>
                <c:pt idx="2">
                  <c:v>0.58679455</c:v>
                </c:pt>
                <c:pt idx="3">
                  <c:v>0.58673585</c:v>
                </c:pt>
                <c:pt idx="4">
                  <c:v>0.58668302</c:v>
                </c:pt>
                <c:pt idx="5">
                  <c:v>0.58663019</c:v>
                </c:pt>
                <c:pt idx="6">
                  <c:v>0.58658323</c:v>
                </c:pt>
                <c:pt idx="7">
                  <c:v>0.58654801</c:v>
                </c:pt>
                <c:pt idx="8">
                  <c:v>0.58651279</c:v>
                </c:pt>
                <c:pt idx="9">
                  <c:v>0.58648344</c:v>
                </c:pt>
                <c:pt idx="10">
                  <c:v>0.58645996</c:v>
                </c:pt>
                <c:pt idx="11">
                  <c:v>0.58643648</c:v>
                </c:pt>
                <c:pt idx="12">
                  <c:v>0.58642474</c:v>
                </c:pt>
                <c:pt idx="13">
                  <c:v>0.586413</c:v>
                </c:pt>
                <c:pt idx="14">
                  <c:v>0.58640713</c:v>
                </c:pt>
                <c:pt idx="15">
                  <c:v>0.58640713</c:v>
                </c:pt>
                <c:pt idx="16">
                  <c:v>0.58640713</c:v>
                </c:pt>
                <c:pt idx="17">
                  <c:v>0.58641887</c:v>
                </c:pt>
                <c:pt idx="18">
                  <c:v>0.58643061</c:v>
                </c:pt>
                <c:pt idx="19">
                  <c:v>0.58644235</c:v>
                </c:pt>
                <c:pt idx="20">
                  <c:v>0.58645996</c:v>
                </c:pt>
                <c:pt idx="21">
                  <c:v>0.58648344</c:v>
                </c:pt>
                <c:pt idx="22">
                  <c:v>0.58651279</c:v>
                </c:pt>
                <c:pt idx="23">
                  <c:v>0.58654214</c:v>
                </c:pt>
                <c:pt idx="24">
                  <c:v>0.58657149</c:v>
                </c:pt>
                <c:pt idx="25">
                  <c:v>0.58660671</c:v>
                </c:pt>
                <c:pt idx="26">
                  <c:v>0.5866478</c:v>
                </c:pt>
                <c:pt idx="27">
                  <c:v>0.58668889</c:v>
                </c:pt>
                <c:pt idx="28">
                  <c:v>0.58672998</c:v>
                </c:pt>
                <c:pt idx="29">
                  <c:v>0.58677694</c:v>
                </c:pt>
                <c:pt idx="30">
                  <c:v>0.58682977</c:v>
                </c:pt>
                <c:pt idx="31">
                  <c:v>0.5868826</c:v>
                </c:pt>
                <c:pt idx="32">
                  <c:v>0.58693543</c:v>
                </c:pt>
                <c:pt idx="33">
                  <c:v>0.58699413</c:v>
                </c:pt>
                <c:pt idx="34">
                  <c:v>0.58705283</c:v>
                </c:pt>
                <c:pt idx="35">
                  <c:v>0.58711153</c:v>
                </c:pt>
                <c:pt idx="36">
                  <c:v>0.58718197</c:v>
                </c:pt>
                <c:pt idx="37">
                  <c:v>0.58724067</c:v>
                </c:pt>
                <c:pt idx="38">
                  <c:v>0.58731111</c:v>
                </c:pt>
                <c:pt idx="39">
                  <c:v>0.58738155</c:v>
                </c:pt>
                <c:pt idx="40">
                  <c:v>0.58745786</c:v>
                </c:pt>
                <c:pt idx="41">
                  <c:v>0.5875283</c:v>
                </c:pt>
                <c:pt idx="42">
                  <c:v>0.58760461</c:v>
                </c:pt>
                <c:pt idx="43">
                  <c:v>0.58767505</c:v>
                </c:pt>
                <c:pt idx="44">
                  <c:v>0.58775723</c:v>
                </c:pt>
                <c:pt idx="45">
                  <c:v>0.58782767</c:v>
                </c:pt>
                <c:pt idx="46">
                  <c:v>0.58790985</c:v>
                </c:pt>
                <c:pt idx="47">
                  <c:v>0.58799203</c:v>
                </c:pt>
                <c:pt idx="48">
                  <c:v>0.58806834</c:v>
                </c:pt>
                <c:pt idx="49">
                  <c:v>0.58815052</c:v>
                </c:pt>
                <c:pt idx="50">
                  <c:v>0.5882327</c:v>
                </c:pt>
                <c:pt idx="51">
                  <c:v>0.58832075</c:v>
                </c:pt>
                <c:pt idx="52">
                  <c:v>0.58840293</c:v>
                </c:pt>
                <c:pt idx="53">
                  <c:v>0.58848511</c:v>
                </c:pt>
                <c:pt idx="54">
                  <c:v>0.58856729</c:v>
                </c:pt>
                <c:pt idx="55">
                  <c:v>0.58864947</c:v>
                </c:pt>
                <c:pt idx="56">
                  <c:v>0.58873752</c:v>
                </c:pt>
                <c:pt idx="57">
                  <c:v>0.58882557</c:v>
                </c:pt>
                <c:pt idx="58">
                  <c:v>0.58891949</c:v>
                </c:pt>
                <c:pt idx="59">
                  <c:v>0.58900754</c:v>
                </c:pt>
                <c:pt idx="60">
                  <c:v>0.58910146</c:v>
                </c:pt>
                <c:pt idx="61">
                  <c:v>0.58919538</c:v>
                </c:pt>
                <c:pt idx="62">
                  <c:v>0.5892893</c:v>
                </c:pt>
                <c:pt idx="63">
                  <c:v>0.58938322</c:v>
                </c:pt>
                <c:pt idx="64">
                  <c:v>0.58948301</c:v>
                </c:pt>
                <c:pt idx="65">
                  <c:v>0.58957693</c:v>
                </c:pt>
                <c:pt idx="66">
                  <c:v>0.58966498</c:v>
                </c:pt>
                <c:pt idx="67">
                  <c:v>0.58976477</c:v>
                </c:pt>
                <c:pt idx="68">
                  <c:v>0.58985282</c:v>
                </c:pt>
                <c:pt idx="69">
                  <c:v>0.58995261</c:v>
                </c:pt>
                <c:pt idx="70">
                  <c:v>0.59004066</c:v>
                </c:pt>
                <c:pt idx="71">
                  <c:v>0.59014045</c:v>
                </c:pt>
                <c:pt idx="72">
                  <c:v>0.59023437</c:v>
                </c:pt>
                <c:pt idx="73">
                  <c:v>0.59032829</c:v>
                </c:pt>
                <c:pt idx="74">
                  <c:v>0.59042221</c:v>
                </c:pt>
                <c:pt idx="75">
                  <c:v>0.590522</c:v>
                </c:pt>
                <c:pt idx="76">
                  <c:v>0.59061592</c:v>
                </c:pt>
                <c:pt idx="77">
                  <c:v>0.5908155</c:v>
                </c:pt>
                <c:pt idx="78">
                  <c:v>0.59100334</c:v>
                </c:pt>
                <c:pt idx="79">
                  <c:v>0.59120292</c:v>
                </c:pt>
                <c:pt idx="80">
                  <c:v>0.59139663</c:v>
                </c:pt>
                <c:pt idx="81">
                  <c:v>0.59159034</c:v>
                </c:pt>
                <c:pt idx="82">
                  <c:v>0.59178992</c:v>
                </c:pt>
                <c:pt idx="83">
                  <c:v>0.5919895</c:v>
                </c:pt>
                <c:pt idx="84">
                  <c:v>0.59218321</c:v>
                </c:pt>
                <c:pt idx="85">
                  <c:v>0.59237692</c:v>
                </c:pt>
                <c:pt idx="86">
                  <c:v>0.59257063</c:v>
                </c:pt>
                <c:pt idx="87">
                  <c:v>0.59277021</c:v>
                </c:pt>
                <c:pt idx="88">
                  <c:v>0.59296392</c:v>
                </c:pt>
                <c:pt idx="89">
                  <c:v>0.5931635</c:v>
                </c:pt>
                <c:pt idx="90">
                  <c:v>0.59336895</c:v>
                </c:pt>
                <c:pt idx="91">
                  <c:v>0.59356266</c:v>
                </c:pt>
                <c:pt idx="92">
                  <c:v>0.59376811</c:v>
                </c:pt>
                <c:pt idx="93">
                  <c:v>0.59397943</c:v>
                </c:pt>
                <c:pt idx="94">
                  <c:v>0.59417901</c:v>
                </c:pt>
                <c:pt idx="95">
                  <c:v>0.59437859</c:v>
                </c:pt>
                <c:pt idx="96">
                  <c:v>0.59457817</c:v>
                </c:pt>
                <c:pt idx="97">
                  <c:v>0.59477775</c:v>
                </c:pt>
                <c:pt idx="98">
                  <c:v>0.59497733</c:v>
                </c:pt>
                <c:pt idx="99">
                  <c:v>0.59517691</c:v>
                </c:pt>
                <c:pt idx="100">
                  <c:v>0.59536475</c:v>
                </c:pt>
                <c:pt idx="101">
                  <c:v>0.59555846</c:v>
                </c:pt>
                <c:pt idx="102">
                  <c:v>0.59575804</c:v>
                </c:pt>
                <c:pt idx="103">
                  <c:v>0.59595762</c:v>
                </c:pt>
                <c:pt idx="104">
                  <c:v>0.59615133</c:v>
                </c:pt>
                <c:pt idx="105">
                  <c:v>0.59635678</c:v>
                </c:pt>
                <c:pt idx="106">
                  <c:v>0.59656223</c:v>
                </c:pt>
                <c:pt idx="107">
                  <c:v>0.59676181</c:v>
                </c:pt>
                <c:pt idx="108">
                  <c:v>0.59695552</c:v>
                </c:pt>
                <c:pt idx="109">
                  <c:v>0.59714336</c:v>
                </c:pt>
                <c:pt idx="110">
                  <c:v>0.59734881</c:v>
                </c:pt>
                <c:pt idx="111">
                  <c:v>0.59754839</c:v>
                </c:pt>
                <c:pt idx="112">
                  <c:v>0.5977421</c:v>
                </c:pt>
                <c:pt idx="113">
                  <c:v>0.59794168</c:v>
                </c:pt>
                <c:pt idx="114">
                  <c:v>0.59812952</c:v>
                </c:pt>
                <c:pt idx="115">
                  <c:v>0.59832323</c:v>
                </c:pt>
                <c:pt idx="116">
                  <c:v>0.59852281</c:v>
                </c:pt>
                <c:pt idx="117">
                  <c:v>0.59871652</c:v>
                </c:pt>
                <c:pt idx="118">
                  <c:v>0.59890436</c:v>
                </c:pt>
                <c:pt idx="119">
                  <c:v>0.59909807</c:v>
                </c:pt>
                <c:pt idx="120">
                  <c:v>0.59928591</c:v>
                </c:pt>
                <c:pt idx="121">
                  <c:v>0.59947375</c:v>
                </c:pt>
                <c:pt idx="122">
                  <c:v>0.59965572</c:v>
                </c:pt>
                <c:pt idx="123">
                  <c:v>0.59983769</c:v>
                </c:pt>
                <c:pt idx="124">
                  <c:v>0.60002553</c:v>
                </c:pt>
                <c:pt idx="125">
                  <c:v>0.6002075</c:v>
                </c:pt>
                <c:pt idx="126">
                  <c:v>0.60038947</c:v>
                </c:pt>
                <c:pt idx="127">
                  <c:v>0.60057731</c:v>
                </c:pt>
                <c:pt idx="128">
                  <c:v>0.60076515</c:v>
                </c:pt>
                <c:pt idx="129">
                  <c:v>0.60095299</c:v>
                </c:pt>
                <c:pt idx="130">
                  <c:v>0.601088</c:v>
                </c:pt>
                <c:pt idx="131">
                  <c:v>0.60126997</c:v>
                </c:pt>
                <c:pt idx="132">
                  <c:v>0.60145781</c:v>
                </c:pt>
                <c:pt idx="133">
                  <c:v>0.60163391</c:v>
                </c:pt>
                <c:pt idx="134">
                  <c:v>0.60181001</c:v>
                </c:pt>
                <c:pt idx="135">
                  <c:v>0.60216221</c:v>
                </c:pt>
                <c:pt idx="136">
                  <c:v>0.60252028</c:v>
                </c:pt>
                <c:pt idx="137">
                  <c:v>0.60286661</c:v>
                </c:pt>
                <c:pt idx="138">
                  <c:v>0.60321881</c:v>
                </c:pt>
                <c:pt idx="139">
                  <c:v>0.60357101</c:v>
                </c:pt>
                <c:pt idx="140">
                  <c:v>0.60391734</c:v>
                </c:pt>
                <c:pt idx="141">
                  <c:v>0.6042578</c:v>
                </c:pt>
                <c:pt idx="142">
                  <c:v>0.60459239</c:v>
                </c:pt>
                <c:pt idx="143">
                  <c:v>0.60492698</c:v>
                </c:pt>
                <c:pt idx="144">
                  <c:v>0.60526157</c:v>
                </c:pt>
                <c:pt idx="145">
                  <c:v>0.60559029</c:v>
                </c:pt>
                <c:pt idx="146">
                  <c:v>0.60591314</c:v>
                </c:pt>
                <c:pt idx="147">
                  <c:v>0.60623012</c:v>
                </c:pt>
                <c:pt idx="148">
                  <c:v>0.6065471</c:v>
                </c:pt>
                <c:pt idx="149">
                  <c:v>0.60686408</c:v>
                </c:pt>
                <c:pt idx="150">
                  <c:v>0.60716932</c:v>
                </c:pt>
                <c:pt idx="151">
                  <c:v>0.60747456</c:v>
                </c:pt>
                <c:pt idx="152">
                  <c:v>0.6077798</c:v>
                </c:pt>
                <c:pt idx="153">
                  <c:v>0.60807917</c:v>
                </c:pt>
                <c:pt idx="154">
                  <c:v>0.60838441</c:v>
                </c:pt>
                <c:pt idx="155">
                  <c:v>0.60868378</c:v>
                </c:pt>
                <c:pt idx="156">
                  <c:v>0.60897141</c:v>
                </c:pt>
                <c:pt idx="157">
                  <c:v>0.60925904</c:v>
                </c:pt>
                <c:pt idx="158">
                  <c:v>0.60955254</c:v>
                </c:pt>
                <c:pt idx="159">
                  <c:v>0.60984017</c:v>
                </c:pt>
                <c:pt idx="160">
                  <c:v>0.6101278</c:v>
                </c:pt>
                <c:pt idx="161">
                  <c:v>0.61041543</c:v>
                </c:pt>
                <c:pt idx="162">
                  <c:v>0.61069132</c:v>
                </c:pt>
                <c:pt idx="163">
                  <c:v>0.61096134</c:v>
                </c:pt>
                <c:pt idx="164">
                  <c:v>0.61122549</c:v>
                </c:pt>
                <c:pt idx="165">
                  <c:v>0.61150138</c:v>
                </c:pt>
                <c:pt idx="166">
                  <c:v>0.61176553</c:v>
                </c:pt>
                <c:pt idx="167">
                  <c:v>0.61202381</c:v>
                </c:pt>
                <c:pt idx="168">
                  <c:v>0.61228796</c:v>
                </c:pt>
                <c:pt idx="169">
                  <c:v>0.61254624</c:v>
                </c:pt>
                <c:pt idx="170">
                  <c:v>0.61279865</c:v>
                </c:pt>
                <c:pt idx="171">
                  <c:v>0.61305106</c:v>
                </c:pt>
                <c:pt idx="172">
                  <c:v>0.61330347</c:v>
                </c:pt>
                <c:pt idx="173">
                  <c:v>0.61355001</c:v>
                </c:pt>
                <c:pt idx="174">
                  <c:v>0.61378481</c:v>
                </c:pt>
                <c:pt idx="175">
                  <c:v>0.61401961</c:v>
                </c:pt>
                <c:pt idx="176">
                  <c:v>0.61425441</c:v>
                </c:pt>
                <c:pt idx="177">
                  <c:v>0.61448921</c:v>
                </c:pt>
                <c:pt idx="178">
                  <c:v>0.6147064</c:v>
                </c:pt>
                <c:pt idx="179">
                  <c:v>0.61492359</c:v>
                </c:pt>
                <c:pt idx="180">
                  <c:v>0.61514078</c:v>
                </c:pt>
                <c:pt idx="181">
                  <c:v>0.61536384</c:v>
                </c:pt>
                <c:pt idx="182">
                  <c:v>0.61558103</c:v>
                </c:pt>
                <c:pt idx="183">
                  <c:v>0.61579235</c:v>
                </c:pt>
                <c:pt idx="184">
                  <c:v>0.61600367</c:v>
                </c:pt>
                <c:pt idx="185">
                  <c:v>0.61621499</c:v>
                </c:pt>
                <c:pt idx="186">
                  <c:v>0.61642631</c:v>
                </c:pt>
                <c:pt idx="187">
                  <c:v>0.61663176</c:v>
                </c:pt>
                <c:pt idx="188">
                  <c:v>0.61683134</c:v>
                </c:pt>
                <c:pt idx="189">
                  <c:v>0.61703679</c:v>
                </c:pt>
                <c:pt idx="190">
                  <c:v>0.61724224</c:v>
                </c:pt>
                <c:pt idx="191">
                  <c:v>0.61743595</c:v>
                </c:pt>
                <c:pt idx="192">
                  <c:v>0.61762966</c:v>
                </c:pt>
                <c:pt idx="193">
                  <c:v>0.61782337</c:v>
                </c:pt>
                <c:pt idx="194">
                  <c:v>0.61801121</c:v>
                </c:pt>
                <c:pt idx="195">
                  <c:v>0.61819905</c:v>
                </c:pt>
                <c:pt idx="196">
                  <c:v>0.61838689</c:v>
                </c:pt>
                <c:pt idx="197">
                  <c:v>0.61856886</c:v>
                </c:pt>
                <c:pt idx="198">
                  <c:v>0.61875083</c:v>
                </c:pt>
                <c:pt idx="199">
                  <c:v>0.61892693</c:v>
                </c:pt>
                <c:pt idx="200">
                  <c:v>0.61910303</c:v>
                </c:pt>
                <c:pt idx="201">
                  <c:v>0.61927326</c:v>
                </c:pt>
                <c:pt idx="202">
                  <c:v>0.61944349</c:v>
                </c:pt>
                <c:pt idx="203">
                  <c:v>0.61961372</c:v>
                </c:pt>
                <c:pt idx="204">
                  <c:v>0.61978395</c:v>
                </c:pt>
                <c:pt idx="205">
                  <c:v>0.61994244</c:v>
                </c:pt>
                <c:pt idx="206">
                  <c:v>0.62011267</c:v>
                </c:pt>
                <c:pt idx="207">
                  <c:v>0.62027116</c:v>
                </c:pt>
                <c:pt idx="208">
                  <c:v>0.62042965</c:v>
                </c:pt>
                <c:pt idx="209">
                  <c:v>0.62058814</c:v>
                </c:pt>
                <c:pt idx="210">
                  <c:v>0.62074076</c:v>
                </c:pt>
                <c:pt idx="211">
                  <c:v>0.62089338</c:v>
                </c:pt>
                <c:pt idx="212">
                  <c:v>0.62105187</c:v>
                </c:pt>
                <c:pt idx="213">
                  <c:v>0.62119862</c:v>
                </c:pt>
                <c:pt idx="214">
                  <c:v>0.62134537</c:v>
                </c:pt>
                <c:pt idx="215">
                  <c:v>0.62150386</c:v>
                </c:pt>
                <c:pt idx="216">
                  <c:v>0.62164474</c:v>
                </c:pt>
                <c:pt idx="217">
                  <c:v>0.62179149</c:v>
                </c:pt>
                <c:pt idx="218">
                  <c:v>0.6219265</c:v>
                </c:pt>
                <c:pt idx="219">
                  <c:v>0.62206738</c:v>
                </c:pt>
                <c:pt idx="220">
                  <c:v>0.62220239</c:v>
                </c:pt>
                <c:pt idx="221">
                  <c:v>0.6223374</c:v>
                </c:pt>
                <c:pt idx="222">
                  <c:v>0.62247241</c:v>
                </c:pt>
                <c:pt idx="223">
                  <c:v>0.62260742</c:v>
                </c:pt>
                <c:pt idx="224">
                  <c:v>0.62273656</c:v>
                </c:pt>
                <c:pt idx="225">
                  <c:v>0.62287157</c:v>
                </c:pt>
                <c:pt idx="226">
                  <c:v>0.62300071</c:v>
                </c:pt>
                <c:pt idx="227">
                  <c:v>0.62312985</c:v>
                </c:pt>
                <c:pt idx="228">
                  <c:v>0.62325899</c:v>
                </c:pt>
                <c:pt idx="229">
                  <c:v>0.62337639</c:v>
                </c:pt>
                <c:pt idx="230">
                  <c:v>0.62349379</c:v>
                </c:pt>
                <c:pt idx="231">
                  <c:v>0.62361119</c:v>
                </c:pt>
                <c:pt idx="232">
                  <c:v>0.62372859</c:v>
                </c:pt>
                <c:pt idx="233">
                  <c:v>0.62385186</c:v>
                </c:pt>
                <c:pt idx="234">
                  <c:v>0.62396926</c:v>
                </c:pt>
                <c:pt idx="235">
                  <c:v>0.62408079</c:v>
                </c:pt>
                <c:pt idx="236">
                  <c:v>0.62419819</c:v>
                </c:pt>
                <c:pt idx="237">
                  <c:v>0.62430385</c:v>
                </c:pt>
                <c:pt idx="238">
                  <c:v>0.62441538</c:v>
                </c:pt>
                <c:pt idx="239">
                  <c:v>0.62452104</c:v>
                </c:pt>
                <c:pt idx="240">
                  <c:v>0.6246267</c:v>
                </c:pt>
                <c:pt idx="241">
                  <c:v>0.62473236</c:v>
                </c:pt>
                <c:pt idx="242">
                  <c:v>0.62483802</c:v>
                </c:pt>
                <c:pt idx="243">
                  <c:v>0.62494955</c:v>
                </c:pt>
                <c:pt idx="244">
                  <c:v>0.62504934</c:v>
                </c:pt>
                <c:pt idx="245">
                  <c:v>0.625155</c:v>
                </c:pt>
                <c:pt idx="246">
                  <c:v>0.62526066</c:v>
                </c:pt>
                <c:pt idx="247">
                  <c:v>0.62536632</c:v>
                </c:pt>
                <c:pt idx="248">
                  <c:v>0.62546611</c:v>
                </c:pt>
                <c:pt idx="249">
                  <c:v>0.6255659</c:v>
                </c:pt>
                <c:pt idx="250">
                  <c:v>0.62566569</c:v>
                </c:pt>
                <c:pt idx="251">
                  <c:v>0.62576548</c:v>
                </c:pt>
                <c:pt idx="252">
                  <c:v>0.62586527</c:v>
                </c:pt>
                <c:pt idx="253">
                  <c:v>0.62596506</c:v>
                </c:pt>
                <c:pt idx="254">
                  <c:v>0.62605898</c:v>
                </c:pt>
                <c:pt idx="255">
                  <c:v>0.6261529</c:v>
                </c:pt>
                <c:pt idx="256">
                  <c:v>0.62624095</c:v>
                </c:pt>
                <c:pt idx="257">
                  <c:v>0.62634074</c:v>
                </c:pt>
                <c:pt idx="258">
                  <c:v>0.62642879</c:v>
                </c:pt>
                <c:pt idx="259">
                  <c:v>0.62651684</c:v>
                </c:pt>
                <c:pt idx="260">
                  <c:v>0.62660489</c:v>
                </c:pt>
                <c:pt idx="261">
                  <c:v>0.62669294</c:v>
                </c:pt>
                <c:pt idx="262">
                  <c:v>0.62678099</c:v>
                </c:pt>
                <c:pt idx="263">
                  <c:v>0.62687491</c:v>
                </c:pt>
                <c:pt idx="264">
                  <c:v>0.62696296</c:v>
                </c:pt>
                <c:pt idx="265">
                  <c:v>0.62705101</c:v>
                </c:pt>
                <c:pt idx="266">
                  <c:v>0.62713906</c:v>
                </c:pt>
                <c:pt idx="267">
                  <c:v>0.62722711</c:v>
                </c:pt>
                <c:pt idx="268">
                  <c:v>0.62730929</c:v>
                </c:pt>
                <c:pt idx="269">
                  <c:v>0.62739147</c:v>
                </c:pt>
                <c:pt idx="270">
                  <c:v>0.62747365</c:v>
                </c:pt>
                <c:pt idx="271">
                  <c:v>0.62755583</c:v>
                </c:pt>
                <c:pt idx="272">
                  <c:v>0.62764388</c:v>
                </c:pt>
                <c:pt idx="273">
                  <c:v>0.62772606</c:v>
                </c:pt>
                <c:pt idx="274">
                  <c:v>0.62780824</c:v>
                </c:pt>
                <c:pt idx="275">
                  <c:v>0.62788455</c:v>
                </c:pt>
                <c:pt idx="276">
                  <c:v>0.62796086</c:v>
                </c:pt>
                <c:pt idx="277">
                  <c:v>0.62803717</c:v>
                </c:pt>
                <c:pt idx="278">
                  <c:v>0.62811348</c:v>
                </c:pt>
                <c:pt idx="279">
                  <c:v>0.62818979</c:v>
                </c:pt>
                <c:pt idx="280">
                  <c:v>0.6282661</c:v>
                </c:pt>
                <c:pt idx="281">
                  <c:v>0.62834241</c:v>
                </c:pt>
                <c:pt idx="282">
                  <c:v>0.62834241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88120"/>
        <c:axId val="-2112145928"/>
      </c:scatterChart>
      <c:valAx>
        <c:axId val="-2112588120"/>
        <c:scaling>
          <c:logBase val="10.0"/>
          <c:orientation val="minMax"/>
          <c:max val="1000.0"/>
          <c:min val="1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mean effective stress, p': kPa</a:t>
                </a:r>
              </a:p>
            </c:rich>
          </c:tx>
          <c:layout>
            <c:manualLayout>
              <c:xMode val="edge"/>
              <c:yMode val="edge"/>
              <c:x val="0.339486608906328"/>
              <c:y val="0.935787671232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12145928"/>
        <c:crosses val="autoZero"/>
        <c:crossBetween val="midCat"/>
      </c:valAx>
      <c:valAx>
        <c:axId val="-2112145928"/>
        <c:scaling>
          <c:orientation val="minMax"/>
          <c:max val="0.9"/>
          <c:min val="0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1258812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191770</xdr:colOff>
      <xdr:row>1</xdr:row>
      <xdr:rowOff>31750</xdr:rowOff>
    </xdr:from>
    <xdr:to>
      <xdr:col>15</xdr:col>
      <xdr:colOff>355600</xdr:colOff>
      <xdr:row>17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</xdr:colOff>
      <xdr:row>1</xdr:row>
      <xdr:rowOff>20320</xdr:rowOff>
    </xdr:from>
    <xdr:to>
      <xdr:col>10</xdr:col>
      <xdr:colOff>182880</xdr:colOff>
      <xdr:row>17</xdr:row>
      <xdr:rowOff>73660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</xdr:colOff>
      <xdr:row>17</xdr:row>
      <xdr:rowOff>38100</xdr:rowOff>
    </xdr:from>
    <xdr:to>
      <xdr:col>10</xdr:col>
      <xdr:colOff>190500</xdr:colOff>
      <xdr:row>33</xdr:row>
      <xdr:rowOff>116840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17</xdr:row>
      <xdr:rowOff>88900</xdr:rowOff>
    </xdr:from>
    <xdr:to>
      <xdr:col>15</xdr:col>
      <xdr:colOff>354330</xdr:colOff>
      <xdr:row>33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amus/Documents/The%20Book/downloadable%20programs/camclay_r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jects/coquitlam_dam/txl_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amus/Documents/The%20Book/downloadable%20programs/cam_c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amus/Documents/developments/norsand/programs/NorSand_txl_r14_nerlerk27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amus/Documents/Talks%20&amp;%20Presentations/VGS%20CSSM%20Course%20Jan:15/UBC_lectures/Mik_575_Lectures/norsand_erksak_coursedem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s and plots"/>
      <sheetName val="Txl SimResults"/>
      <sheetName val="OCC closed form undrained"/>
      <sheetName val="closed form drained"/>
      <sheetName val="CID_G682"/>
    </sheetNames>
    <sheetDataSet>
      <sheetData sheetId="0">
        <row r="4">
          <cell r="D4">
            <v>0.81699999999999995</v>
          </cell>
        </row>
        <row r="5">
          <cell r="D5">
            <v>0.05</v>
          </cell>
        </row>
        <row r="6">
          <cell r="D6">
            <v>2.1739130434782612E-2</v>
          </cell>
        </row>
        <row r="8">
          <cell r="D8">
            <v>1.3</v>
          </cell>
        </row>
        <row r="17">
          <cell r="D17">
            <v>5.4347826086956529E-3</v>
          </cell>
        </row>
        <row r="20">
          <cell r="D20">
            <v>0.05</v>
          </cell>
        </row>
        <row r="21">
          <cell r="D21">
            <v>500</v>
          </cell>
        </row>
        <row r="22">
          <cell r="D22">
            <v>1</v>
          </cell>
        </row>
      </sheetData>
      <sheetData sheetId="1"/>
      <sheetData sheetId="2"/>
      <sheetData sheetId="3">
        <row r="4">
          <cell r="C4">
            <v>0.68189982394734361</v>
          </cell>
        </row>
        <row r="5">
          <cell r="C5">
            <v>0.7036389543821262</v>
          </cell>
        </row>
        <row r="6">
          <cell r="K6">
            <v>650</v>
          </cell>
        </row>
        <row r="7">
          <cell r="C7">
            <v>6.3802046727285994E-4</v>
          </cell>
          <cell r="K7">
            <v>32.5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  <sheetName val="q-p plot"/>
      <sheetName val="eta_ep1 plot"/>
      <sheetName val="test1"/>
      <sheetName val="test2"/>
      <sheetName val="test 3"/>
      <sheetName val="depth plot"/>
      <sheetName val="void ratio profile"/>
      <sheetName val="in situ state plot"/>
      <sheetName val="lab test states"/>
      <sheetName val="state plot"/>
      <sheetName val="ss"/>
      <sheetName val="core moisture"/>
      <sheetName val="consolidation"/>
      <sheetName val="consol params"/>
      <sheetName val="Ctest2"/>
      <sheetName val="Ctest1"/>
      <sheetName val="stress plot"/>
      <sheetName val="stress plot (2)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/>
      <sheetData sheetId="7">
        <row r="2">
          <cell r="E2">
            <v>2.64</v>
          </cell>
        </row>
      </sheetData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 &amp; plots"/>
      <sheetName val="closed form"/>
      <sheetName val="Sheet3"/>
    </sheetNames>
    <sheetDataSet>
      <sheetData sheetId="0">
        <row r="4">
          <cell r="B4">
            <v>1.2</v>
          </cell>
        </row>
        <row r="11">
          <cell r="E11">
            <v>1.8139726253668713</v>
          </cell>
        </row>
        <row r="12">
          <cell r="E12">
            <v>1.7940336526690392</v>
          </cell>
        </row>
        <row r="13">
          <cell r="B13">
            <v>1.993897269783218E-2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NU License"/>
      <sheetName val="NOTES"/>
      <sheetName val="Summary"/>
      <sheetName val="State Plot"/>
      <sheetName val="Params and Plots"/>
      <sheetName val="Undrained plots"/>
      <sheetName val="Txl SimResults"/>
      <sheetName val="OCC closed form undrained"/>
      <sheetName val="CIU_G101"/>
      <sheetName val="CIUG101A"/>
      <sheetName val="CIU_G103"/>
      <sheetName val="CIU_G104"/>
      <sheetName val="CIU_G105"/>
      <sheetName val="CIU_G107"/>
      <sheetName val="CIU_G108"/>
      <sheetName val="CID_G151"/>
      <sheetName val="CID_G154"/>
      <sheetName val="CID_G155"/>
      <sheetName val="CID_G156"/>
      <sheetName val="CID_G157"/>
    </sheetNames>
    <sheetDataSet>
      <sheetData sheetId="0"/>
      <sheetData sheetId="1"/>
      <sheetData sheetId="2"/>
      <sheetData sheetId="3" refreshError="1"/>
      <sheetData sheetId="4">
        <row r="8">
          <cell r="D8">
            <v>1.26</v>
          </cell>
        </row>
      </sheetData>
      <sheetData sheetId="5"/>
      <sheetData sheetId="6">
        <row r="4">
          <cell r="I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arams and plots"/>
      <sheetName val="Txl SimResults"/>
      <sheetName val="PS SimResults"/>
      <sheetName val="SS sim results"/>
      <sheetName val="CID_684A"/>
      <sheetName val="CID_G682"/>
      <sheetName val="CID_G663"/>
      <sheetName val="CID_G667"/>
      <sheetName val="CIU_G631"/>
      <sheetName val="CIU_G632"/>
      <sheetName val="CIU_G633"/>
      <sheetName val="CIU_G634"/>
      <sheetName val="641B q-p"/>
      <sheetName val="CIUG641B"/>
      <sheetName val="LIQ_G602"/>
      <sheetName val="LIQ_G609"/>
      <sheetName val="LIQ_G603"/>
      <sheetName val="LIQ_G605"/>
      <sheetName val="LIQ_G612"/>
    </sheetNames>
    <sheetDataSet>
      <sheetData sheetId="0">
        <row r="4">
          <cell r="D4">
            <v>0.81699999999999995</v>
          </cell>
        </row>
        <row r="5">
          <cell r="D5">
            <v>1.3463128939000805E-2</v>
          </cell>
        </row>
        <row r="19">
          <cell r="D19">
            <v>-0.17499999999999999</v>
          </cell>
        </row>
        <row r="20">
          <cell r="D20">
            <v>130</v>
          </cell>
        </row>
        <row r="21">
          <cell r="D2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C31"/>
  <sheetViews>
    <sheetView tabSelected="1" topLeftCell="A5" workbookViewId="0">
      <selection activeCell="B27" sqref="B27"/>
    </sheetView>
  </sheetViews>
  <sheetFormatPr baseColWidth="10" defaultRowHeight="15" x14ac:dyDescent="0"/>
  <cols>
    <col min="3" max="3" width="10.83203125" customWidth="1"/>
    <col min="20" max="20" width="10.83203125" style="31"/>
  </cols>
  <sheetData>
    <row r="1" spans="1:29">
      <c r="A1" s="8" t="s">
        <v>8</v>
      </c>
    </row>
    <row r="2" spans="1:29">
      <c r="B2" s="1" t="s">
        <v>1</v>
      </c>
      <c r="C2" s="1"/>
      <c r="E2" s="11" t="s">
        <v>29</v>
      </c>
      <c r="Q2" s="6"/>
      <c r="Y2">
        <v>0</v>
      </c>
      <c r="Z2" s="31">
        <v>0</v>
      </c>
      <c r="AB2">
        <f>_p0</f>
        <v>130</v>
      </c>
      <c r="AC2">
        <v>0</v>
      </c>
    </row>
    <row r="3" spans="1:29">
      <c r="C3" s="2" t="s">
        <v>2</v>
      </c>
      <c r="D3" s="3">
        <v>0.81599999999999995</v>
      </c>
      <c r="E3" s="10" t="s">
        <v>28</v>
      </c>
      <c r="G3" s="3"/>
      <c r="H3" s="3"/>
      <c r="Y3">
        <v>1000</v>
      </c>
      <c r="Z3" s="31">
        <f>Y3*Mtc</f>
        <v>1260</v>
      </c>
      <c r="AB3">
        <f>AB2+10</f>
        <v>140</v>
      </c>
      <c r="AC3">
        <f>AC2+30</f>
        <v>30</v>
      </c>
    </row>
    <row r="4" spans="1:29">
      <c r="C4" s="2" t="s">
        <v>3</v>
      </c>
      <c r="D4" s="3">
        <v>1.4999999999999999E-2</v>
      </c>
      <c r="E4" s="10" t="s">
        <v>27</v>
      </c>
      <c r="G4" s="3"/>
      <c r="H4" s="3"/>
      <c r="AB4">
        <f t="shared" ref="AB4:AB31" si="0">AB3+10</f>
        <v>150</v>
      </c>
      <c r="AC4">
        <f t="shared" ref="AC4:AC31" si="1">AC3+30</f>
        <v>60</v>
      </c>
    </row>
    <row r="5" spans="1:29">
      <c r="B5" s="1" t="s">
        <v>4</v>
      </c>
      <c r="C5" s="4"/>
      <c r="AB5">
        <f t="shared" si="0"/>
        <v>160</v>
      </c>
      <c r="AC5">
        <f t="shared" si="1"/>
        <v>90</v>
      </c>
    </row>
    <row r="6" spans="1:29">
      <c r="C6" s="5" t="s">
        <v>0</v>
      </c>
      <c r="D6" s="3">
        <v>1.26</v>
      </c>
      <c r="E6" s="10" t="s">
        <v>27</v>
      </c>
      <c r="G6" s="3"/>
      <c r="H6" s="3"/>
      <c r="Y6">
        <v>2</v>
      </c>
      <c r="Z6">
        <f>Gamma-lambda*LN(Y6)</f>
        <v>0.80560279229160081</v>
      </c>
      <c r="AB6">
        <f t="shared" si="0"/>
        <v>170</v>
      </c>
      <c r="AC6">
        <f t="shared" si="1"/>
        <v>120</v>
      </c>
    </row>
    <row r="7" spans="1:29">
      <c r="C7" s="68" t="s">
        <v>5</v>
      </c>
      <c r="D7" s="69">
        <v>0.4</v>
      </c>
      <c r="E7" s="10" t="s">
        <v>27</v>
      </c>
      <c r="G7" s="3"/>
      <c r="H7" s="3"/>
      <c r="Y7">
        <v>900</v>
      </c>
      <c r="Z7">
        <f>Gamma-lambda*LN(Y7)</f>
        <v>0.71396407855013533</v>
      </c>
      <c r="AB7">
        <f t="shared" si="0"/>
        <v>180</v>
      </c>
      <c r="AC7">
        <f t="shared" si="1"/>
        <v>150</v>
      </c>
    </row>
    <row r="8" spans="1:29">
      <c r="C8" s="86" t="s">
        <v>140</v>
      </c>
      <c r="D8" s="88">
        <v>200</v>
      </c>
      <c r="E8" s="10" t="s">
        <v>27</v>
      </c>
      <c r="G8" s="3"/>
      <c r="H8" s="3"/>
      <c r="AB8">
        <f t="shared" si="0"/>
        <v>190</v>
      </c>
      <c r="AC8">
        <f t="shared" si="1"/>
        <v>180</v>
      </c>
    </row>
    <row r="9" spans="1:29" ht="17">
      <c r="C9" s="87" t="s">
        <v>141</v>
      </c>
      <c r="D9" s="88">
        <v>3.8</v>
      </c>
      <c r="E9" s="10" t="s">
        <v>27</v>
      </c>
      <c r="G9" s="12" t="s">
        <v>30</v>
      </c>
      <c r="H9" s="3">
        <f>chi / (1 - lambda * chi / Mtc)</f>
        <v>3.9800498753117202</v>
      </c>
      <c r="AB9">
        <f t="shared" si="0"/>
        <v>200</v>
      </c>
      <c r="AC9">
        <f t="shared" si="1"/>
        <v>210</v>
      </c>
    </row>
    <row r="10" spans="1:29">
      <c r="B10" s="1" t="s">
        <v>6</v>
      </c>
      <c r="C10" s="4"/>
      <c r="AB10">
        <f t="shared" si="0"/>
        <v>210</v>
      </c>
      <c r="AC10">
        <f t="shared" si="1"/>
        <v>240</v>
      </c>
    </row>
    <row r="11" spans="1:29">
      <c r="C11" s="5" t="s">
        <v>9</v>
      </c>
      <c r="D11" s="3">
        <v>80</v>
      </c>
      <c r="E11" s="10" t="s">
        <v>33</v>
      </c>
      <c r="G11" s="3"/>
      <c r="H11" s="3"/>
      <c r="I11" s="7"/>
      <c r="S11" s="4"/>
      <c r="AB11">
        <f t="shared" si="0"/>
        <v>220</v>
      </c>
      <c r="AC11">
        <f t="shared" si="1"/>
        <v>270</v>
      </c>
    </row>
    <row r="12" spans="1:29">
      <c r="C12" s="68" t="s">
        <v>31</v>
      </c>
      <c r="D12" s="69">
        <v>0.5</v>
      </c>
      <c r="E12" s="10" t="s">
        <v>27</v>
      </c>
      <c r="G12" s="3"/>
      <c r="H12" s="3"/>
      <c r="I12" s="7"/>
      <c r="AB12">
        <f t="shared" si="0"/>
        <v>230</v>
      </c>
      <c r="AC12">
        <f t="shared" si="1"/>
        <v>300</v>
      </c>
    </row>
    <row r="13" spans="1:29">
      <c r="C13" s="89" t="s">
        <v>143</v>
      </c>
      <c r="D13" s="88">
        <v>0.2</v>
      </c>
      <c r="E13" s="10" t="s">
        <v>27</v>
      </c>
      <c r="G13" s="3"/>
      <c r="H13" s="3"/>
      <c r="AB13">
        <f t="shared" si="0"/>
        <v>240</v>
      </c>
      <c r="AC13">
        <f t="shared" si="1"/>
        <v>330</v>
      </c>
    </row>
    <row r="14" spans="1:29">
      <c r="C14" s="70" t="s">
        <v>144</v>
      </c>
      <c r="D14" s="69">
        <v>4.0000000000000001E-3</v>
      </c>
      <c r="E14" s="10" t="s">
        <v>27</v>
      </c>
      <c r="G14" s="3"/>
      <c r="H14" s="3"/>
      <c r="AB14">
        <f t="shared" si="0"/>
        <v>250</v>
      </c>
      <c r="AC14">
        <f t="shared" si="1"/>
        <v>360</v>
      </c>
    </row>
    <row r="15" spans="1:29">
      <c r="A15" s="8" t="s">
        <v>7</v>
      </c>
      <c r="C15" s="1"/>
      <c r="AB15">
        <f t="shared" si="0"/>
        <v>260</v>
      </c>
      <c r="AC15">
        <f t="shared" si="1"/>
        <v>390</v>
      </c>
    </row>
    <row r="16" spans="1:29">
      <c r="C16" s="5" t="s">
        <v>74</v>
      </c>
      <c r="D16" s="67">
        <v>0.6</v>
      </c>
      <c r="E16" s="10" t="s">
        <v>27</v>
      </c>
      <c r="G16" s="3"/>
      <c r="H16" s="3"/>
      <c r="AB16">
        <f t="shared" si="0"/>
        <v>270</v>
      </c>
      <c r="AC16">
        <f t="shared" si="1"/>
        <v>420</v>
      </c>
    </row>
    <row r="17" spans="3:29">
      <c r="C17" s="5" t="s">
        <v>10</v>
      </c>
      <c r="D17" s="3">
        <v>130</v>
      </c>
      <c r="E17" s="10" t="s">
        <v>26</v>
      </c>
      <c r="G17" s="3"/>
      <c r="H17" s="3"/>
      <c r="AB17">
        <f t="shared" si="0"/>
        <v>280</v>
      </c>
      <c r="AC17">
        <f t="shared" si="1"/>
        <v>450</v>
      </c>
    </row>
    <row r="18" spans="3:29">
      <c r="C18" s="91" t="s">
        <v>148</v>
      </c>
      <c r="D18" s="90">
        <f>e0-(Gamma-lambda*LN(_p0))</f>
        <v>-0.14298698324316628</v>
      </c>
      <c r="E18" s="71" t="s">
        <v>27</v>
      </c>
      <c r="AB18">
        <f t="shared" si="0"/>
        <v>290</v>
      </c>
      <c r="AC18">
        <f t="shared" si="1"/>
        <v>480</v>
      </c>
    </row>
    <row r="19" spans="3:29">
      <c r="E19" s="10">
        <v>0.754</v>
      </c>
      <c r="K19" t="s">
        <v>82</v>
      </c>
      <c r="AB19">
        <f t="shared" si="0"/>
        <v>300</v>
      </c>
      <c r="AC19">
        <f t="shared" si="1"/>
        <v>510</v>
      </c>
    </row>
    <row r="20" spans="3:29">
      <c r="C20" s="48"/>
      <c r="AB20">
        <f t="shared" si="0"/>
        <v>310</v>
      </c>
      <c r="AC20">
        <f t="shared" si="1"/>
        <v>540</v>
      </c>
    </row>
    <row r="21" spans="3:29">
      <c r="AB21">
        <f t="shared" si="0"/>
        <v>320</v>
      </c>
      <c r="AC21">
        <f t="shared" si="1"/>
        <v>570</v>
      </c>
    </row>
    <row r="22" spans="3:29">
      <c r="AB22">
        <f t="shared" si="0"/>
        <v>330</v>
      </c>
      <c r="AC22">
        <f t="shared" si="1"/>
        <v>600</v>
      </c>
    </row>
    <row r="23" spans="3:29">
      <c r="AB23">
        <f t="shared" si="0"/>
        <v>340</v>
      </c>
      <c r="AC23">
        <f t="shared" si="1"/>
        <v>630</v>
      </c>
    </row>
    <row r="24" spans="3:29">
      <c r="AB24">
        <f t="shared" si="0"/>
        <v>350</v>
      </c>
      <c r="AC24">
        <f t="shared" si="1"/>
        <v>660</v>
      </c>
    </row>
    <row r="25" spans="3:29">
      <c r="AB25">
        <f t="shared" si="0"/>
        <v>360</v>
      </c>
      <c r="AC25">
        <f t="shared" si="1"/>
        <v>690</v>
      </c>
    </row>
    <row r="26" spans="3:29">
      <c r="AB26">
        <f t="shared" si="0"/>
        <v>370</v>
      </c>
      <c r="AC26">
        <f t="shared" si="1"/>
        <v>720</v>
      </c>
    </row>
    <row r="27" spans="3:29">
      <c r="AB27">
        <f t="shared" si="0"/>
        <v>380</v>
      </c>
      <c r="AC27">
        <f t="shared" si="1"/>
        <v>750</v>
      </c>
    </row>
    <row r="28" spans="3:29">
      <c r="AB28">
        <f t="shared" si="0"/>
        <v>390</v>
      </c>
      <c r="AC28">
        <f t="shared" si="1"/>
        <v>780</v>
      </c>
    </row>
    <row r="29" spans="3:29">
      <c r="AB29">
        <f t="shared" si="0"/>
        <v>400</v>
      </c>
      <c r="AC29">
        <f t="shared" si="1"/>
        <v>810</v>
      </c>
    </row>
    <row r="30" spans="3:29">
      <c r="AB30">
        <f t="shared" si="0"/>
        <v>410</v>
      </c>
      <c r="AC30">
        <f t="shared" si="1"/>
        <v>840</v>
      </c>
    </row>
    <row r="31" spans="3:29">
      <c r="AB31">
        <f t="shared" si="0"/>
        <v>420</v>
      </c>
      <c r="AC31">
        <f t="shared" si="1"/>
        <v>870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D610"/>
  <sheetViews>
    <sheetView topLeftCell="E1" zoomScale="150" zoomScaleNormal="150" zoomScalePageLayoutView="150" workbookViewId="0">
      <selection activeCell="K10" sqref="K10:K610"/>
    </sheetView>
  </sheetViews>
  <sheetFormatPr baseColWidth="10" defaultRowHeight="15" x14ac:dyDescent="0"/>
  <cols>
    <col min="1" max="1" width="10.83203125" style="44"/>
    <col min="2" max="5" width="10.83203125" style="73"/>
    <col min="6" max="6" width="10.83203125" style="14"/>
    <col min="7" max="7" width="10.83203125" style="33"/>
    <col min="8" max="9" width="10.83203125" style="15"/>
    <col min="10" max="10" width="15.33203125" style="73" customWidth="1"/>
    <col min="11" max="14" width="10.83203125" style="73"/>
    <col min="15" max="17" width="10.83203125" style="33"/>
    <col min="18" max="18" width="12.33203125" style="44" customWidth="1"/>
    <col min="19" max="20" width="12.83203125" style="73" customWidth="1"/>
    <col min="21" max="21" width="10.83203125" style="33"/>
    <col min="22" max="22" width="13" style="73" customWidth="1"/>
    <col min="23" max="23" width="10.83203125" style="14"/>
    <col min="26" max="26" width="10.83203125" style="44"/>
    <col min="27" max="27" width="12.1640625" bestFit="1" customWidth="1"/>
    <col min="28" max="28" width="10.83203125" style="43"/>
  </cols>
  <sheetData>
    <row r="1" spans="1:30" ht="20">
      <c r="A1" s="85" t="s">
        <v>11</v>
      </c>
      <c r="B1" s="39"/>
      <c r="C1" s="39"/>
      <c r="D1" s="39"/>
      <c r="E1" s="39"/>
      <c r="F1" s="53" t="s">
        <v>35</v>
      </c>
      <c r="G1" s="54" t="s">
        <v>77</v>
      </c>
      <c r="H1" s="55">
        <v>2.9999999999999997E-4</v>
      </c>
      <c r="I1" s="42" t="s">
        <v>36</v>
      </c>
    </row>
    <row r="2" spans="1:30">
      <c r="A2" s="62"/>
      <c r="B2" s="39"/>
      <c r="C2" s="39"/>
      <c r="D2" s="39"/>
      <c r="E2" s="39"/>
      <c r="F2" s="53"/>
      <c r="G2" s="56" t="s">
        <v>22</v>
      </c>
      <c r="H2" s="57">
        <v>1000</v>
      </c>
      <c r="AA2" s="9"/>
    </row>
    <row r="3" spans="1:30">
      <c r="A3" s="62"/>
      <c r="B3" s="39"/>
      <c r="C3" s="39"/>
      <c r="D3" s="39"/>
      <c r="E3" s="39"/>
      <c r="F3" s="53"/>
      <c r="G3" s="58" t="s">
        <v>39</v>
      </c>
      <c r="H3" s="59">
        <f>2*(1+nu)/(3*(1-2*nu))</f>
        <v>1.3333333333333335</v>
      </c>
      <c r="L3" s="14"/>
    </row>
    <row r="4" spans="1:30">
      <c r="A4" s="62"/>
      <c r="B4" s="39"/>
      <c r="C4" s="39"/>
      <c r="D4" s="39"/>
      <c r="E4" s="39"/>
      <c r="F4" s="53"/>
      <c r="G4" s="83" t="s">
        <v>80</v>
      </c>
      <c r="H4" s="59">
        <v>3</v>
      </c>
      <c r="L4" s="14"/>
      <c r="M4" s="14"/>
    </row>
    <row r="5" spans="1:30">
      <c r="A5" s="62"/>
      <c r="B5" s="39"/>
      <c r="C5" s="39"/>
      <c r="D5" s="39"/>
      <c r="E5" s="39"/>
      <c r="F5" s="60"/>
      <c r="G5" s="61" t="s">
        <v>76</v>
      </c>
      <c r="H5" s="59">
        <f>EXP(1)</f>
        <v>2.7182818284590451</v>
      </c>
      <c r="I5" s="13"/>
      <c r="J5" s="39"/>
    </row>
    <row r="6" spans="1:30">
      <c r="B6" s="79" t="s">
        <v>68</v>
      </c>
      <c r="C6" s="80"/>
      <c r="D6" s="80"/>
      <c r="E6" s="80"/>
      <c r="F6" s="81" t="s">
        <v>69</v>
      </c>
      <c r="G6" s="82"/>
      <c r="H6" s="82"/>
      <c r="I6" s="82"/>
      <c r="J6" s="82"/>
      <c r="K6" s="75" t="s">
        <v>70</v>
      </c>
      <c r="L6" s="75"/>
      <c r="M6" s="75"/>
      <c r="N6" s="75"/>
      <c r="O6" s="75"/>
      <c r="P6" s="76" t="s">
        <v>71</v>
      </c>
      <c r="Q6" s="76"/>
      <c r="R6" s="76"/>
      <c r="S6" s="76"/>
      <c r="T6" s="72"/>
      <c r="U6" s="77" t="s">
        <v>72</v>
      </c>
      <c r="V6" s="77"/>
      <c r="W6" s="77"/>
      <c r="X6" s="77"/>
      <c r="Y6" s="78" t="s">
        <v>75</v>
      </c>
      <c r="Z6" s="78"/>
      <c r="AA6" s="78"/>
      <c r="AB6" s="78"/>
    </row>
    <row r="7" spans="1:30" ht="16">
      <c r="A7" s="63" t="s">
        <v>78</v>
      </c>
      <c r="B7" s="41" t="s">
        <v>25</v>
      </c>
      <c r="C7" s="41" t="s">
        <v>67</v>
      </c>
      <c r="D7" s="73" t="s">
        <v>15</v>
      </c>
      <c r="E7" s="73" t="s">
        <v>17</v>
      </c>
      <c r="F7" s="14" t="s">
        <v>37</v>
      </c>
      <c r="G7" s="32" t="s">
        <v>23</v>
      </c>
      <c r="H7" s="15" t="s">
        <v>32</v>
      </c>
      <c r="I7" s="15" t="s">
        <v>20</v>
      </c>
      <c r="J7" s="73" t="s">
        <v>142</v>
      </c>
      <c r="K7" s="73" t="s">
        <v>14</v>
      </c>
      <c r="L7" s="46" t="s">
        <v>40</v>
      </c>
      <c r="M7" s="73" t="s">
        <v>13</v>
      </c>
      <c r="N7" s="33" t="s">
        <v>79</v>
      </c>
      <c r="O7" s="33" t="s">
        <v>19</v>
      </c>
      <c r="P7" s="35" t="s">
        <v>41</v>
      </c>
      <c r="Q7" s="35" t="s">
        <v>147</v>
      </c>
      <c r="R7" s="44" t="s">
        <v>145</v>
      </c>
      <c r="S7" s="73" t="s">
        <v>146</v>
      </c>
      <c r="T7" s="73" t="s">
        <v>81</v>
      </c>
      <c r="U7" s="33" t="s">
        <v>24</v>
      </c>
      <c r="V7" s="73" t="s">
        <v>15</v>
      </c>
      <c r="W7" s="14" t="s">
        <v>18</v>
      </c>
      <c r="X7" s="33" t="s">
        <v>17</v>
      </c>
      <c r="Y7" s="33" t="s">
        <v>73</v>
      </c>
      <c r="Z7" s="44" t="s">
        <v>67</v>
      </c>
      <c r="AA7" t="s">
        <v>34</v>
      </c>
      <c r="AB7" s="43" t="s">
        <v>60</v>
      </c>
    </row>
    <row r="8" spans="1:30">
      <c r="A8" s="17" t="s">
        <v>27</v>
      </c>
      <c r="B8" s="64" t="s">
        <v>12</v>
      </c>
      <c r="C8" s="37" t="s">
        <v>12</v>
      </c>
      <c r="D8" s="37" t="s">
        <v>16</v>
      </c>
      <c r="E8" s="37" t="s">
        <v>16</v>
      </c>
      <c r="F8" s="17" t="s">
        <v>27</v>
      </c>
      <c r="G8" s="36"/>
      <c r="H8" s="16" t="s">
        <v>21</v>
      </c>
      <c r="I8" s="16" t="s">
        <v>21</v>
      </c>
      <c r="J8" s="37" t="s">
        <v>16</v>
      </c>
      <c r="K8" s="47" t="s">
        <v>27</v>
      </c>
      <c r="L8" s="47" t="s">
        <v>27</v>
      </c>
      <c r="M8" s="47" t="s">
        <v>27</v>
      </c>
      <c r="N8" s="47" t="s">
        <v>27</v>
      </c>
      <c r="O8" s="47" t="s">
        <v>27</v>
      </c>
      <c r="P8" s="38" t="s">
        <v>27</v>
      </c>
      <c r="Q8" s="37" t="s">
        <v>16</v>
      </c>
      <c r="R8" s="45" t="s">
        <v>27</v>
      </c>
      <c r="S8" s="37" t="s">
        <v>16</v>
      </c>
      <c r="T8" s="45" t="s">
        <v>27</v>
      </c>
      <c r="U8" s="36" t="s">
        <v>16</v>
      </c>
      <c r="V8" s="37" t="s">
        <v>16</v>
      </c>
      <c r="W8" s="17" t="s">
        <v>27</v>
      </c>
      <c r="X8" s="36" t="s">
        <v>16</v>
      </c>
      <c r="Y8" s="17" t="s">
        <v>27</v>
      </c>
      <c r="Z8" s="17" t="s">
        <v>27</v>
      </c>
      <c r="AA8" s="36" t="s">
        <v>12</v>
      </c>
      <c r="AB8" s="65" t="s">
        <v>12</v>
      </c>
    </row>
    <row r="9" spans="1:30">
      <c r="A9" s="74">
        <v>1</v>
      </c>
      <c r="B9" s="73">
        <v>0</v>
      </c>
      <c r="C9" s="73">
        <v>0</v>
      </c>
      <c r="D9" s="73">
        <f>_p0</f>
        <v>130</v>
      </c>
      <c r="E9" s="73">
        <v>0</v>
      </c>
      <c r="F9" s="14">
        <f>e0</f>
        <v>0.6</v>
      </c>
      <c r="G9" s="14">
        <f>F9-(Gamma-lambda*LN(D9))</f>
        <v>-0.14298698324316628</v>
      </c>
      <c r="H9" s="15">
        <f>Gmax*(V9/_p0)^G_exponent</f>
        <v>85.924187752956399</v>
      </c>
      <c r="I9" s="15">
        <f>H9*K_over_G</f>
        <v>114.56558367060855</v>
      </c>
      <c r="J9" s="73">
        <f>D9/SpacingRatio</f>
        <v>47.824327352287504</v>
      </c>
      <c r="K9" s="73">
        <f>Mtc+N_*chi*G9</f>
        <v>1.0426597854703872</v>
      </c>
      <c r="L9" s="73">
        <f>E9/D9</f>
        <v>0</v>
      </c>
      <c r="M9" s="73">
        <f>K9-L9</f>
        <v>1.0426597854703872</v>
      </c>
      <c r="N9" s="44">
        <f t="shared" ref="N9:N72" si="0">d_epQp</f>
        <v>2.9999999999999997E-4</v>
      </c>
      <c r="O9" s="44">
        <f>N9*M9</f>
        <v>3.1279793564111615E-4</v>
      </c>
      <c r="P9" s="14">
        <f>_H*D9/J9</f>
        <v>543.65636569180901</v>
      </c>
      <c r="Q9" s="52">
        <f>D9*EXP(-chi*G9/Mtc)</f>
        <v>200.08955370202042</v>
      </c>
      <c r="R9" s="44">
        <f>P9*(Q9-J9)*N9/J9</f>
        <v>0.51927521511440766</v>
      </c>
      <c r="S9" s="73">
        <f>J9*(1+R9)</f>
        <v>72.65831522584844</v>
      </c>
      <c r="T9" s="73">
        <f>R9/(1/Mtc+1/(path_DqDp-E9/D9))</f>
        <v>0.46076533172123496</v>
      </c>
      <c r="U9" s="52">
        <f>D9*T9/(path_DqDp-E9/D9)</f>
        <v>19.96649770792018</v>
      </c>
      <c r="V9" s="73">
        <f>D9+U9</f>
        <v>149.96649770792018</v>
      </c>
      <c r="W9" s="14">
        <f>T9</f>
        <v>0.46076533172123496</v>
      </c>
      <c r="X9">
        <f>W9*V9</f>
        <v>69.099363063461666</v>
      </c>
      <c r="Y9">
        <f t="shared" ref="Y9:Y72" si="1">U9/(I9*MPa_to_kPa)</f>
        <v>1.7428006795938423E-4</v>
      </c>
      <c r="Z9" s="44">
        <f>Y9+O9</f>
        <v>4.8707800360050038E-4</v>
      </c>
      <c r="AA9">
        <f>X9/(H9*MPa_to_kPa)</f>
        <v>8.0418988960514397E-4</v>
      </c>
      <c r="AB9" s="43">
        <f>AA9+d_epQp</f>
        <v>1.1041898896051439E-3</v>
      </c>
      <c r="AD9">
        <f>100*Z9</f>
        <v>4.8707800360050041E-2</v>
      </c>
    </row>
    <row r="10" spans="1:30">
      <c r="A10" s="74">
        <f>A9+1</f>
        <v>2</v>
      </c>
      <c r="B10" s="73">
        <f>100*AB9+C10/3</f>
        <v>0.12665492241386439</v>
      </c>
      <c r="C10" s="73">
        <f>100*Z9</f>
        <v>4.8707800360050041E-2</v>
      </c>
      <c r="D10" s="73">
        <f>V9</f>
        <v>149.96649770792018</v>
      </c>
      <c r="E10" s="73">
        <f>X9</f>
        <v>69.099363063461666</v>
      </c>
      <c r="F10" s="14">
        <f>F$9-(1+F$9)*C9/100</f>
        <v>0.6</v>
      </c>
      <c r="G10" s="14">
        <f>F10-(Gamma-lambda*LN(D10))</f>
        <v>-0.14084382119195438</v>
      </c>
      <c r="H10" s="15">
        <f t="shared" ref="H10:H73" si="2">Gmax*(V9/_p0)^G_exponent</f>
        <v>85.924187752956399</v>
      </c>
      <c r="I10" s="15">
        <f>H10*K_over_G</f>
        <v>114.56558367060855</v>
      </c>
      <c r="J10" s="73">
        <f>S9</f>
        <v>72.65831522584844</v>
      </c>
      <c r="K10" s="73">
        <f>Mtc+N_*chi*G10</f>
        <v>1.0459173917882294</v>
      </c>
      <c r="L10" s="73">
        <f>E10/D10</f>
        <v>0.46076533172123496</v>
      </c>
      <c r="M10" s="73">
        <f t="shared" ref="M10:M73" si="3">K10-L10</f>
        <v>0.58515206006699438</v>
      </c>
      <c r="N10" s="44">
        <f t="shared" si="0"/>
        <v>2.9999999999999997E-4</v>
      </c>
      <c r="O10" s="44">
        <f t="shared" ref="O10:O73" si="4">N10*M10</f>
        <v>1.755456180200983E-4</v>
      </c>
      <c r="P10" s="14">
        <f>_H*D10/J10</f>
        <v>412.79927078344667</v>
      </c>
      <c r="Q10" s="52">
        <f>D10*EXP(-chi*G10/Mtc)</f>
        <v>229.33389544295648</v>
      </c>
      <c r="R10" s="44">
        <f t="shared" ref="R10:R73" si="5">P10*(Q10-J10)*N10/J10</f>
        <v>0.26703990477412165</v>
      </c>
      <c r="S10" s="73">
        <f>J10*(1+R10)</f>
        <v>92.06098480480712</v>
      </c>
      <c r="T10" s="73">
        <f>R10/(1/Mtc+1/(path_DqDp-W9))</f>
        <v>0.22488134439129656</v>
      </c>
      <c r="U10" s="52">
        <f>D10*T10/(path_DqDp-E10/D10)</f>
        <v>13.281430046428849</v>
      </c>
      <c r="V10" s="73">
        <f>D10+U10</f>
        <v>163.24792775434904</v>
      </c>
      <c r="W10" s="14">
        <f>W9+T10</f>
        <v>0.68564667611253149</v>
      </c>
      <c r="X10">
        <f>W10*V10</f>
        <v>111.93039904702809</v>
      </c>
      <c r="Y10">
        <f t="shared" si="1"/>
        <v>1.1592862027932179E-4</v>
      </c>
      <c r="Z10" s="44">
        <f>Z9+(Y10+O10)</f>
        <v>7.7855224189992051E-4</v>
      </c>
      <c r="AA10">
        <f t="shared" ref="AA10:AA73" si="6">(X10-X9)/(H10*MPa_to_kPa)</f>
        <v>4.9847472642640996E-4</v>
      </c>
      <c r="AB10" s="43">
        <f>AB9+(AA10+N10)</f>
        <v>1.9026646160315538E-3</v>
      </c>
    </row>
    <row r="11" spans="1:30">
      <c r="A11" s="74">
        <f t="shared" ref="A11:A74" si="7">A10+1</f>
        <v>3</v>
      </c>
      <c r="B11" s="73">
        <f t="shared" ref="B11:B74" si="8">100*AB10+C11/3</f>
        <v>0.21621820299981939</v>
      </c>
      <c r="C11" s="73">
        <f t="shared" ref="C11:C74" si="9">100*Z10</f>
        <v>7.7855224189992051E-2</v>
      </c>
      <c r="D11" s="73">
        <f t="shared" ref="D11:D74" si="10">V10</f>
        <v>163.24792775434904</v>
      </c>
      <c r="E11" s="73">
        <f t="shared" ref="E11:E74" si="11">X10</f>
        <v>111.93039904702809</v>
      </c>
      <c r="F11" s="14">
        <f t="shared" ref="F11:F74" si="12">F$9-(1+F$9)*C10/100</f>
        <v>0.59922067519423916</v>
      </c>
      <c r="G11" s="14">
        <f>F11-(Gamma-lambda*LN(D11))</f>
        <v>-0.14035027369004083</v>
      </c>
      <c r="H11" s="15">
        <f t="shared" si="2"/>
        <v>89.648318772164629</v>
      </c>
      <c r="I11" s="15">
        <f>H11*K_over_G</f>
        <v>119.53109169621952</v>
      </c>
      <c r="J11" s="73">
        <f t="shared" ref="J11:J74" si="13">S10</f>
        <v>92.06098480480712</v>
      </c>
      <c r="K11" s="73">
        <f>Mtc+N_*chi*G11</f>
        <v>1.0466675839911379</v>
      </c>
      <c r="L11" s="73">
        <f t="shared" ref="L11:L74" si="14">E11/D11</f>
        <v>0.68564667611253149</v>
      </c>
      <c r="M11" s="73">
        <f t="shared" si="3"/>
        <v>0.36102090787860641</v>
      </c>
      <c r="N11" s="44">
        <f t="shared" si="0"/>
        <v>2.9999999999999997E-4</v>
      </c>
      <c r="O11" s="44">
        <f t="shared" si="4"/>
        <v>1.0830627236358191E-4</v>
      </c>
      <c r="P11" s="14">
        <f>_H*D11/J11</f>
        <v>354.65170853967396</v>
      </c>
      <c r="Q11" s="52">
        <f>D11*EXP(-chi*G11/Mtc)</f>
        <v>249.27299904237319</v>
      </c>
      <c r="R11" s="44">
        <f t="shared" si="5"/>
        <v>0.18169100483945175</v>
      </c>
      <c r="S11" s="73">
        <f t="shared" ref="S11:S74" si="15">J11*(1+R11)</f>
        <v>108.78763764050203</v>
      </c>
      <c r="T11" s="73">
        <f>R11/(1/Mtc+1/(path_DqDp-W10))</f>
        <v>0.14823001533792582</v>
      </c>
      <c r="U11" s="52">
        <f>D11*T11/(path_DqDp-E11/D11)</f>
        <v>10.455725400763553</v>
      </c>
      <c r="V11" s="73">
        <f t="shared" ref="V11:V74" si="16">D11+U11</f>
        <v>173.70365315511259</v>
      </c>
      <c r="W11" s="14">
        <f t="shared" ref="W11:W74" si="17">Mtc*(1+LN(S11/V11))</f>
        <v>0.67037921862290206</v>
      </c>
      <c r="X11">
        <f t="shared" ref="X11:X74" si="18">W11*V11</f>
        <v>116.44731927406798</v>
      </c>
      <c r="Y11">
        <f t="shared" si="1"/>
        <v>8.7472851225487821E-5</v>
      </c>
      <c r="Z11" s="44">
        <f t="shared" ref="Z11:Z74" si="19">Z10+(Y11+O11)</f>
        <v>9.7433136548899025E-4</v>
      </c>
      <c r="AA11">
        <f t="shared" si="6"/>
        <v>5.0384884947138264E-5</v>
      </c>
      <c r="AB11" s="43">
        <f t="shared" ref="AB11:AB74" si="20">AB10+(AA11+N11)</f>
        <v>2.2530495009786921E-3</v>
      </c>
    </row>
    <row r="12" spans="1:30">
      <c r="A12" s="74">
        <f t="shared" si="7"/>
        <v>4</v>
      </c>
      <c r="B12" s="73">
        <f t="shared" si="8"/>
        <v>0.25778266228083557</v>
      </c>
      <c r="C12" s="73">
        <f t="shared" si="9"/>
        <v>9.7433136548899027E-2</v>
      </c>
      <c r="D12" s="73">
        <f t="shared" si="10"/>
        <v>173.70365315511259</v>
      </c>
      <c r="E12" s="73">
        <f t="shared" si="11"/>
        <v>116.44731927406798</v>
      </c>
      <c r="F12" s="14">
        <f t="shared" si="12"/>
        <v>0.59875431641296006</v>
      </c>
      <c r="G12" s="14">
        <f>F12-(Gamma-lambda*LN(D12))</f>
        <v>-0.13988542302057083</v>
      </c>
      <c r="H12" s="15">
        <f t="shared" si="2"/>
        <v>92.474669304739493</v>
      </c>
      <c r="I12" s="15">
        <f>H12*K_over_G</f>
        <v>123.299559072986</v>
      </c>
      <c r="J12" s="73">
        <f t="shared" si="13"/>
        <v>108.78763764050203</v>
      </c>
      <c r="K12" s="73">
        <f>Mtc+N_*chi*G12</f>
        <v>1.0473741570087323</v>
      </c>
      <c r="L12" s="73">
        <f t="shared" si="14"/>
        <v>0.67037921862290206</v>
      </c>
      <c r="M12" s="73">
        <f t="shared" si="3"/>
        <v>0.3769949383858302</v>
      </c>
      <c r="N12" s="44">
        <f t="shared" si="0"/>
        <v>2.9999999999999997E-4</v>
      </c>
      <c r="O12" s="44">
        <f t="shared" si="4"/>
        <v>1.1309848151574905E-4</v>
      </c>
      <c r="P12" s="14">
        <f>_H*D12/J12</f>
        <v>319.34447134357498</v>
      </c>
      <c r="Q12" s="52">
        <f>D12*EXP(-chi*G12/Mtc)</f>
        <v>264.86688447207348</v>
      </c>
      <c r="R12" s="44">
        <f t="shared" si="5"/>
        <v>0.13745048329436688</v>
      </c>
      <c r="S12" s="73">
        <f t="shared" si="15"/>
        <v>123.74055101064148</v>
      </c>
      <c r="T12" s="73">
        <f>R12/(1/Mtc+1/(path_DqDp-W11))</f>
        <v>0.11239667849656559</v>
      </c>
      <c r="U12" s="52">
        <f>D12*T12/(path_DqDp-E12/D12)</f>
        <v>8.3806402369973583</v>
      </c>
      <c r="V12" s="73">
        <f t="shared" si="16"/>
        <v>182.08429339210994</v>
      </c>
      <c r="W12" s="14">
        <f t="shared" si="17"/>
        <v>0.77328381400477875</v>
      </c>
      <c r="X12">
        <f t="shared" si="18"/>
        <v>140.8028368646159</v>
      </c>
      <c r="Y12">
        <f t="shared" si="1"/>
        <v>6.7969750257067165E-5</v>
      </c>
      <c r="Z12" s="44">
        <f t="shared" si="19"/>
        <v>1.1553995972618065E-3</v>
      </c>
      <c r="AA12">
        <f t="shared" si="6"/>
        <v>2.6337501689556897E-4</v>
      </c>
      <c r="AB12" s="43">
        <f t="shared" si="20"/>
        <v>2.8164245178742614E-3</v>
      </c>
    </row>
    <row r="13" spans="1:30">
      <c r="A13" s="74">
        <f t="shared" si="7"/>
        <v>5</v>
      </c>
      <c r="B13" s="73">
        <f t="shared" si="8"/>
        <v>0.320155771696153</v>
      </c>
      <c r="C13" s="73">
        <f t="shared" si="9"/>
        <v>0.11553995972618065</v>
      </c>
      <c r="D13" s="73">
        <f t="shared" si="10"/>
        <v>182.08429339210994</v>
      </c>
      <c r="E13" s="73">
        <f t="shared" si="11"/>
        <v>140.8028368646159</v>
      </c>
      <c r="F13" s="14">
        <f t="shared" si="12"/>
        <v>0.59844106981521761</v>
      </c>
      <c r="G13" s="14">
        <f>F13-(Gamma-lambda*LN(D13))</f>
        <v>-0.13949188422935532</v>
      </c>
      <c r="H13" s="15">
        <f t="shared" si="2"/>
        <v>94.679194274849223</v>
      </c>
      <c r="I13" s="15">
        <f>H13*K_over_G</f>
        <v>126.23892569979898</v>
      </c>
      <c r="J13" s="73">
        <f t="shared" si="13"/>
        <v>123.74055101064148</v>
      </c>
      <c r="K13" s="73">
        <f>Mtc+N_*chi*G13</f>
        <v>1.04797233597138</v>
      </c>
      <c r="L13" s="73">
        <f t="shared" si="14"/>
        <v>0.77328381400477875</v>
      </c>
      <c r="M13" s="73">
        <f t="shared" si="3"/>
        <v>0.27468852196660121</v>
      </c>
      <c r="N13" s="44">
        <f t="shared" si="0"/>
        <v>2.9999999999999997E-4</v>
      </c>
      <c r="O13" s="44">
        <f t="shared" si="4"/>
        <v>8.240655658998036E-5</v>
      </c>
      <c r="P13" s="14">
        <f>_H*D13/J13</f>
        <v>294.30011730988815</v>
      </c>
      <c r="Q13" s="52">
        <f>D13*EXP(-chi*G13/Mtc)</f>
        <v>277.31652405632803</v>
      </c>
      <c r="R13" s="44">
        <f t="shared" si="5"/>
        <v>0.10957788658813762</v>
      </c>
      <c r="S13" s="73">
        <f t="shared" si="15"/>
        <v>137.29977907563921</v>
      </c>
      <c r="T13" s="73">
        <f>R13/(1/Mtc+1/(path_DqDp-W12))</f>
        <v>8.8174241679888854E-2</v>
      </c>
      <c r="U13" s="52">
        <f>D13*T13/(path_DqDp-E13/D13)</f>
        <v>7.2102338828115684</v>
      </c>
      <c r="V13" s="73">
        <f t="shared" si="16"/>
        <v>189.29452727492151</v>
      </c>
      <c r="W13" s="14">
        <f t="shared" si="17"/>
        <v>0.85536682086255489</v>
      </c>
      <c r="X13">
        <f t="shared" si="18"/>
        <v>161.91625800182979</v>
      </c>
      <c r="Y13">
        <f t="shared" si="1"/>
        <v>5.711577346560903E-5</v>
      </c>
      <c r="Z13" s="44">
        <f t="shared" si="19"/>
        <v>1.2949219273173959E-3</v>
      </c>
      <c r="AA13">
        <f t="shared" si="6"/>
        <v>2.2299958611733247E-4</v>
      </c>
      <c r="AB13" s="43">
        <f t="shared" si="20"/>
        <v>3.3394241039915937E-3</v>
      </c>
    </row>
    <row r="14" spans="1:30">
      <c r="A14" s="74">
        <f t="shared" si="7"/>
        <v>6</v>
      </c>
      <c r="B14" s="73">
        <f t="shared" si="8"/>
        <v>0.37710647464307256</v>
      </c>
      <c r="C14" s="73">
        <f t="shared" si="9"/>
        <v>0.12949219273173959</v>
      </c>
      <c r="D14" s="73">
        <f t="shared" si="10"/>
        <v>189.29452727492151</v>
      </c>
      <c r="E14" s="73">
        <f t="shared" si="11"/>
        <v>161.91625800182979</v>
      </c>
      <c r="F14" s="14">
        <f t="shared" si="12"/>
        <v>0.59815136064438112</v>
      </c>
      <c r="G14" s="14">
        <f>F14-(Gamma-lambda*LN(D14))</f>
        <v>-0.13919907714357738</v>
      </c>
      <c r="H14" s="15">
        <f t="shared" si="2"/>
        <v>96.535564373546876</v>
      </c>
      <c r="I14" s="15">
        <f>H14*K_over_G</f>
        <v>128.71408583139586</v>
      </c>
      <c r="J14" s="73">
        <f t="shared" si="13"/>
        <v>137.29977907563921</v>
      </c>
      <c r="K14" s="73">
        <f>Mtc+N_*chi*G14</f>
        <v>1.0484174027417623</v>
      </c>
      <c r="L14" s="73">
        <f t="shared" si="14"/>
        <v>0.85536682086255489</v>
      </c>
      <c r="M14" s="73">
        <f t="shared" si="3"/>
        <v>0.19305058187920743</v>
      </c>
      <c r="N14" s="44">
        <f t="shared" si="0"/>
        <v>2.9999999999999997E-4</v>
      </c>
      <c r="O14" s="44">
        <f t="shared" si="4"/>
        <v>5.7915174563762226E-5</v>
      </c>
      <c r="P14" s="14">
        <f>_H*D14/J14</f>
        <v>275.73901218098553</v>
      </c>
      <c r="Q14" s="52">
        <f>D14*EXP(-chi*G14/Mtc)</f>
        <v>288.04332074027417</v>
      </c>
      <c r="R14" s="44">
        <f t="shared" si="5"/>
        <v>9.0821432236327507E-2</v>
      </c>
      <c r="S14" s="73">
        <f t="shared" si="15"/>
        <v>149.76954165702011</v>
      </c>
      <c r="T14" s="73">
        <f>R14/(1/Mtc+1/(path_DqDp-W13))</f>
        <v>7.2084449291597047E-2</v>
      </c>
      <c r="U14" s="52">
        <f>D14*T14/(path_DqDp-E14/D14)</f>
        <v>6.3624828176974795</v>
      </c>
      <c r="V14" s="73">
        <f t="shared" si="16"/>
        <v>195.65701009261898</v>
      </c>
      <c r="W14" s="14">
        <f t="shared" si="17"/>
        <v>0.92324552784955149</v>
      </c>
      <c r="X14">
        <f t="shared" si="18"/>
        <v>180.63945956042502</v>
      </c>
      <c r="Y14">
        <f t="shared" si="1"/>
        <v>4.9431130840114677E-5</v>
      </c>
      <c r="Z14" s="44">
        <f t="shared" si="19"/>
        <v>1.4022682327212727E-3</v>
      </c>
      <c r="AA14">
        <f t="shared" si="6"/>
        <v>1.9395133472411598E-4</v>
      </c>
      <c r="AB14" s="43">
        <f t="shared" si="20"/>
        <v>3.8333754387157096E-3</v>
      </c>
    </row>
    <row r="15" spans="1:30">
      <c r="A15" s="74">
        <f t="shared" si="7"/>
        <v>7</v>
      </c>
      <c r="B15" s="73">
        <f t="shared" si="8"/>
        <v>0.43007981829561337</v>
      </c>
      <c r="C15" s="73">
        <f t="shared" si="9"/>
        <v>0.14022682327212727</v>
      </c>
      <c r="D15" s="73">
        <f t="shared" si="10"/>
        <v>195.65701009261898</v>
      </c>
      <c r="E15" s="73">
        <f t="shared" si="11"/>
        <v>180.63945956042502</v>
      </c>
      <c r="F15" s="14">
        <f t="shared" si="12"/>
        <v>0.5979281249162921</v>
      </c>
      <c r="G15" s="14">
        <f>F15-(Gamma-lambda*LN(D15))</f>
        <v>-0.13892642741708383</v>
      </c>
      <c r="H15" s="15">
        <f t="shared" si="2"/>
        <v>98.144511370998288</v>
      </c>
      <c r="I15" s="15">
        <f>H15*K_over_G</f>
        <v>130.8593484946644</v>
      </c>
      <c r="J15" s="73">
        <f t="shared" si="13"/>
        <v>149.76954165702011</v>
      </c>
      <c r="K15" s="73">
        <f>Mtc+N_*chi*G15</f>
        <v>1.0488318303260327</v>
      </c>
      <c r="L15" s="73">
        <f t="shared" si="14"/>
        <v>0.92324552784955149</v>
      </c>
      <c r="M15" s="73">
        <f t="shared" si="3"/>
        <v>0.12558630247648117</v>
      </c>
      <c r="N15" s="44">
        <f t="shared" si="0"/>
        <v>2.9999999999999997E-4</v>
      </c>
      <c r="O15" s="44">
        <f t="shared" si="4"/>
        <v>3.767589074294435E-5</v>
      </c>
      <c r="P15" s="14">
        <f>_H*D15/J15</f>
        <v>261.27743722509814</v>
      </c>
      <c r="Q15" s="52">
        <f>D15*EXP(-chi*G15/Mtc)</f>
        <v>297.48019204680145</v>
      </c>
      <c r="R15" s="44">
        <f t="shared" si="5"/>
        <v>7.7305691980567373E-2</v>
      </c>
      <c r="S15" s="73">
        <f t="shared" si="15"/>
        <v>161.34757971242848</v>
      </c>
      <c r="T15" s="73">
        <f>R15/(1/Mtc+1/(path_DqDp-W14))</f>
        <v>6.0623767206409246E-2</v>
      </c>
      <c r="U15" s="52">
        <f>D15*T15/(path_DqDp-E15/D15)</f>
        <v>5.711539419426229</v>
      </c>
      <c r="V15" s="73">
        <f t="shared" si="16"/>
        <v>201.36854951204521</v>
      </c>
      <c r="W15" s="14">
        <f t="shared" si="17"/>
        <v>0.9808143778273507</v>
      </c>
      <c r="X15">
        <f t="shared" si="18"/>
        <v>197.50516860365269</v>
      </c>
      <c r="Y15">
        <f t="shared" si="1"/>
        <v>4.3646399627758418E-5</v>
      </c>
      <c r="Z15" s="44">
        <f t="shared" si="19"/>
        <v>1.4835905230919755E-3</v>
      </c>
      <c r="AA15">
        <f t="shared" si="6"/>
        <v>1.7184566724748589E-4</v>
      </c>
      <c r="AB15" s="43">
        <f t="shared" si="20"/>
        <v>4.3052211059631954E-3</v>
      </c>
    </row>
    <row r="16" spans="1:30">
      <c r="A16" s="74">
        <f t="shared" si="7"/>
        <v>8</v>
      </c>
      <c r="B16" s="73">
        <f t="shared" si="8"/>
        <v>0.47997512803271875</v>
      </c>
      <c r="C16" s="73">
        <f t="shared" si="9"/>
        <v>0.14835905230919755</v>
      </c>
      <c r="D16" s="73">
        <f t="shared" si="10"/>
        <v>201.36854951204521</v>
      </c>
      <c r="E16" s="73">
        <f t="shared" si="11"/>
        <v>197.50516860365269</v>
      </c>
      <c r="F16" s="14">
        <f t="shared" si="12"/>
        <v>0.59775637082764599</v>
      </c>
      <c r="G16" s="14">
        <f>F16-(Gamma-lambda*LN(D16))</f>
        <v>-0.1386665770408666</v>
      </c>
      <c r="H16" s="15">
        <f t="shared" si="2"/>
        <v>99.566704230692622</v>
      </c>
      <c r="I16" s="15">
        <f>H16*K_over_G</f>
        <v>132.75560564092351</v>
      </c>
      <c r="J16" s="73">
        <f t="shared" si="13"/>
        <v>161.34757971242848</v>
      </c>
      <c r="K16" s="73">
        <f>Mtc+N_*chi*G16</f>
        <v>1.0492268028978828</v>
      </c>
      <c r="L16" s="73">
        <f t="shared" si="14"/>
        <v>0.9808143778273507</v>
      </c>
      <c r="M16" s="73">
        <f t="shared" si="3"/>
        <v>6.8412425070532135E-2</v>
      </c>
      <c r="N16" s="44">
        <f t="shared" si="0"/>
        <v>2.9999999999999997E-4</v>
      </c>
      <c r="O16" s="44">
        <f t="shared" si="4"/>
        <v>2.0523727521159638E-5</v>
      </c>
      <c r="P16" s="14">
        <f>_H*D16/J16</f>
        <v>249.6083918592972</v>
      </c>
      <c r="Q16" s="52">
        <f>D16*EXP(-chi*G16/Mtc)</f>
        <v>305.92427275446062</v>
      </c>
      <c r="R16" s="44">
        <f t="shared" si="5"/>
        <v>6.7099034112955605E-2</v>
      </c>
      <c r="S16" s="73">
        <f t="shared" si="15"/>
        <v>172.17384646759555</v>
      </c>
      <c r="T16" s="73">
        <f>R16/(1/Mtc+1/(path_DqDp-W15))</f>
        <v>5.2059148184026661E-2</v>
      </c>
      <c r="U16" s="52">
        <f>D16*T16/(path_DqDp-E16/D16)</f>
        <v>5.1917342534215614</v>
      </c>
      <c r="V16" s="73">
        <f t="shared" si="16"/>
        <v>206.56028376546678</v>
      </c>
      <c r="W16" s="14">
        <f t="shared" si="17"/>
        <v>1.0305696249778291</v>
      </c>
      <c r="X16">
        <f t="shared" si="18"/>
        <v>212.87475417549106</v>
      </c>
      <c r="Y16">
        <f t="shared" si="1"/>
        <v>3.9107457861057333E-5</v>
      </c>
      <c r="Z16" s="44">
        <f t="shared" si="19"/>
        <v>1.5432217084741925E-3</v>
      </c>
      <c r="AA16">
        <f t="shared" si="6"/>
        <v>1.5436471148254111E-4</v>
      </c>
      <c r="AB16" s="43">
        <f t="shared" si="20"/>
        <v>4.7595858174457363E-3</v>
      </c>
    </row>
    <row r="17" spans="1:28">
      <c r="A17" s="74">
        <f t="shared" si="7"/>
        <v>9</v>
      </c>
      <c r="B17" s="73">
        <f t="shared" si="8"/>
        <v>0.52739930536038004</v>
      </c>
      <c r="C17" s="73">
        <f t="shared" si="9"/>
        <v>0.15432217084741925</v>
      </c>
      <c r="D17" s="73">
        <f t="shared" si="10"/>
        <v>206.56028376546678</v>
      </c>
      <c r="E17" s="73">
        <f t="shared" si="11"/>
        <v>212.87475417549106</v>
      </c>
      <c r="F17" s="14">
        <f t="shared" si="12"/>
        <v>0.59762625516305279</v>
      </c>
      <c r="G17" s="14">
        <f>F17-(Gamma-lambda*LN(D17))</f>
        <v>-0.1384148603239701</v>
      </c>
      <c r="H17" s="15">
        <f t="shared" si="2"/>
        <v>100.84206296134518</v>
      </c>
      <c r="I17" s="15">
        <f>H17*K_over_G</f>
        <v>134.45608394846025</v>
      </c>
      <c r="J17" s="73">
        <f t="shared" si="13"/>
        <v>172.17384646759555</v>
      </c>
      <c r="K17" s="73">
        <f>Mtc+N_*chi*G17</f>
        <v>1.0496094123075654</v>
      </c>
      <c r="L17" s="73">
        <f t="shared" si="14"/>
        <v>1.0305696249778291</v>
      </c>
      <c r="M17" s="73">
        <f t="shared" si="3"/>
        <v>1.9039787329736324E-2</v>
      </c>
      <c r="N17" s="44">
        <f t="shared" si="0"/>
        <v>2.9999999999999997E-4</v>
      </c>
      <c r="O17" s="44">
        <f t="shared" si="4"/>
        <v>5.7119361989208965E-6</v>
      </c>
      <c r="P17" s="14">
        <f>_H*D17/J17</f>
        <v>239.94385675102288</v>
      </c>
      <c r="Q17" s="52">
        <f>D17*EXP(-chi*G17/Mtc)</f>
        <v>313.57355040924693</v>
      </c>
      <c r="R17" s="44">
        <f t="shared" si="5"/>
        <v>5.9116975667262255E-2</v>
      </c>
      <c r="S17" s="73">
        <f t="shared" si="15"/>
        <v>182.35224355975936</v>
      </c>
      <c r="T17" s="73">
        <f>R17/(1/Mtc+1/(path_DqDp-W16))</f>
        <v>4.5425263928400836E-2</v>
      </c>
      <c r="U17" s="52">
        <f>D17*T17/(path_DqDp-E17/D17)</f>
        <v>4.7643498984146975</v>
      </c>
      <c r="V17" s="73">
        <f t="shared" si="16"/>
        <v>211.32463366388149</v>
      </c>
      <c r="W17" s="14">
        <f t="shared" si="17"/>
        <v>1.0742063490600209</v>
      </c>
      <c r="X17">
        <f t="shared" si="18"/>
        <v>227.00626319452451</v>
      </c>
      <c r="Y17">
        <f t="shared" si="1"/>
        <v>3.5434245580445214E-5</v>
      </c>
      <c r="Z17" s="44">
        <f t="shared" si="19"/>
        <v>1.5843678902535585E-3</v>
      </c>
      <c r="AA17">
        <f t="shared" si="6"/>
        <v>1.4013506471451641E-4</v>
      </c>
      <c r="AB17" s="43">
        <f t="shared" si="20"/>
        <v>5.1997208821602525E-3</v>
      </c>
    </row>
    <row r="18" spans="1:28">
      <c r="A18" s="74">
        <f t="shared" si="7"/>
        <v>10</v>
      </c>
      <c r="B18" s="73">
        <f t="shared" si="8"/>
        <v>0.57278435122447724</v>
      </c>
      <c r="C18" s="73">
        <f t="shared" si="9"/>
        <v>0.15843678902535585</v>
      </c>
      <c r="D18" s="73">
        <f t="shared" si="10"/>
        <v>211.32463366388149</v>
      </c>
      <c r="E18" s="73">
        <f t="shared" si="11"/>
        <v>227.00626319452451</v>
      </c>
      <c r="F18" s="14">
        <f t="shared" si="12"/>
        <v>0.59753084526644129</v>
      </c>
      <c r="G18" s="14">
        <f>F18-(Gamma-lambda*LN(D18))</f>
        <v>-0.13816822224415659</v>
      </c>
      <c r="H18" s="15">
        <f t="shared" si="2"/>
        <v>101.9984032849701</v>
      </c>
      <c r="I18" s="15">
        <f>H18*K_over_G</f>
        <v>135.99787104662681</v>
      </c>
      <c r="J18" s="73">
        <f t="shared" si="13"/>
        <v>182.35224355975936</v>
      </c>
      <c r="K18" s="73">
        <f>Mtc+N_*chi*G18</f>
        <v>1.0499843021888819</v>
      </c>
      <c r="L18" s="73">
        <f t="shared" si="14"/>
        <v>1.0742063490600209</v>
      </c>
      <c r="M18" s="73">
        <f t="shared" si="3"/>
        <v>-2.4222046871138936E-2</v>
      </c>
      <c r="N18" s="44">
        <f t="shared" si="0"/>
        <v>2.9999999999999997E-4</v>
      </c>
      <c r="O18" s="44">
        <f t="shared" si="4"/>
        <v>-7.2666140613416805E-6</v>
      </c>
      <c r="P18" s="14">
        <f>_H*D18/J18</f>
        <v>231.77629135627001</v>
      </c>
      <c r="Q18" s="52">
        <f>D18*EXP(-chi*G18/Mtc)</f>
        <v>320.56764419146839</v>
      </c>
      <c r="R18" s="44">
        <f t="shared" si="5"/>
        <v>5.270303069713575E-2</v>
      </c>
      <c r="S18" s="73">
        <f t="shared" si="15"/>
        <v>191.96275944978092</v>
      </c>
      <c r="T18" s="73">
        <f>R18/(1/Mtc+1/(path_DqDp-W17))</f>
        <v>4.0141929455658365E-2</v>
      </c>
      <c r="U18" s="52">
        <f>D18*T18/(path_DqDp-E18/D18)</f>
        <v>4.4049260068117055</v>
      </c>
      <c r="V18" s="73">
        <f t="shared" si="16"/>
        <v>215.72955967069319</v>
      </c>
      <c r="W18" s="14">
        <f t="shared" si="17"/>
        <v>1.1129275172589654</v>
      </c>
      <c r="X18">
        <f t="shared" si="18"/>
        <v>240.09136324367441</v>
      </c>
      <c r="Y18">
        <f t="shared" si="1"/>
        <v>3.2389668844900361E-5</v>
      </c>
      <c r="Z18" s="44">
        <f t="shared" si="19"/>
        <v>1.6094909450371172E-3</v>
      </c>
      <c r="AA18">
        <f t="shared" si="6"/>
        <v>1.2828730281778879E-4</v>
      </c>
      <c r="AB18" s="43">
        <f t="shared" si="20"/>
        <v>5.628008184978041E-3</v>
      </c>
    </row>
    <row r="19" spans="1:28">
      <c r="A19" s="74">
        <f t="shared" si="7"/>
        <v>11</v>
      </c>
      <c r="B19" s="73">
        <f t="shared" si="8"/>
        <v>0.61645051666570794</v>
      </c>
      <c r="C19" s="73">
        <f t="shared" si="9"/>
        <v>0.16094909450371173</v>
      </c>
      <c r="D19" s="73">
        <f t="shared" si="10"/>
        <v>215.72955967069319</v>
      </c>
      <c r="E19" s="73">
        <f t="shared" si="11"/>
        <v>240.09136324367441</v>
      </c>
      <c r="F19" s="14">
        <f t="shared" si="12"/>
        <v>0.59746501137559427</v>
      </c>
      <c r="G19" s="14">
        <f>F19-(Gamma-lambda*LN(D19))</f>
        <v>-0.13792460485439417</v>
      </c>
      <c r="H19" s="15">
        <f t="shared" si="2"/>
        <v>103.05596619508916</v>
      </c>
      <c r="I19" s="15">
        <f>H19*K_over_G</f>
        <v>137.40795492678555</v>
      </c>
      <c r="J19" s="73">
        <f t="shared" si="13"/>
        <v>191.96275944978092</v>
      </c>
      <c r="K19" s="73">
        <f>Mtc+N_*chi*G19</f>
        <v>1.0503546006213209</v>
      </c>
      <c r="L19" s="73">
        <f t="shared" si="14"/>
        <v>1.1129275172589654</v>
      </c>
      <c r="M19" s="73">
        <f t="shared" si="3"/>
        <v>-6.2572916637644527E-2</v>
      </c>
      <c r="N19" s="44">
        <f t="shared" si="0"/>
        <v>2.9999999999999997E-4</v>
      </c>
      <c r="O19" s="44">
        <f t="shared" si="4"/>
        <v>-1.8771874991293356E-5</v>
      </c>
      <c r="P19" s="14">
        <f>_H*D19/J19</f>
        <v>224.76188640862904</v>
      </c>
      <c r="Q19" s="52">
        <f>D19*EXP(-chi*G19/Mtc)</f>
        <v>327.00932217546347</v>
      </c>
      <c r="R19" s="44">
        <f t="shared" si="5"/>
        <v>4.7436263593355475E-2</v>
      </c>
      <c r="S19" s="73">
        <f t="shared" si="15"/>
        <v>201.06875550714861</v>
      </c>
      <c r="T19" s="73">
        <f>R19/(1/Mtc+1/(path_DqDp-W18))</f>
        <v>3.5839575330566441E-2</v>
      </c>
      <c r="U19" s="52">
        <f>D19*T19/(path_DqDp-E19/D19)</f>
        <v>4.0971694916653405</v>
      </c>
      <c r="V19" s="73">
        <f t="shared" si="16"/>
        <v>219.82672916235853</v>
      </c>
      <c r="W19" s="14">
        <f t="shared" si="17"/>
        <v>1.1476171670632569</v>
      </c>
      <c r="X19">
        <f t="shared" si="18"/>
        <v>252.27692816608774</v>
      </c>
      <c r="Y19">
        <f t="shared" si="1"/>
        <v>2.9817556733512382E-5</v>
      </c>
      <c r="Z19" s="44">
        <f t="shared" si="19"/>
        <v>1.6205366267793362E-3</v>
      </c>
      <c r="AA19">
        <f t="shared" si="6"/>
        <v>1.1824220733951067E-4</v>
      </c>
      <c r="AB19" s="43">
        <f t="shared" si="20"/>
        <v>6.0462503923175513E-3</v>
      </c>
    </row>
    <row r="20" spans="1:28">
      <c r="A20" s="74">
        <f t="shared" si="7"/>
        <v>12</v>
      </c>
      <c r="B20" s="73">
        <f t="shared" si="8"/>
        <v>0.6586429267910664</v>
      </c>
      <c r="C20" s="73">
        <f t="shared" si="9"/>
        <v>0.16205366267793361</v>
      </c>
      <c r="D20" s="73">
        <f t="shared" si="10"/>
        <v>219.82672916235853</v>
      </c>
      <c r="E20" s="73">
        <f t="shared" si="11"/>
        <v>252.27692816608774</v>
      </c>
      <c r="F20" s="14">
        <f t="shared" si="12"/>
        <v>0.5974248144879406</v>
      </c>
      <c r="G20" s="14">
        <f>F20-(Gamma-lambda*LN(D20))</f>
        <v>-0.13768259089225721</v>
      </c>
      <c r="H20" s="15">
        <f t="shared" si="2"/>
        <v>104.02999074376044</v>
      </c>
      <c r="I20" s="15">
        <f>H20*K_over_G</f>
        <v>138.70665432501394</v>
      </c>
      <c r="J20" s="73">
        <f t="shared" si="13"/>
        <v>201.06875550714861</v>
      </c>
      <c r="K20" s="73">
        <f>Mtc+N_*chi*G20</f>
        <v>1.0507224618437689</v>
      </c>
      <c r="L20" s="73">
        <f t="shared" si="14"/>
        <v>1.1476171670632569</v>
      </c>
      <c r="M20" s="73">
        <f t="shared" si="3"/>
        <v>-9.6894705219487953E-2</v>
      </c>
      <c r="N20" s="44">
        <f t="shared" si="0"/>
        <v>2.9999999999999997E-4</v>
      </c>
      <c r="O20" s="44">
        <f t="shared" si="4"/>
        <v>-2.9068411565846382E-5</v>
      </c>
      <c r="P20" s="14">
        <f>_H*D20/J20</f>
        <v>218.65826802169968</v>
      </c>
      <c r="Q20" s="52">
        <f>D20*EXP(-chi*G20/Mtc)</f>
        <v>332.97681134247426</v>
      </c>
      <c r="R20" s="44">
        <f t="shared" si="5"/>
        <v>4.303421526777667E-2</v>
      </c>
      <c r="S20" s="73">
        <f t="shared" si="15"/>
        <v>209.72159161526722</v>
      </c>
      <c r="T20" s="73">
        <f>R20/(1/Mtc+1/(path_DqDp-W19))</f>
        <v>3.22717242048925E-2</v>
      </c>
      <c r="U20" s="52">
        <f>D20*T20/(path_DqDp-E20/D20)</f>
        <v>3.8297631840736743</v>
      </c>
      <c r="V20" s="73">
        <f t="shared" si="16"/>
        <v>223.6564923464322</v>
      </c>
      <c r="W20" s="14">
        <f t="shared" si="17"/>
        <v>1.1789436183966018</v>
      </c>
      <c r="X20">
        <f t="shared" si="18"/>
        <v>263.67839436479466</v>
      </c>
      <c r="Y20">
        <f t="shared" si="1"/>
        <v>2.7610522384166727E-5</v>
      </c>
      <c r="Z20" s="44">
        <f t="shared" si="19"/>
        <v>1.6190787375976565E-3</v>
      </c>
      <c r="AA20">
        <f t="shared" si="6"/>
        <v>1.0959787766193525E-4</v>
      </c>
      <c r="AB20" s="43">
        <f t="shared" si="20"/>
        <v>6.4558482699794868E-3</v>
      </c>
    </row>
    <row r="21" spans="1:28">
      <c r="A21" s="74">
        <f t="shared" si="7"/>
        <v>13</v>
      </c>
      <c r="B21" s="73">
        <f t="shared" si="8"/>
        <v>0.69955411825120395</v>
      </c>
      <c r="C21" s="73">
        <f t="shared" si="9"/>
        <v>0.16190787375976565</v>
      </c>
      <c r="D21" s="73">
        <f t="shared" si="10"/>
        <v>223.6564923464322</v>
      </c>
      <c r="E21" s="73">
        <f t="shared" si="11"/>
        <v>263.67839436479466</v>
      </c>
      <c r="F21" s="14">
        <f t="shared" si="12"/>
        <v>0.59740714139715301</v>
      </c>
      <c r="G21" s="14">
        <f>F21-(Gamma-lambda*LN(D21))</f>
        <v>-0.1374411882252744</v>
      </c>
      <c r="H21" s="15">
        <f t="shared" si="2"/>
        <v>104.93226940112612</v>
      </c>
      <c r="I21" s="15">
        <f>H21*K_over_G</f>
        <v>139.90969253483485</v>
      </c>
      <c r="J21" s="73">
        <f t="shared" si="13"/>
        <v>209.72159161526722</v>
      </c>
      <c r="K21" s="73">
        <f>Mtc+N_*chi*G21</f>
        <v>1.0510893938975829</v>
      </c>
      <c r="L21" s="73">
        <f t="shared" si="14"/>
        <v>1.1789436183966018</v>
      </c>
      <c r="M21" s="73">
        <f t="shared" si="3"/>
        <v>-0.12785422449901884</v>
      </c>
      <c r="N21" s="44">
        <f t="shared" si="0"/>
        <v>2.9999999999999997E-4</v>
      </c>
      <c r="O21" s="44">
        <f t="shared" si="4"/>
        <v>-3.835626734970565E-5</v>
      </c>
      <c r="P21" s="14">
        <f>_H*D21/J21</f>
        <v>213.28895191366701</v>
      </c>
      <c r="Q21" s="52">
        <f>D21*EXP(-chi*G21/Mtc)</f>
        <v>338.53129136754853</v>
      </c>
      <c r="R21" s="44">
        <f t="shared" si="5"/>
        <v>3.930022509109863E-2</v>
      </c>
      <c r="S21" s="73">
        <f t="shared" si="15"/>
        <v>217.96369737221067</v>
      </c>
      <c r="T21" s="73">
        <f>R21/(1/Mtc+1/(path_DqDp-W20))</f>
        <v>2.9267749503442079E-2</v>
      </c>
      <c r="U21" s="52">
        <f>D21*T21/(path_DqDp-E21/D21)</f>
        <v>3.5945741487972791</v>
      </c>
      <c r="V21" s="73">
        <f t="shared" si="16"/>
        <v>227.25106649522948</v>
      </c>
      <c r="W21" s="14">
        <f t="shared" si="17"/>
        <v>1.207424102234727</v>
      </c>
      <c r="X21">
        <f t="shared" si="18"/>
        <v>274.38841494488668</v>
      </c>
      <c r="Y21">
        <f t="shared" si="1"/>
        <v>2.569210241029083E-5</v>
      </c>
      <c r="Z21" s="44">
        <f t="shared" si="19"/>
        <v>1.6064145726582416E-3</v>
      </c>
      <c r="AA21">
        <f t="shared" si="6"/>
        <v>1.020660340352563E-4</v>
      </c>
      <c r="AB21" s="43">
        <f t="shared" si="20"/>
        <v>6.8579143040147427E-3</v>
      </c>
    </row>
    <row r="22" spans="1:28">
      <c r="A22" s="74">
        <f t="shared" si="7"/>
        <v>14</v>
      </c>
      <c r="B22" s="73">
        <f t="shared" si="8"/>
        <v>0.73933858282341569</v>
      </c>
      <c r="C22" s="73">
        <f t="shared" si="9"/>
        <v>0.16064145726582416</v>
      </c>
      <c r="D22" s="73">
        <f t="shared" si="10"/>
        <v>227.25106649522948</v>
      </c>
      <c r="E22" s="73">
        <f t="shared" si="11"/>
        <v>274.38841494488668</v>
      </c>
      <c r="F22" s="14">
        <f t="shared" si="12"/>
        <v>0.59740947401984368</v>
      </c>
      <c r="G22" s="14">
        <f>F22-(Gamma-lambda*LN(D22))</f>
        <v>-0.13719969458873293</v>
      </c>
      <c r="H22" s="15">
        <f t="shared" si="2"/>
        <v>105.77213627450681</v>
      </c>
      <c r="I22" s="15">
        <f>H22*K_over_G</f>
        <v>141.02951503267576</v>
      </c>
      <c r="J22" s="73">
        <f t="shared" si="13"/>
        <v>217.96369737221067</v>
      </c>
      <c r="K22" s="73">
        <f>Mtc+N_*chi*G22</f>
        <v>1.0514564642251258</v>
      </c>
      <c r="L22" s="73">
        <f t="shared" si="14"/>
        <v>1.207424102234727</v>
      </c>
      <c r="M22" s="73">
        <f t="shared" si="3"/>
        <v>-0.15596763800960112</v>
      </c>
      <c r="N22" s="44">
        <f t="shared" si="0"/>
        <v>2.9999999999999997E-4</v>
      </c>
      <c r="O22" s="44">
        <f t="shared" si="4"/>
        <v>-4.6790291402880332E-5</v>
      </c>
      <c r="P22" s="14">
        <f>_H*D22/J22</f>
        <v>208.52194125442736</v>
      </c>
      <c r="Q22" s="52">
        <f>D22*EXP(-chi*G22/Mtc)</f>
        <v>343.721687788287</v>
      </c>
      <c r="R22" s="44">
        <f t="shared" si="5"/>
        <v>3.6093120926970354E-2</v>
      </c>
      <c r="S22" s="73">
        <f t="shared" si="15"/>
        <v>225.83068745915546</v>
      </c>
      <c r="T22" s="73">
        <f>R22/(1/Mtc+1/(path_DqDp-W21))</f>
        <v>2.670582898763842E-2</v>
      </c>
      <c r="U22" s="52">
        <f>D22*T22/(path_DqDp-E22/D22)</f>
        <v>3.3855906054778022</v>
      </c>
      <c r="V22" s="73">
        <f t="shared" si="16"/>
        <v>230.63665710070728</v>
      </c>
      <c r="W22" s="14">
        <f t="shared" si="17"/>
        <v>1.2334669058345358</v>
      </c>
      <c r="X22">
        <f t="shared" si="18"/>
        <v>284.48268380603025</v>
      </c>
      <c r="Y22">
        <f t="shared" si="1"/>
        <v>2.4006255745071374E-5</v>
      </c>
      <c r="Z22" s="44">
        <f t="shared" si="19"/>
        <v>1.5836305370004326E-3</v>
      </c>
      <c r="AA22">
        <f t="shared" si="6"/>
        <v>9.5434102181185654E-5</v>
      </c>
      <c r="AB22" s="43">
        <f t="shared" si="20"/>
        <v>7.2533484061959282E-3</v>
      </c>
    </row>
    <row r="23" spans="1:28">
      <c r="A23" s="74">
        <f t="shared" si="7"/>
        <v>15</v>
      </c>
      <c r="B23" s="73">
        <f t="shared" si="8"/>
        <v>0.77812252518627389</v>
      </c>
      <c r="C23" s="73">
        <f t="shared" si="9"/>
        <v>0.15836305370004325</v>
      </c>
      <c r="D23" s="73">
        <f t="shared" si="10"/>
        <v>230.63665710070728</v>
      </c>
      <c r="E23" s="73">
        <f t="shared" si="11"/>
        <v>284.48268380603025</v>
      </c>
      <c r="F23" s="14">
        <f t="shared" si="12"/>
        <v>0.59742973668374677</v>
      </c>
      <c r="G23" s="14">
        <f>F23-(Gamma-lambda*LN(D23))</f>
        <v>-0.13695760992808026</v>
      </c>
      <c r="H23" s="15">
        <f t="shared" si="2"/>
        <v>106.55712102849333</v>
      </c>
      <c r="I23" s="15">
        <f>H23*K_over_G</f>
        <v>142.07616137132445</v>
      </c>
      <c r="J23" s="73">
        <f t="shared" si="13"/>
        <v>225.83068745915546</v>
      </c>
      <c r="K23" s="73">
        <f>Mtc+N_*chi*G23</f>
        <v>1.051824432909318</v>
      </c>
      <c r="L23" s="73">
        <f t="shared" si="14"/>
        <v>1.233466905834536</v>
      </c>
      <c r="M23" s="73">
        <f t="shared" si="3"/>
        <v>-0.18164247292521796</v>
      </c>
      <c r="N23" s="44">
        <f t="shared" si="0"/>
        <v>2.9999999999999997E-4</v>
      </c>
      <c r="O23" s="44">
        <f t="shared" si="4"/>
        <v>-5.4492741877565381E-5</v>
      </c>
      <c r="P23" s="14">
        <f>_H*D23/J23</f>
        <v>204.25625914318755</v>
      </c>
      <c r="Q23" s="52">
        <f>D23*EXP(-chi*G23/Mtc)</f>
        <v>348.58786412968965</v>
      </c>
      <c r="R23" s="44">
        <f t="shared" si="5"/>
        <v>3.3308920906824468E-2</v>
      </c>
      <c r="S23" s="73">
        <f t="shared" si="15"/>
        <v>233.35286396606625</v>
      </c>
      <c r="T23" s="73">
        <f>R23/(1/Mtc+1/(path_DqDp-W22))</f>
        <v>2.4496692980199679E-2</v>
      </c>
      <c r="U23" s="52">
        <f>D23*T23/(path_DqDp-E23/D23)</f>
        <v>3.198261837061525</v>
      </c>
      <c r="V23" s="73">
        <f t="shared" si="16"/>
        <v>233.8349189377688</v>
      </c>
      <c r="W23" s="14">
        <f t="shared" si="17"/>
        <v>1.2573998058077458</v>
      </c>
      <c r="X23">
        <f t="shared" si="18"/>
        <v>294.0239816634205</v>
      </c>
      <c r="Y23">
        <f t="shared" si="1"/>
        <v>2.2510897016021418E-5</v>
      </c>
      <c r="Z23" s="44">
        <f t="shared" si="19"/>
        <v>1.5516486921388886E-3</v>
      </c>
      <c r="AA23">
        <f t="shared" si="6"/>
        <v>8.954162579935796E-5</v>
      </c>
      <c r="AB23" s="43">
        <f t="shared" si="20"/>
        <v>7.642890031995286E-3</v>
      </c>
    </row>
    <row r="24" spans="1:28">
      <c r="A24" s="74">
        <f t="shared" si="7"/>
        <v>16</v>
      </c>
      <c r="B24" s="73">
        <f t="shared" si="8"/>
        <v>0.81601062627082488</v>
      </c>
      <c r="C24" s="73">
        <f t="shared" si="9"/>
        <v>0.15516486921388886</v>
      </c>
      <c r="D24" s="73">
        <f t="shared" si="10"/>
        <v>233.8349189377688</v>
      </c>
      <c r="E24" s="73">
        <f t="shared" si="11"/>
        <v>294.0239816634205</v>
      </c>
      <c r="F24" s="14">
        <f t="shared" si="12"/>
        <v>0.59746619114079924</v>
      </c>
      <c r="G24" s="14">
        <f>F24-(Gamma-lambda*LN(D24))</f>
        <v>-0.13671457798267383</v>
      </c>
      <c r="H24" s="15">
        <f t="shared" si="2"/>
        <v>107.29339649913655</v>
      </c>
      <c r="I24" s="15">
        <f>H24*K_over_G</f>
        <v>143.05786199884875</v>
      </c>
      <c r="J24" s="73">
        <f t="shared" si="13"/>
        <v>233.35286396606625</v>
      </c>
      <c r="K24" s="73">
        <f>Mtc+N_*chi*G24</f>
        <v>1.0521938414663357</v>
      </c>
      <c r="L24" s="73">
        <f t="shared" si="14"/>
        <v>1.2573998058077458</v>
      </c>
      <c r="M24" s="73">
        <f t="shared" si="3"/>
        <v>-0.20520596434141014</v>
      </c>
      <c r="N24" s="44">
        <f t="shared" si="0"/>
        <v>2.9999999999999997E-4</v>
      </c>
      <c r="O24" s="44">
        <f t="shared" si="4"/>
        <v>-6.1561789302423038E-5</v>
      </c>
      <c r="P24" s="14">
        <f>_H*D24/J24</f>
        <v>200.41315539351825</v>
      </c>
      <c r="Q24" s="52">
        <f>D24*EXP(-chi*G24/Mtc)</f>
        <v>353.16282047044888</v>
      </c>
      <c r="R24" s="44">
        <f t="shared" si="5"/>
        <v>3.0869333706693057E-2</v>
      </c>
      <c r="S24" s="73">
        <f t="shared" si="15"/>
        <v>240.55631139524729</v>
      </c>
      <c r="T24" s="73">
        <f>R24/(1/Mtc+1/(path_DqDp-W23))</f>
        <v>2.2573455780112054E-2</v>
      </c>
      <c r="U24" s="52">
        <f>D24*T24/(path_DqDp-E24/D24)</f>
        <v>3.0290724287073383</v>
      </c>
      <c r="V24" s="73">
        <f t="shared" si="16"/>
        <v>236.86399136647614</v>
      </c>
      <c r="W24" s="14">
        <f t="shared" si="17"/>
        <v>1.2794898120981431</v>
      </c>
      <c r="X24">
        <f t="shared" si="18"/>
        <v>303.06506380630873</v>
      </c>
      <c r="Y24">
        <f t="shared" si="1"/>
        <v>2.1173757152415115E-5</v>
      </c>
      <c r="Z24" s="44">
        <f t="shared" si="19"/>
        <v>1.5112606599888808E-3</v>
      </c>
      <c r="AA24">
        <f t="shared" si="6"/>
        <v>8.426503809077372E-5</v>
      </c>
      <c r="AB24" s="43">
        <f t="shared" si="20"/>
        <v>8.0271550700860596E-3</v>
      </c>
    </row>
    <row r="25" spans="1:28">
      <c r="A25" s="74">
        <f t="shared" si="7"/>
        <v>17</v>
      </c>
      <c r="B25" s="73">
        <f t="shared" si="8"/>
        <v>0.85309086234156861</v>
      </c>
      <c r="C25" s="73">
        <f t="shared" si="9"/>
        <v>0.15112606599888809</v>
      </c>
      <c r="D25" s="73">
        <f t="shared" si="10"/>
        <v>236.86399136647614</v>
      </c>
      <c r="E25" s="73">
        <f t="shared" si="11"/>
        <v>303.06506380630873</v>
      </c>
      <c r="F25" s="14">
        <f t="shared" si="12"/>
        <v>0.59751736209257778</v>
      </c>
      <c r="G25" s="14">
        <f>F25-(Gamma-lambda*LN(D25))</f>
        <v>-0.13647034640270617</v>
      </c>
      <c r="H25" s="15">
        <f t="shared" si="2"/>
        <v>107.9860940030794</v>
      </c>
      <c r="I25" s="15">
        <f>H25*K_over_G</f>
        <v>143.98145867077255</v>
      </c>
      <c r="J25" s="73">
        <f t="shared" si="13"/>
        <v>240.55631139524729</v>
      </c>
      <c r="K25" s="73">
        <f>Mtc+N_*chi*G25</f>
        <v>1.0525650734678866</v>
      </c>
      <c r="L25" s="73">
        <f t="shared" si="14"/>
        <v>1.2794898120981431</v>
      </c>
      <c r="M25" s="73">
        <f t="shared" si="3"/>
        <v>-0.22692473863025642</v>
      </c>
      <c r="N25" s="44">
        <f t="shared" si="0"/>
        <v>2.9999999999999997E-4</v>
      </c>
      <c r="O25" s="44">
        <f t="shared" si="4"/>
        <v>-6.8077421589076914E-5</v>
      </c>
      <c r="P25" s="14">
        <f>_H*D25/J25</f>
        <v>196.93018236989471</v>
      </c>
      <c r="Q25" s="52">
        <f>D25*EXP(-chi*G25/Mtc)</f>
        <v>357.47425140461377</v>
      </c>
      <c r="R25" s="44">
        <f t="shared" si="5"/>
        <v>2.8714280388003798E-2</v>
      </c>
      <c r="S25" s="73">
        <f t="shared" si="15"/>
        <v>247.46371276975438</v>
      </c>
      <c r="T25" s="73">
        <f>R25/(1/Mtc+1/(path_DqDp-W24))</f>
        <v>2.0885030792519074E-2</v>
      </c>
      <c r="U25" s="52">
        <f>D25*T25/(path_DqDp-E25/D25)</f>
        <v>2.8752586227696391</v>
      </c>
      <c r="V25" s="73">
        <f t="shared" si="16"/>
        <v>239.73924998924579</v>
      </c>
      <c r="W25" s="14">
        <f t="shared" si="17"/>
        <v>1.2999572231283425</v>
      </c>
      <c r="X25">
        <f t="shared" si="18"/>
        <v>311.65076969089148</v>
      </c>
      <c r="Y25">
        <f t="shared" si="1"/>
        <v>1.9969645045367921E-5</v>
      </c>
      <c r="Z25" s="44">
        <f t="shared" si="19"/>
        <v>1.4631528834451717E-3</v>
      </c>
      <c r="AA25">
        <f t="shared" si="6"/>
        <v>7.9507514035445295E-5</v>
      </c>
      <c r="AB25" s="43">
        <f t="shared" si="20"/>
        <v>8.4066625841215051E-3</v>
      </c>
    </row>
    <row r="26" spans="1:28">
      <c r="A26" s="74">
        <f t="shared" si="7"/>
        <v>18</v>
      </c>
      <c r="B26" s="73">
        <f t="shared" si="8"/>
        <v>0.88943802119365623</v>
      </c>
      <c r="C26" s="73">
        <f t="shared" si="9"/>
        <v>0.14631528834451718</v>
      </c>
      <c r="D26" s="73">
        <f t="shared" si="10"/>
        <v>239.73924998924579</v>
      </c>
      <c r="E26" s="73">
        <f t="shared" si="11"/>
        <v>311.65076969089148</v>
      </c>
      <c r="F26" s="14">
        <f t="shared" si="12"/>
        <v>0.59758198294401776</v>
      </c>
      <c r="G26" s="14">
        <f>F26-(Gamma-lambda*LN(D26))</f>
        <v>-0.1362247389408805</v>
      </c>
      <c r="H26" s="15">
        <f t="shared" si="2"/>
        <v>108.63953098103036</v>
      </c>
      <c r="I26" s="15">
        <f>H26*K_over_G</f>
        <v>144.85270797470716</v>
      </c>
      <c r="J26" s="73">
        <f t="shared" si="13"/>
        <v>247.46371276975438</v>
      </c>
      <c r="K26" s="73">
        <f>Mtc+N_*chi*G26</f>
        <v>1.0529383968098616</v>
      </c>
      <c r="L26" s="73">
        <f t="shared" si="14"/>
        <v>1.2999572231283425</v>
      </c>
      <c r="M26" s="73">
        <f t="shared" si="3"/>
        <v>-0.24701882631848093</v>
      </c>
      <c r="N26" s="44">
        <f t="shared" si="0"/>
        <v>2.9999999999999997E-4</v>
      </c>
      <c r="O26" s="44">
        <f t="shared" si="4"/>
        <v>-7.4105647895544272E-5</v>
      </c>
      <c r="P26" s="14">
        <f>_H*D26/J26</f>
        <v>193.75709457030931</v>
      </c>
      <c r="Q26" s="52">
        <f>D26*EXP(-chi*G26/Mtc)</f>
        <v>361.54567732872653</v>
      </c>
      <c r="R26" s="44">
        <f t="shared" si="5"/>
        <v>2.6796886398110811E-2</v>
      </c>
      <c r="S26" s="73">
        <f t="shared" si="15"/>
        <v>254.09496976850019</v>
      </c>
      <c r="T26" s="73">
        <f>R26/(1/Mtc+1/(path_DqDp-W25))</f>
        <v>1.9391738333930396E-2</v>
      </c>
      <c r="U26" s="52">
        <f>D26*T26/(path_DqDp-E26/D26)</f>
        <v>2.7346140152537743</v>
      </c>
      <c r="V26" s="73">
        <f t="shared" si="16"/>
        <v>242.47386400449957</v>
      </c>
      <c r="W26" s="14">
        <f t="shared" si="17"/>
        <v>1.3189858499094962</v>
      </c>
      <c r="X26">
        <f t="shared" si="18"/>
        <v>319.81959559481447</v>
      </c>
      <c r="Y26">
        <f t="shared" si="1"/>
        <v>1.8878584000868438E-5</v>
      </c>
      <c r="Z26" s="44">
        <f t="shared" si="19"/>
        <v>1.4079258195504958E-3</v>
      </c>
      <c r="AA26">
        <f t="shared" si="6"/>
        <v>7.5192021082540927E-5</v>
      </c>
      <c r="AB26" s="43">
        <f t="shared" si="20"/>
        <v>8.7818546052040453E-3</v>
      </c>
    </row>
    <row r="27" spans="1:28">
      <c r="A27" s="74">
        <f t="shared" si="7"/>
        <v>19</v>
      </c>
      <c r="B27" s="73">
        <f t="shared" si="8"/>
        <v>0.92511632117208764</v>
      </c>
      <c r="C27" s="73">
        <f t="shared" si="9"/>
        <v>0.14079258195504957</v>
      </c>
      <c r="D27" s="73">
        <f t="shared" si="10"/>
        <v>242.47386400449957</v>
      </c>
      <c r="E27" s="73">
        <f t="shared" si="11"/>
        <v>319.81959559481447</v>
      </c>
      <c r="F27" s="14">
        <f t="shared" si="12"/>
        <v>0.59765895538648772</v>
      </c>
      <c r="G27" s="14">
        <f>F27-(Gamma-lambda*LN(D27))</f>
        <v>-0.13597763570449051</v>
      </c>
      <c r="H27" s="15">
        <f t="shared" si="2"/>
        <v>109.25737889634019</v>
      </c>
      <c r="I27" s="15">
        <f>H27*K_over_G</f>
        <v>145.67650519512026</v>
      </c>
      <c r="J27" s="73">
        <f t="shared" si="13"/>
        <v>254.09496976850019</v>
      </c>
      <c r="K27" s="73">
        <f>Mtc+N_*chi*G27</f>
        <v>1.0533139937291744</v>
      </c>
      <c r="L27" s="73">
        <f t="shared" si="14"/>
        <v>1.3189858499094962</v>
      </c>
      <c r="M27" s="73">
        <f t="shared" si="3"/>
        <v>-0.26567185618032174</v>
      </c>
      <c r="N27" s="44">
        <f t="shared" si="0"/>
        <v>2.9999999999999997E-4</v>
      </c>
      <c r="O27" s="44">
        <f t="shared" si="4"/>
        <v>-7.9701556854096513E-5</v>
      </c>
      <c r="P27" s="14">
        <f>_H*D27/J27</f>
        <v>190.85294307511219</v>
      </c>
      <c r="Q27" s="52">
        <f>D27*EXP(-chi*G27/Mtc)</f>
        <v>365.39728348311206</v>
      </c>
      <c r="R27" s="44">
        <f t="shared" si="5"/>
        <v>2.5080040934525202E-2</v>
      </c>
      <c r="S27" s="73">
        <f t="shared" si="15"/>
        <v>260.46768201155112</v>
      </c>
      <c r="T27" s="73">
        <f>R27/(1/Mtc+1/(path_DqDp-W26))</f>
        <v>1.8062299582970575E-2</v>
      </c>
      <c r="U27" s="52">
        <f>D27*T27/(path_DqDp-E27/D27)</f>
        <v>2.6053531866188888</v>
      </c>
      <c r="V27" s="73">
        <f t="shared" si="16"/>
        <v>245.07921719111846</v>
      </c>
      <c r="W27" s="14">
        <f t="shared" si="17"/>
        <v>1.3367305959388147</v>
      </c>
      <c r="X27">
        <f t="shared" si="18"/>
        <v>327.604888048102</v>
      </c>
      <c r="Y27">
        <f t="shared" si="1"/>
        <v>1.7884511871899027E-5</v>
      </c>
      <c r="Z27" s="44">
        <f t="shared" si="19"/>
        <v>1.3461087745682983E-3</v>
      </c>
      <c r="AA27">
        <f t="shared" si="6"/>
        <v>7.1256445394630543E-5</v>
      </c>
      <c r="AB27" s="43">
        <f t="shared" si="20"/>
        <v>9.1531110505986765E-3</v>
      </c>
    </row>
    <row r="28" spans="1:28">
      <c r="A28" s="74">
        <f t="shared" si="7"/>
        <v>20</v>
      </c>
      <c r="B28" s="73">
        <f t="shared" si="8"/>
        <v>0.9601813975454776</v>
      </c>
      <c r="C28" s="73">
        <f t="shared" si="9"/>
        <v>0.13461087745682984</v>
      </c>
      <c r="D28" s="73">
        <f t="shared" si="10"/>
        <v>245.07921719111846</v>
      </c>
      <c r="E28" s="73">
        <f t="shared" si="11"/>
        <v>327.604888048102</v>
      </c>
      <c r="F28" s="14">
        <f t="shared" si="12"/>
        <v>0.59774731868871922</v>
      </c>
      <c r="G28" s="14">
        <f>F28-(Gamma-lambda*LN(D28))</f>
        <v>-0.13572895890492531</v>
      </c>
      <c r="H28" s="15">
        <f t="shared" si="2"/>
        <v>109.84278940737768</v>
      </c>
      <c r="I28" s="15">
        <f>H28*K_over_G</f>
        <v>146.45705254317025</v>
      </c>
      <c r="J28" s="73">
        <f t="shared" si="13"/>
        <v>260.46768201155112</v>
      </c>
      <c r="K28" s="73">
        <f>Mtc+N_*chi*G28</f>
        <v>1.0536919824645135</v>
      </c>
      <c r="L28" s="73">
        <f t="shared" si="14"/>
        <v>1.3367305959388147</v>
      </c>
      <c r="M28" s="73">
        <f t="shared" si="3"/>
        <v>-0.28303861347430126</v>
      </c>
      <c r="N28" s="44">
        <f t="shared" si="0"/>
        <v>2.9999999999999997E-4</v>
      </c>
      <c r="O28" s="44">
        <f t="shared" si="4"/>
        <v>-8.4911584042290375E-5</v>
      </c>
      <c r="P28" s="14">
        <f>_H*D28/J28</f>
        <v>188.18397376473735</v>
      </c>
      <c r="Q28" s="52">
        <f>D28*EXP(-chi*G28/Mtc)</f>
        <v>369.04655389172575</v>
      </c>
      <c r="R28" s="44">
        <f t="shared" si="5"/>
        <v>2.353397943979562E-2</v>
      </c>
      <c r="S28" s="73">
        <f t="shared" si="15"/>
        <v>266.59752308474214</v>
      </c>
      <c r="T28" s="73">
        <f>R28/(1/Mtc+1/(path_DqDp-W27))</f>
        <v>1.6871732163509203E-2</v>
      </c>
      <c r="U28" s="52">
        <f>D28*T28/(path_DqDp-E28/D28)</f>
        <v>2.4860139320755184</v>
      </c>
      <c r="V28" s="73">
        <f t="shared" si="16"/>
        <v>247.56523112319397</v>
      </c>
      <c r="W28" s="14">
        <f t="shared" si="17"/>
        <v>1.3533231720581314</v>
      </c>
      <c r="X28">
        <f t="shared" si="18"/>
        <v>335.0357638749453</v>
      </c>
      <c r="Y28">
        <f t="shared" si="1"/>
        <v>1.6974354521730739E-5</v>
      </c>
      <c r="Z28" s="44">
        <f t="shared" si="19"/>
        <v>1.2781715450477388E-3</v>
      </c>
      <c r="AA28">
        <f t="shared" si="6"/>
        <v>6.7650101266858429E-5</v>
      </c>
      <c r="AB28" s="43">
        <f t="shared" si="20"/>
        <v>9.5207611518655349E-3</v>
      </c>
    </row>
    <row r="29" spans="1:28">
      <c r="A29" s="74">
        <f t="shared" si="7"/>
        <v>21</v>
      </c>
      <c r="B29" s="73">
        <f t="shared" si="8"/>
        <v>0.99468183335481142</v>
      </c>
      <c r="C29" s="73">
        <f t="shared" si="9"/>
        <v>0.12781715450477388</v>
      </c>
      <c r="D29" s="73">
        <f t="shared" si="10"/>
        <v>247.56523112319397</v>
      </c>
      <c r="E29" s="73">
        <f t="shared" si="11"/>
        <v>335.0357638749453</v>
      </c>
      <c r="F29" s="14">
        <f t="shared" si="12"/>
        <v>0.5978462259606907</v>
      </c>
      <c r="G29" s="14">
        <f>F29-(Gamma-lambda*LN(D29))</f>
        <v>-0.13547866242866025</v>
      </c>
      <c r="H29" s="15">
        <f t="shared" si="2"/>
        <v>110.39849076408613</v>
      </c>
      <c r="I29" s="15">
        <f>H29*K_over_G</f>
        <v>147.1979876854482</v>
      </c>
      <c r="J29" s="73">
        <f t="shared" si="13"/>
        <v>266.59752308474214</v>
      </c>
      <c r="K29" s="73">
        <f>Mtc+N_*chi*G29</f>
        <v>1.0540724331084363</v>
      </c>
      <c r="L29" s="73">
        <f t="shared" si="14"/>
        <v>1.3533231720581314</v>
      </c>
      <c r="M29" s="73">
        <f t="shared" si="3"/>
        <v>-0.29925073894969501</v>
      </c>
      <c r="N29" s="44">
        <f t="shared" si="0"/>
        <v>2.9999999999999997E-4</v>
      </c>
      <c r="O29" s="44">
        <f t="shared" si="4"/>
        <v>-8.9775221684908495E-5</v>
      </c>
      <c r="P29" s="14">
        <f>_H*D29/J29</f>
        <v>185.72207892906906</v>
      </c>
      <c r="Q29" s="52">
        <f>D29*EXP(-chi*G29/Mtc)</f>
        <v>372.5087582492614</v>
      </c>
      <c r="R29" s="44">
        <f t="shared" si="5"/>
        <v>2.2134550856777027E-2</v>
      </c>
      <c r="S29" s="73">
        <f t="shared" si="15"/>
        <v>272.49853951775214</v>
      </c>
      <c r="T29" s="73">
        <f>R29/(1/Mtc+1/(path_DqDp-W28))</f>
        <v>1.5799847120737596E-2</v>
      </c>
      <c r="U29" s="52">
        <f>D29*T29/(path_DqDp-E29/D29)</f>
        <v>2.3753858302878954</v>
      </c>
      <c r="V29" s="73">
        <f t="shared" si="16"/>
        <v>249.94061695348185</v>
      </c>
      <c r="W29" s="14">
        <f t="shared" si="17"/>
        <v>1.3688764702957488</v>
      </c>
      <c r="X29">
        <f t="shared" si="18"/>
        <v>342.13782951882399</v>
      </c>
      <c r="Y29">
        <f t="shared" si="1"/>
        <v>1.6137352606775634E-5</v>
      </c>
      <c r="Z29" s="44">
        <f t="shared" si="19"/>
        <v>1.2045336759696058E-3</v>
      </c>
      <c r="AA29">
        <f t="shared" si="6"/>
        <v>6.4331184192139966E-5</v>
      </c>
      <c r="AB29" s="43">
        <f t="shared" si="20"/>
        <v>9.8850923360576746E-3</v>
      </c>
    </row>
    <row r="30" spans="1:28">
      <c r="A30" s="74">
        <f t="shared" si="7"/>
        <v>22</v>
      </c>
      <c r="B30" s="73">
        <f t="shared" si="8"/>
        <v>1.0286603561380876</v>
      </c>
      <c r="C30" s="73">
        <f t="shared" si="9"/>
        <v>0.12045336759696058</v>
      </c>
      <c r="D30" s="73">
        <f t="shared" si="10"/>
        <v>249.94061695348185</v>
      </c>
      <c r="E30" s="73">
        <f t="shared" si="11"/>
        <v>342.13782951882399</v>
      </c>
      <c r="F30" s="14">
        <f t="shared" si="12"/>
        <v>0.59795492552792362</v>
      </c>
      <c r="G30" s="14">
        <f>F30-(Gamma-lambda*LN(D30))</f>
        <v>-0.13522672411016223</v>
      </c>
      <c r="H30" s="15">
        <f t="shared" si="2"/>
        <v>110.92686254750448</v>
      </c>
      <c r="I30" s="15">
        <f>H30*K_over_G</f>
        <v>147.90248339667266</v>
      </c>
      <c r="J30" s="73">
        <f t="shared" si="13"/>
        <v>272.49853951775214</v>
      </c>
      <c r="K30" s="73">
        <f>Mtc+N_*chi*G30</f>
        <v>1.0544553793525533</v>
      </c>
      <c r="L30" s="73">
        <f t="shared" si="14"/>
        <v>1.3688764702957485</v>
      </c>
      <c r="M30" s="73">
        <f t="shared" si="3"/>
        <v>-0.31442109094319526</v>
      </c>
      <c r="N30" s="44">
        <f t="shared" si="0"/>
        <v>2.9999999999999997E-4</v>
      </c>
      <c r="O30" s="44">
        <f t="shared" si="4"/>
        <v>-9.4326327282958565E-5</v>
      </c>
      <c r="P30" s="14">
        <f>_H*D30/J30</f>
        <v>183.44363782338675</v>
      </c>
      <c r="Q30" s="52">
        <f>D30*EXP(-chi*G30/Mtc)</f>
        <v>375.79733135984344</v>
      </c>
      <c r="R30" s="44">
        <f t="shared" si="5"/>
        <v>2.0861953453192215E-2</v>
      </c>
      <c r="S30" s="73">
        <f t="shared" si="15"/>
        <v>278.18339136523434</v>
      </c>
      <c r="T30" s="73">
        <f>R30/(1/Mtc+1/(path_DqDp-W29))</f>
        <v>1.4830156073368409E-2</v>
      </c>
      <c r="U30" s="52">
        <f>D30*T30/(path_DqDp-E30/D30)</f>
        <v>2.2724571689344719</v>
      </c>
      <c r="V30" s="73">
        <f t="shared" si="16"/>
        <v>252.21307412241632</v>
      </c>
      <c r="W30" s="14">
        <f t="shared" si="17"/>
        <v>1.3834879567542704</v>
      </c>
      <c r="X30">
        <f t="shared" si="18"/>
        <v>348.93375058433509</v>
      </c>
      <c r="Y30">
        <f t="shared" si="1"/>
        <v>1.5364563979901335E-5</v>
      </c>
      <c r="Z30" s="44">
        <f t="shared" si="19"/>
        <v>1.1255719126665486E-3</v>
      </c>
      <c r="AA30">
        <f t="shared" si="6"/>
        <v>6.1264881286989784E-5</v>
      </c>
      <c r="AB30" s="43">
        <f t="shared" si="20"/>
        <v>1.0246357217344664E-2</v>
      </c>
    </row>
    <row r="31" spans="1:28">
      <c r="A31" s="74">
        <f t="shared" si="7"/>
        <v>23</v>
      </c>
      <c r="B31" s="73">
        <f t="shared" si="8"/>
        <v>1.062154785490018</v>
      </c>
      <c r="C31" s="73">
        <f t="shared" si="9"/>
        <v>0.11255719126665485</v>
      </c>
      <c r="D31" s="73">
        <f t="shared" si="10"/>
        <v>252.21307412241632</v>
      </c>
      <c r="E31" s="73">
        <f t="shared" si="11"/>
        <v>348.93375058433509</v>
      </c>
      <c r="F31" s="14">
        <f t="shared" si="12"/>
        <v>0.59807274611844863</v>
      </c>
      <c r="G31" s="14">
        <f>F31-(Gamma-lambda*LN(D31))</f>
        <v>-0.13497313994431792</v>
      </c>
      <c r="H31" s="15">
        <f t="shared" si="2"/>
        <v>111.42999438707504</v>
      </c>
      <c r="I31" s="15">
        <f>H31*K_over_G</f>
        <v>148.57332584943342</v>
      </c>
      <c r="J31" s="73">
        <f t="shared" si="13"/>
        <v>278.18339136523434</v>
      </c>
      <c r="K31" s="73">
        <f>Mtc+N_*chi*G31</f>
        <v>1.0548408272846368</v>
      </c>
      <c r="L31" s="73">
        <f t="shared" si="14"/>
        <v>1.3834879567542704</v>
      </c>
      <c r="M31" s="73">
        <f t="shared" si="3"/>
        <v>-0.32864712946963359</v>
      </c>
      <c r="N31" s="44">
        <f t="shared" si="0"/>
        <v>2.9999999999999997E-4</v>
      </c>
      <c r="O31" s="44">
        <f t="shared" si="4"/>
        <v>-9.8594138840890064E-5</v>
      </c>
      <c r="P31" s="14">
        <f>_H*D31/J31</f>
        <v>181.3286356778066</v>
      </c>
      <c r="Q31" s="52">
        <f>D31*EXP(-chi*G31/Mtc)</f>
        <v>378.92417272813952</v>
      </c>
      <c r="R31" s="44">
        <f t="shared" si="5"/>
        <v>1.9699797696766514E-2</v>
      </c>
      <c r="S31" s="73">
        <f t="shared" si="15"/>
        <v>283.66354789772987</v>
      </c>
      <c r="T31" s="73">
        <f>R31/(1/Mtc+1/(path_DqDp-W30))</f>
        <v>1.3949063755664945E-2</v>
      </c>
      <c r="U31" s="52">
        <f>D31*T31/(path_DqDp-E31/D31)</f>
        <v>2.1763749089563906</v>
      </c>
      <c r="V31" s="73">
        <f t="shared" si="16"/>
        <v>254.38944903137272</v>
      </c>
      <c r="W31" s="14">
        <f t="shared" si="17"/>
        <v>1.3972423357457708</v>
      </c>
      <c r="X31">
        <f t="shared" si="18"/>
        <v>355.44370795367496</v>
      </c>
      <c r="Y31">
        <f t="shared" si="1"/>
        <v>1.4648490208544995E-5</v>
      </c>
      <c r="Z31" s="44">
        <f t="shared" si="19"/>
        <v>1.0416262640342035E-3</v>
      </c>
      <c r="AA31">
        <f t="shared" si="6"/>
        <v>5.8421948283746607E-5</v>
      </c>
      <c r="AB31" s="43">
        <f t="shared" si="20"/>
        <v>1.060477916562841E-2</v>
      </c>
    </row>
    <row r="32" spans="1:28">
      <c r="A32" s="74">
        <f t="shared" si="7"/>
        <v>24</v>
      </c>
      <c r="B32" s="73">
        <f t="shared" si="8"/>
        <v>1.0951987920306478</v>
      </c>
      <c r="C32" s="73">
        <f t="shared" si="9"/>
        <v>0.10416262640342035</v>
      </c>
      <c r="D32" s="73">
        <f t="shared" si="10"/>
        <v>254.38944903137272</v>
      </c>
      <c r="E32" s="73">
        <f t="shared" si="11"/>
        <v>355.44370795367496</v>
      </c>
      <c r="F32" s="14">
        <f t="shared" si="12"/>
        <v>0.59819908493973351</v>
      </c>
      <c r="G32" s="14">
        <f>F32-(Gamma-lambda*LN(D32))</f>
        <v>-0.13471791971017721</v>
      </c>
      <c r="H32" s="15">
        <f t="shared" si="2"/>
        <v>111.90973264200947</v>
      </c>
      <c r="I32" s="15">
        <f>H32*K_over_G</f>
        <v>149.21297685601266</v>
      </c>
      <c r="J32" s="73">
        <f t="shared" si="13"/>
        <v>283.66354789772987</v>
      </c>
      <c r="K32" s="73">
        <f>Mtc+N_*chi*G32</f>
        <v>1.0552287620405307</v>
      </c>
      <c r="L32" s="73">
        <f t="shared" si="14"/>
        <v>1.3972423357457708</v>
      </c>
      <c r="M32" s="73">
        <f t="shared" si="3"/>
        <v>-0.3420135737052401</v>
      </c>
      <c r="N32" s="44">
        <f t="shared" si="0"/>
        <v>2.9999999999999997E-4</v>
      </c>
      <c r="O32" s="44">
        <f t="shared" si="4"/>
        <v>-1.0260407211157203E-4</v>
      </c>
      <c r="P32" s="14">
        <f>_H*D32/J32</f>
        <v>179.35998538880898</v>
      </c>
      <c r="Q32" s="52">
        <f>D32*EXP(-chi*G32/Mtc)</f>
        <v>381.89988590724568</v>
      </c>
      <c r="R32" s="44">
        <f t="shared" si="5"/>
        <v>1.8634401509061004E-2</v>
      </c>
      <c r="S32" s="73">
        <f t="shared" si="15"/>
        <v>288.94944834274088</v>
      </c>
      <c r="T32" s="73">
        <f>R32/(1/Mtc+1/(path_DqDp-W31))</f>
        <v>1.3145262718203344E-2</v>
      </c>
      <c r="U32" s="52">
        <f>D32*T32/(path_DqDp-E32/D32)</f>
        <v>2.0864140692238586</v>
      </c>
      <c r="V32" s="73">
        <f t="shared" si="16"/>
        <v>256.4758631005966</v>
      </c>
      <c r="W32" s="14">
        <f t="shared" si="17"/>
        <v>1.4102136649090884</v>
      </c>
      <c r="X32">
        <f t="shared" si="18"/>
        <v>361.68576686381397</v>
      </c>
      <c r="Y32">
        <f t="shared" si="1"/>
        <v>1.3982792336066077E-5</v>
      </c>
      <c r="Z32" s="44">
        <f t="shared" si="19"/>
        <v>9.5300498425869757E-4</v>
      </c>
      <c r="AA32">
        <f t="shared" si="6"/>
        <v>5.5777623293113104E-5</v>
      </c>
      <c r="AB32" s="43">
        <f t="shared" si="20"/>
        <v>1.0960556788921523E-2</v>
      </c>
    </row>
    <row r="33" spans="1:28">
      <c r="A33" s="74">
        <f t="shared" si="7"/>
        <v>25</v>
      </c>
      <c r="B33" s="73">
        <f t="shared" si="8"/>
        <v>1.1278225117007756</v>
      </c>
      <c r="C33" s="73">
        <f t="shared" si="9"/>
        <v>9.5300498425869754E-2</v>
      </c>
      <c r="D33" s="73">
        <f t="shared" si="10"/>
        <v>256.4758631005966</v>
      </c>
      <c r="E33" s="73">
        <f t="shared" si="11"/>
        <v>361.68576686381397</v>
      </c>
      <c r="F33" s="14">
        <f t="shared" si="12"/>
        <v>0.59833339797754526</v>
      </c>
      <c r="G33" s="14">
        <f>F33-(Gamma-lambda*LN(D33))</f>
        <v>-0.13446108363429399</v>
      </c>
      <c r="H33" s="15">
        <f t="shared" si="2"/>
        <v>112.3677179156355</v>
      </c>
      <c r="I33" s="15">
        <f>H33*K_over_G</f>
        <v>149.823623887514</v>
      </c>
      <c r="J33" s="73">
        <f t="shared" si="13"/>
        <v>288.94944834274088</v>
      </c>
      <c r="K33" s="73">
        <f>Mtc+N_*chi*G33</f>
        <v>1.0556191528758732</v>
      </c>
      <c r="L33" s="73">
        <f t="shared" si="14"/>
        <v>1.4102136649090884</v>
      </c>
      <c r="M33" s="73">
        <f t="shared" si="3"/>
        <v>-0.35459451203321524</v>
      </c>
      <c r="N33" s="44">
        <f t="shared" si="0"/>
        <v>2.9999999999999997E-4</v>
      </c>
      <c r="O33" s="44">
        <f t="shared" si="4"/>
        <v>-1.0637835360996456E-4</v>
      </c>
      <c r="P33" s="14">
        <f>_H*D33/J33</f>
        <v>177.52299896857716</v>
      </c>
      <c r="Q33" s="52">
        <f>D33*EXP(-chi*G33/Mtc)</f>
        <v>384.73397176792508</v>
      </c>
      <c r="R33" s="44">
        <f t="shared" si="5"/>
        <v>1.7654253313934533E-2</v>
      </c>
      <c r="S33" s="73">
        <f t="shared" si="15"/>
        <v>294.0506350987053</v>
      </c>
      <c r="T33" s="73">
        <f>R33/(1/Mtc+1/(path_DqDp-W32))</f>
        <v>1.2409273570689404E-2</v>
      </c>
      <c r="U33" s="52">
        <f>D33*T33/(path_DqDp-E33/D33)</f>
        <v>2.0019540231561912</v>
      </c>
      <c r="V33" s="73">
        <f t="shared" si="16"/>
        <v>258.4778171237528</v>
      </c>
      <c r="W33" s="14">
        <f t="shared" si="17"/>
        <v>1.4224670514234659</v>
      </c>
      <c r="X33">
        <f t="shared" si="18"/>
        <v>367.67617838239846</v>
      </c>
      <c r="Y33">
        <f t="shared" si="1"/>
        <v>1.3362071822927185E-5</v>
      </c>
      <c r="Z33" s="44">
        <f t="shared" si="19"/>
        <v>8.5998870247166017E-4</v>
      </c>
      <c r="AA33">
        <f t="shared" si="6"/>
        <v>5.3310787383633015E-5</v>
      </c>
      <c r="AB33" s="43">
        <f t="shared" si="20"/>
        <v>1.1313867576305156E-2</v>
      </c>
    </row>
    <row r="34" spans="1:28">
      <c r="A34" s="74">
        <f t="shared" si="7"/>
        <v>26</v>
      </c>
      <c r="B34" s="73">
        <f t="shared" si="8"/>
        <v>1.1600530477129043</v>
      </c>
      <c r="C34" s="73">
        <f t="shared" si="9"/>
        <v>8.5998870247166015E-2</v>
      </c>
      <c r="D34" s="73">
        <f t="shared" si="10"/>
        <v>258.4778171237528</v>
      </c>
      <c r="E34" s="73">
        <f t="shared" si="11"/>
        <v>367.67617838239846</v>
      </c>
      <c r="F34" s="14">
        <f t="shared" si="12"/>
        <v>0.59847519202518606</v>
      </c>
      <c r="G34" s="14">
        <f>F34-(Gamma-lambda*LN(D34))</f>
        <v>-0.13420265982833912</v>
      </c>
      <c r="H34" s="15">
        <f t="shared" si="2"/>
        <v>112.805415499844</v>
      </c>
      <c r="I34" s="15">
        <f>H34*K_over_G</f>
        <v>150.4072206664587</v>
      </c>
      <c r="J34" s="73">
        <f t="shared" si="13"/>
        <v>294.0506350987053</v>
      </c>
      <c r="K34" s="73">
        <f>Mtc+N_*chi*G34</f>
        <v>1.0560119570609245</v>
      </c>
      <c r="L34" s="73">
        <f t="shared" si="14"/>
        <v>1.4224670514234659</v>
      </c>
      <c r="M34" s="73">
        <f t="shared" si="3"/>
        <v>-0.36645509436254131</v>
      </c>
      <c r="N34" s="44">
        <f t="shared" si="0"/>
        <v>2.9999999999999997E-4</v>
      </c>
      <c r="O34" s="44">
        <f t="shared" si="4"/>
        <v>-1.0993652830876238E-4</v>
      </c>
      <c r="P34" s="14">
        <f>_H*D34/J34</f>
        <v>175.80497116558743</v>
      </c>
      <c r="Q34" s="52">
        <f>D34*EXP(-chi*G34/Mtc)</f>
        <v>387.43498608281652</v>
      </c>
      <c r="R34" s="44">
        <f t="shared" si="5"/>
        <v>1.6749598034264939E-2</v>
      </c>
      <c r="S34" s="73">
        <f t="shared" si="15"/>
        <v>298.97586503832895</v>
      </c>
      <c r="T34" s="73">
        <f>R34/(1/Mtc+1/(path_DqDp-W33))</f>
        <v>1.1733091561995227E-2</v>
      </c>
      <c r="U34" s="52">
        <f>D34*T34/(path_DqDp-E34/D34)</f>
        <v>1.9224599383449996</v>
      </c>
      <c r="V34" s="73">
        <f t="shared" si="16"/>
        <v>260.40027706209781</v>
      </c>
      <c r="W34" s="14">
        <f t="shared" si="17"/>
        <v>1.4340600248649999</v>
      </c>
      <c r="X34">
        <f t="shared" si="18"/>
        <v>373.42962779852485</v>
      </c>
      <c r="Y34">
        <f t="shared" si="1"/>
        <v>1.2781699773631378E-5</v>
      </c>
      <c r="Z34" s="44">
        <f t="shared" si="19"/>
        <v>7.6283387393652913E-4</v>
      </c>
      <c r="AA34">
        <f t="shared" si="6"/>
        <v>5.1003308579049052E-5</v>
      </c>
      <c r="AB34" s="43">
        <f t="shared" si="20"/>
        <v>1.1664870884884205E-2</v>
      </c>
    </row>
    <row r="35" spans="1:28">
      <c r="A35" s="74">
        <f t="shared" si="7"/>
        <v>27</v>
      </c>
      <c r="B35" s="73">
        <f t="shared" si="8"/>
        <v>1.1919148842863048</v>
      </c>
      <c r="C35" s="73">
        <f t="shared" si="9"/>
        <v>7.628338739365291E-2</v>
      </c>
      <c r="D35" s="73">
        <f t="shared" si="10"/>
        <v>260.40027706209781</v>
      </c>
      <c r="E35" s="73">
        <f t="shared" si="11"/>
        <v>373.42962779852485</v>
      </c>
      <c r="F35" s="14">
        <f t="shared" si="12"/>
        <v>0.59862401807604537</v>
      </c>
      <c r="G35" s="14">
        <f>F35-(Gamma-lambda*LN(D35))</f>
        <v>-0.13394268230914863</v>
      </c>
      <c r="H35" s="15">
        <f t="shared" si="2"/>
        <v>113.22414030440908</v>
      </c>
      <c r="I35" s="15">
        <f>H35*K_over_G</f>
        <v>150.96552040587878</v>
      </c>
      <c r="J35" s="73">
        <f t="shared" si="13"/>
        <v>298.97586503832895</v>
      </c>
      <c r="K35" s="73">
        <f>Mtc+N_*chi*G35</f>
        <v>1.0564071228900942</v>
      </c>
      <c r="L35" s="73">
        <f t="shared" si="14"/>
        <v>1.4340600248649999</v>
      </c>
      <c r="M35" s="73">
        <f t="shared" si="3"/>
        <v>-0.37765290197490575</v>
      </c>
      <c r="N35" s="44">
        <f t="shared" si="0"/>
        <v>2.9999999999999997E-4</v>
      </c>
      <c r="O35" s="44">
        <f t="shared" si="4"/>
        <v>-1.1329587059247172E-4</v>
      </c>
      <c r="P35" s="14">
        <f>_H*D35/J35</f>
        <v>174.19484815519425</v>
      </c>
      <c r="Q35" s="52">
        <f>D35*EXP(-chi*G35/Mtc)</f>
        <v>390.01066916007733</v>
      </c>
      <c r="R35" s="44">
        <f t="shared" si="5"/>
        <v>1.5912114389694462E-2</v>
      </c>
      <c r="S35" s="73">
        <f t="shared" si="15"/>
        <v>303.7332032025767</v>
      </c>
      <c r="T35" s="73">
        <f>R35/(1/Mtc+1/(path_DqDp-W34))</f>
        <v>1.1109911905788755E-2</v>
      </c>
      <c r="U35" s="52">
        <f>D35*T35/(path_DqDp-E35/D35)</f>
        <v>1.8474680922258739</v>
      </c>
      <c r="V35" s="73">
        <f t="shared" si="16"/>
        <v>262.2477451543237</v>
      </c>
      <c r="W35" s="14">
        <f t="shared" si="17"/>
        <v>1.4450436577895744</v>
      </c>
      <c r="X35">
        <f t="shared" si="18"/>
        <v>378.95944090487205</v>
      </c>
      <c r="Y35">
        <f t="shared" si="1"/>
        <v>1.2237682400980426E-5</v>
      </c>
      <c r="Z35" s="44">
        <f t="shared" si="19"/>
        <v>6.6177568574503787E-4</v>
      </c>
      <c r="AA35">
        <f t="shared" si="6"/>
        <v>4.8839523899055551E-5</v>
      </c>
      <c r="AB35" s="43">
        <f t="shared" si="20"/>
        <v>1.2013710408783261E-2</v>
      </c>
    </row>
    <row r="36" spans="1:28">
      <c r="A36" s="74">
        <f t="shared" si="7"/>
        <v>28</v>
      </c>
      <c r="B36" s="73">
        <f t="shared" si="8"/>
        <v>1.2234302304031606</v>
      </c>
      <c r="C36" s="73">
        <f t="shared" si="9"/>
        <v>6.6177568574503784E-2</v>
      </c>
      <c r="D36" s="73">
        <f t="shared" si="10"/>
        <v>262.2477451543237</v>
      </c>
      <c r="E36" s="73">
        <f t="shared" si="11"/>
        <v>378.95944090487205</v>
      </c>
      <c r="F36" s="14">
        <f t="shared" si="12"/>
        <v>0.59877946580170149</v>
      </c>
      <c r="G36" s="14">
        <f>F36-(Gamma-lambda*LN(D36))</f>
        <v>-0.13368118946086083</v>
      </c>
      <c r="H36" s="15">
        <f t="shared" si="2"/>
        <v>113.62507743883869</v>
      </c>
      <c r="I36" s="15">
        <f>H36*K_over_G</f>
        <v>151.50010325178494</v>
      </c>
      <c r="J36" s="73">
        <f t="shared" si="13"/>
        <v>303.7332032025767</v>
      </c>
      <c r="K36" s="73">
        <f>Mtc+N_*chi*G36</f>
        <v>1.0568045920194915</v>
      </c>
      <c r="L36" s="73">
        <f t="shared" si="14"/>
        <v>1.4450436577895744</v>
      </c>
      <c r="M36" s="73">
        <f t="shared" si="3"/>
        <v>-0.38823906577008294</v>
      </c>
      <c r="N36" s="44">
        <f t="shared" si="0"/>
        <v>2.9999999999999997E-4</v>
      </c>
      <c r="O36" s="44">
        <f t="shared" si="4"/>
        <v>-1.1647171973102488E-4</v>
      </c>
      <c r="P36" s="14">
        <f>_H*D36/J36</f>
        <v>172.68296148670711</v>
      </c>
      <c r="Q36" s="52">
        <f>D36*EXP(-chi*G36/Mtc)</f>
        <v>392.46805335639135</v>
      </c>
      <c r="R36" s="44">
        <f t="shared" si="5"/>
        <v>1.5134660830696341E-2</v>
      </c>
      <c r="S36" s="73">
        <f t="shared" si="15"/>
        <v>308.33010221606867</v>
      </c>
      <c r="T36" s="73">
        <f>R36/(1/Mtc+1/(path_DqDp-W35))</f>
        <v>1.0533914143245024E-2</v>
      </c>
      <c r="U36" s="52">
        <f>D36*T36/(path_DqDp-E36/D36)</f>
        <v>1.7765741434182403</v>
      </c>
      <c r="V36" s="73">
        <f t="shared" si="16"/>
        <v>264.02431929774195</v>
      </c>
      <c r="W36" s="14">
        <f t="shared" si="17"/>
        <v>1.4554634875634129</v>
      </c>
      <c r="X36">
        <f t="shared" si="18"/>
        <v>384.27775656664761</v>
      </c>
      <c r="Y36">
        <f t="shared" si="1"/>
        <v>1.1726554010763086E-5</v>
      </c>
      <c r="Z36" s="44">
        <f t="shared" si="19"/>
        <v>5.5703052002477609E-4</v>
      </c>
      <c r="AA36">
        <f t="shared" si="6"/>
        <v>4.6805826509894023E-5</v>
      </c>
      <c r="AB36" s="43">
        <f t="shared" si="20"/>
        <v>1.2360516235293155E-2</v>
      </c>
    </row>
    <row r="37" spans="1:28">
      <c r="A37" s="74">
        <f t="shared" si="7"/>
        <v>29</v>
      </c>
      <c r="B37" s="73">
        <f t="shared" si="8"/>
        <v>1.2546193075301415</v>
      </c>
      <c r="C37" s="73">
        <f t="shared" si="9"/>
        <v>5.5703052002477611E-2</v>
      </c>
      <c r="D37" s="73">
        <f t="shared" si="10"/>
        <v>264.02431929774195</v>
      </c>
      <c r="E37" s="73">
        <f t="shared" si="11"/>
        <v>384.27775656664761</v>
      </c>
      <c r="F37" s="14">
        <f t="shared" si="12"/>
        <v>0.59894115890280797</v>
      </c>
      <c r="G37" s="14">
        <f>F37-(Gamma-lambda*LN(D37))</f>
        <v>-0.1334182228353562</v>
      </c>
      <c r="H37" s="15">
        <f t="shared" si="2"/>
        <v>114.00929933412478</v>
      </c>
      <c r="I37" s="15">
        <f>H37*K_over_G</f>
        <v>152.01239911216638</v>
      </c>
      <c r="J37" s="73">
        <f t="shared" si="13"/>
        <v>308.33010221606867</v>
      </c>
      <c r="K37" s="73">
        <f>Mtc+N_*chi*G37</f>
        <v>1.0572043012902586</v>
      </c>
      <c r="L37" s="73">
        <f t="shared" si="14"/>
        <v>1.4554634875634129</v>
      </c>
      <c r="M37" s="73">
        <f t="shared" si="3"/>
        <v>-0.39825918627315438</v>
      </c>
      <c r="N37" s="44">
        <f t="shared" si="0"/>
        <v>2.9999999999999997E-4</v>
      </c>
      <c r="O37" s="44">
        <f t="shared" si="4"/>
        <v>-1.194777558819463E-4</v>
      </c>
      <c r="P37" s="14">
        <f>_H*D37/J37</f>
        <v>171.26081261616258</v>
      </c>
      <c r="Q37" s="52">
        <f>D37*EXP(-chi*G37/Mtc)</f>
        <v>394.81355291567928</v>
      </c>
      <c r="R37" s="44">
        <f t="shared" si="5"/>
        <v>1.4411073656005741E-2</v>
      </c>
      <c r="S37" s="73">
        <f t="shared" si="15"/>
        <v>312.77347002946817</v>
      </c>
      <c r="T37" s="73">
        <f>R37/(1/Mtc+1/(path_DqDp-W36))</f>
        <v>1.0000091272292762E-2</v>
      </c>
      <c r="U37" s="52">
        <f>D37*T37/(path_DqDp-E37/D37)</f>
        <v>1.7094236813587702</v>
      </c>
      <c r="V37" s="73">
        <f t="shared" si="16"/>
        <v>265.73374297910073</v>
      </c>
      <c r="W37" s="14">
        <f t="shared" si="17"/>
        <v>1.4653602801859804</v>
      </c>
      <c r="X37">
        <f t="shared" si="18"/>
        <v>389.39567206672433</v>
      </c>
      <c r="Y37">
        <f t="shared" si="1"/>
        <v>1.1245291116663626E-5</v>
      </c>
      <c r="Z37" s="44">
        <f t="shared" si="19"/>
        <v>4.4879805525949341E-4</v>
      </c>
      <c r="AA37">
        <f t="shared" si="6"/>
        <v>4.4890333770736952E-5</v>
      </c>
      <c r="AB37" s="43">
        <f t="shared" si="20"/>
        <v>1.2705406569063892E-2</v>
      </c>
    </row>
    <row r="38" spans="1:28">
      <c r="A38" s="74">
        <f t="shared" si="7"/>
        <v>30</v>
      </c>
      <c r="B38" s="73">
        <f t="shared" si="8"/>
        <v>1.2855005920817058</v>
      </c>
      <c r="C38" s="73">
        <f t="shared" si="9"/>
        <v>4.4879805525949341E-2</v>
      </c>
      <c r="D38" s="73">
        <f t="shared" si="10"/>
        <v>265.73374297910073</v>
      </c>
      <c r="E38" s="73">
        <f t="shared" si="11"/>
        <v>389.39567206672433</v>
      </c>
      <c r="F38" s="14">
        <f t="shared" si="12"/>
        <v>0.59910875116796036</v>
      </c>
      <c r="G38" s="14">
        <f>F38-(Gamma-lambda*LN(D38))</f>
        <v>-0.13315382621349281</v>
      </c>
      <c r="H38" s="15">
        <f t="shared" si="2"/>
        <v>114.37778008613671</v>
      </c>
      <c r="I38" s="15">
        <f>H38*K_over_G</f>
        <v>152.50370678151563</v>
      </c>
      <c r="J38" s="73">
        <f t="shared" si="13"/>
        <v>312.77347002946817</v>
      </c>
      <c r="K38" s="73">
        <f>Mtc+N_*chi*G38</f>
        <v>1.0576061841554909</v>
      </c>
      <c r="L38" s="73">
        <f t="shared" si="14"/>
        <v>1.4653602801859804</v>
      </c>
      <c r="M38" s="73">
        <f t="shared" si="3"/>
        <v>-0.40775409603048951</v>
      </c>
      <c r="N38" s="44">
        <f t="shared" si="0"/>
        <v>2.9999999999999997E-4</v>
      </c>
      <c r="O38" s="44">
        <f t="shared" si="4"/>
        <v>-1.2232622880914683E-4</v>
      </c>
      <c r="P38" s="14">
        <f>_H*D38/J38</f>
        <v>169.92089703392327</v>
      </c>
      <c r="Q38" s="52">
        <f>D38*EXP(-chi*G38/Mtc)</f>
        <v>397.05303956150374</v>
      </c>
      <c r="R38" s="44">
        <f t="shared" si="5"/>
        <v>1.3736005219848545E-2</v>
      </c>
      <c r="S38" s="73">
        <f t="shared" si="15"/>
        <v>317.06972804642311</v>
      </c>
      <c r="T38" s="73">
        <f>R38/(1/Mtc+1/(path_DqDp-W37))</f>
        <v>9.5041131800085686E-3</v>
      </c>
      <c r="U38" s="52">
        <f>D38*T38/(path_DqDp-E38/D38)</f>
        <v>1.6457045496820255</v>
      </c>
      <c r="V38" s="73">
        <f t="shared" si="16"/>
        <v>267.37944752878275</v>
      </c>
      <c r="W38" s="14">
        <f t="shared" si="17"/>
        <v>1.4747706674413137</v>
      </c>
      <c r="X38">
        <f t="shared" si="18"/>
        <v>394.32336629211267</v>
      </c>
      <c r="Y38">
        <f t="shared" si="1"/>
        <v>1.0791242943620666E-5</v>
      </c>
      <c r="Z38" s="44">
        <f t="shared" si="19"/>
        <v>3.3726306939396722E-4</v>
      </c>
      <c r="AA38">
        <f t="shared" si="6"/>
        <v>4.3082618159552854E-5</v>
      </c>
      <c r="AB38" s="43">
        <f t="shared" si="20"/>
        <v>1.3048489187223445E-2</v>
      </c>
    </row>
    <row r="39" spans="1:28">
      <c r="A39" s="74">
        <f t="shared" si="7"/>
        <v>31</v>
      </c>
      <c r="B39" s="73">
        <f t="shared" si="8"/>
        <v>1.3160910210354766</v>
      </c>
      <c r="C39" s="73">
        <f t="shared" si="9"/>
        <v>3.3726306939396725E-2</v>
      </c>
      <c r="D39" s="73">
        <f t="shared" si="10"/>
        <v>267.37944752878275</v>
      </c>
      <c r="E39" s="73">
        <f t="shared" si="11"/>
        <v>394.32336629211267</v>
      </c>
      <c r="F39" s="14">
        <f t="shared" si="12"/>
        <v>0.59928192311158479</v>
      </c>
      <c r="G39" s="14">
        <f>F39-(Gamma-lambda*LN(D39))</f>
        <v>-0.13288804486872063</v>
      </c>
      <c r="H39" s="15">
        <f t="shared" si="2"/>
        <v>114.73140754972056</v>
      </c>
      <c r="I39" s="15">
        <f>H39*K_over_G</f>
        <v>152.9752100662941</v>
      </c>
      <c r="J39" s="73">
        <f t="shared" si="13"/>
        <v>317.06972804642311</v>
      </c>
      <c r="K39" s="73">
        <f>Mtc+N_*chi*G39</f>
        <v>1.0580101717995447</v>
      </c>
      <c r="L39" s="73">
        <f t="shared" si="14"/>
        <v>1.4747706674413137</v>
      </c>
      <c r="M39" s="73">
        <f t="shared" si="3"/>
        <v>-0.41676049564176898</v>
      </c>
      <c r="N39" s="44">
        <f t="shared" si="0"/>
        <v>2.9999999999999997E-4</v>
      </c>
      <c r="O39" s="44">
        <f t="shared" si="4"/>
        <v>-1.2502814869253068E-4</v>
      </c>
      <c r="P39" s="14">
        <f>_H*D39/J39</f>
        <v>168.65655966351665</v>
      </c>
      <c r="Q39" s="52">
        <f>D39*EXP(-chi*G39/Mtc)</f>
        <v>399.19190651256679</v>
      </c>
      <c r="R39" s="44">
        <f t="shared" si="5"/>
        <v>1.3104793236658566E-2</v>
      </c>
      <c r="S39" s="73">
        <f t="shared" si="15"/>
        <v>321.22486127407507</v>
      </c>
      <c r="T39" s="73">
        <f>R39/(1/Mtc+1/(path_DqDp-W38))</f>
        <v>9.042216616814782E-3</v>
      </c>
      <c r="U39" s="52">
        <f>D39*T39/(path_DqDp-E39/D39)</f>
        <v>1.5851405633431126</v>
      </c>
      <c r="V39" s="73">
        <f t="shared" si="16"/>
        <v>268.96458809212584</v>
      </c>
      <c r="W39" s="14">
        <f t="shared" si="17"/>
        <v>1.4837276817067366</v>
      </c>
      <c r="X39">
        <f t="shared" si="18"/>
        <v>399.07020475113723</v>
      </c>
      <c r="Y39">
        <f t="shared" si="1"/>
        <v>1.0362074761369298E-5</v>
      </c>
      <c r="Z39" s="44">
        <f t="shared" si="19"/>
        <v>2.2259699546280584E-4</v>
      </c>
      <c r="AA39">
        <f t="shared" si="6"/>
        <v>4.137348752535304E-5</v>
      </c>
      <c r="AB39" s="43">
        <f t="shared" si="20"/>
        <v>1.3389862674748797E-2</v>
      </c>
    </row>
    <row r="40" spans="1:28">
      <c r="A40" s="74">
        <f t="shared" si="7"/>
        <v>32</v>
      </c>
      <c r="B40" s="73">
        <f t="shared" si="8"/>
        <v>1.34640616732364</v>
      </c>
      <c r="C40" s="73">
        <f t="shared" si="9"/>
        <v>2.2259699546280584E-2</v>
      </c>
      <c r="D40" s="73">
        <f t="shared" si="10"/>
        <v>268.96458809212584</v>
      </c>
      <c r="E40" s="73">
        <f t="shared" si="11"/>
        <v>399.07020475113723</v>
      </c>
      <c r="F40" s="14">
        <f t="shared" si="12"/>
        <v>0.59946037908896965</v>
      </c>
      <c r="G40" s="14">
        <f>F40-(Gamma-lambda*LN(D40))</f>
        <v>-0.13262092498869082</v>
      </c>
      <c r="H40" s="15">
        <f t="shared" si="2"/>
        <v>115.07099359791916</v>
      </c>
      <c r="I40" s="15">
        <f>H40*K_over_G</f>
        <v>153.42799146389223</v>
      </c>
      <c r="J40" s="73">
        <f t="shared" si="13"/>
        <v>321.22486127407507</v>
      </c>
      <c r="K40" s="73">
        <f>Mtc+N_*chi*G40</f>
        <v>1.0584161940171899</v>
      </c>
      <c r="L40" s="73">
        <f t="shared" si="14"/>
        <v>1.4837276817067366</v>
      </c>
      <c r="M40" s="73">
        <f t="shared" si="3"/>
        <v>-0.42531148768954674</v>
      </c>
      <c r="N40" s="44">
        <f t="shared" si="0"/>
        <v>2.9999999999999997E-4</v>
      </c>
      <c r="O40" s="44">
        <f t="shared" si="4"/>
        <v>-1.2759344630686401E-4</v>
      </c>
      <c r="P40" s="14">
        <f>_H*D40/J40</f>
        <v>167.46187516453793</v>
      </c>
      <c r="Q40" s="52">
        <f>D40*EXP(-chi*G40/Mtc)</f>
        <v>401.23512301930833</v>
      </c>
      <c r="R40" s="44">
        <f t="shared" si="5"/>
        <v>1.2513354425108083E-2</v>
      </c>
      <c r="S40" s="73">
        <f t="shared" si="15"/>
        <v>325.24446181335378</v>
      </c>
      <c r="T40" s="73">
        <f>R40/(1/Mtc+1/(path_DqDp-W39))</f>
        <v>8.6111158932221099E-3</v>
      </c>
      <c r="U40" s="52">
        <f>D40*T40/(path_DqDp-E40/D40)</f>
        <v>1.5274863303189889</v>
      </c>
      <c r="V40" s="73">
        <f t="shared" si="16"/>
        <v>270.49207442244483</v>
      </c>
      <c r="W40" s="14">
        <f t="shared" si="17"/>
        <v>1.4922612074743369</v>
      </c>
      <c r="X40">
        <f t="shared" si="18"/>
        <v>403.64482958987571</v>
      </c>
      <c r="Y40">
        <f t="shared" si="1"/>
        <v>9.955721350093199E-6</v>
      </c>
      <c r="Z40" s="44">
        <f t="shared" si="19"/>
        <v>1.0495927050603503E-4</v>
      </c>
      <c r="AA40">
        <f t="shared" si="6"/>
        <v>3.9754804366451652E-5</v>
      </c>
      <c r="AB40" s="43">
        <f t="shared" si="20"/>
        <v>1.3729617479115249E-2</v>
      </c>
    </row>
    <row r="41" spans="1:28">
      <c r="A41" s="74">
        <f t="shared" si="7"/>
        <v>33</v>
      </c>
      <c r="B41" s="73">
        <f t="shared" si="8"/>
        <v>1.3764603902617261</v>
      </c>
      <c r="C41" s="73">
        <f t="shared" si="9"/>
        <v>1.0495927050603503E-2</v>
      </c>
      <c r="D41" s="73">
        <f t="shared" si="10"/>
        <v>270.49207442244483</v>
      </c>
      <c r="E41" s="73">
        <f t="shared" si="11"/>
        <v>403.64482958987571</v>
      </c>
      <c r="F41" s="14">
        <f t="shared" si="12"/>
        <v>0.59964384480725952</v>
      </c>
      <c r="G41" s="14">
        <f>F41-(Gamma-lambda*LN(D41))</f>
        <v>-0.13235251322086383</v>
      </c>
      <c r="H41" s="15">
        <f t="shared" si="2"/>
        <v>115.39728287374638</v>
      </c>
      <c r="I41" s="15">
        <f>H41*K_over_G</f>
        <v>153.86304383166186</v>
      </c>
      <c r="J41" s="73">
        <f t="shared" si="13"/>
        <v>325.24446181335378</v>
      </c>
      <c r="K41" s="73">
        <f>Mtc+N_*chi*G41</f>
        <v>1.058824179904287</v>
      </c>
      <c r="L41" s="73">
        <f t="shared" si="14"/>
        <v>1.4922612074743369</v>
      </c>
      <c r="M41" s="73">
        <f t="shared" si="3"/>
        <v>-0.43343702757004987</v>
      </c>
      <c r="N41" s="44">
        <f t="shared" si="0"/>
        <v>2.9999999999999997E-4</v>
      </c>
      <c r="O41" s="44">
        <f t="shared" si="4"/>
        <v>-1.3003110827101495E-4</v>
      </c>
      <c r="P41" s="14">
        <f>_H*D41/J41</f>
        <v>166.33154822336104</v>
      </c>
      <c r="Q41" s="52">
        <f>D41*EXP(-chi*G41/Mtc)</f>
        <v>403.18728108474073</v>
      </c>
      <c r="R41" s="44">
        <f t="shared" si="5"/>
        <v>1.1958097361617667E-2</v>
      </c>
      <c r="S41" s="73">
        <f t="shared" si="15"/>
        <v>329.13376675404476</v>
      </c>
      <c r="T41" s="73">
        <f>R41/(1/Mtc+1/(path_DqDp-W40))</f>
        <v>8.2079298921759174E-3</v>
      </c>
      <c r="U41" s="52">
        <f>D41*T41/(path_DqDp-E41/D41)</f>
        <v>1.472522955736624</v>
      </c>
      <c r="V41" s="73">
        <f t="shared" si="16"/>
        <v>271.96459737818145</v>
      </c>
      <c r="W41" s="14">
        <f t="shared" si="17"/>
        <v>1.50039836463292</v>
      </c>
      <c r="X41">
        <f t="shared" si="18"/>
        <v>408.05523714427397</v>
      </c>
      <c r="Y41">
        <f t="shared" si="1"/>
        <v>9.570348532475924E-6</v>
      </c>
      <c r="Z41" s="44">
        <f t="shared" si="19"/>
        <v>-1.5501489232503982E-5</v>
      </c>
      <c r="AA41">
        <f t="shared" si="6"/>
        <v>3.8219336231890238E-5</v>
      </c>
      <c r="AB41" s="43">
        <f t="shared" si="20"/>
        <v>1.4067836815347139E-2</v>
      </c>
    </row>
    <row r="42" spans="1:28">
      <c r="A42" s="74">
        <f t="shared" si="7"/>
        <v>34</v>
      </c>
      <c r="B42" s="73">
        <f t="shared" si="8"/>
        <v>1.4062669652269637</v>
      </c>
      <c r="C42" s="73">
        <f t="shared" si="9"/>
        <v>-1.5501489232503981E-3</v>
      </c>
      <c r="D42" s="73">
        <f t="shared" si="10"/>
        <v>271.96459737818145</v>
      </c>
      <c r="E42" s="73">
        <f t="shared" si="11"/>
        <v>408.05523714427397</v>
      </c>
      <c r="F42" s="14">
        <f t="shared" si="12"/>
        <v>0.59983206516719034</v>
      </c>
      <c r="G42" s="14">
        <f>F42-(Gamma-lambda*LN(D42))</f>
        <v>-0.13208285631590433</v>
      </c>
      <c r="H42" s="15">
        <f t="shared" si="2"/>
        <v>115.71096029531653</v>
      </c>
      <c r="I42" s="15">
        <f>H42*K_over_G</f>
        <v>154.2812803937554</v>
      </c>
      <c r="J42" s="73">
        <f t="shared" si="13"/>
        <v>329.13376675404476</v>
      </c>
      <c r="K42" s="73">
        <f>Mtc+N_*chi*G42</f>
        <v>1.0592340583998254</v>
      </c>
      <c r="L42" s="73">
        <f t="shared" si="14"/>
        <v>1.50039836463292</v>
      </c>
      <c r="M42" s="73">
        <f t="shared" si="3"/>
        <v>-0.44116430623309455</v>
      </c>
      <c r="N42" s="44">
        <f t="shared" si="0"/>
        <v>2.9999999999999997E-4</v>
      </c>
      <c r="O42" s="44">
        <f t="shared" si="4"/>
        <v>-1.3234929186992835E-4</v>
      </c>
      <c r="P42" s="14">
        <f>_H*D42/J42</f>
        <v>165.26083000254135</v>
      </c>
      <c r="Q42" s="52">
        <f>D42*EXP(-chi*G42/Mtc)</f>
        <v>405.05263569852855</v>
      </c>
      <c r="R42" s="44">
        <f t="shared" si="5"/>
        <v>1.1435850613281416E-2</v>
      </c>
      <c r="S42" s="73">
        <f t="shared" si="15"/>
        <v>332.89769134243062</v>
      </c>
      <c r="T42" s="73">
        <f>R42/(1/Mtc+1/(path_DqDp-W41))</f>
        <v>7.8301220283933E-3</v>
      </c>
      <c r="U42" s="52">
        <f>D42*T42/(path_DqDp-E42/D42)</f>
        <v>1.4200544562307975</v>
      </c>
      <c r="V42" s="73">
        <f t="shared" si="16"/>
        <v>273.38465183441224</v>
      </c>
      <c r="W42" s="14">
        <f t="shared" si="17"/>
        <v>1.5081638354846123</v>
      </c>
      <c r="X42">
        <f t="shared" si="18"/>
        <v>412.30884507321252</v>
      </c>
      <c r="Y42">
        <f t="shared" si="1"/>
        <v>9.2043211762732756E-6</v>
      </c>
      <c r="Z42" s="44">
        <f t="shared" si="19"/>
        <v>-1.3864645992615903E-4</v>
      </c>
      <c r="AA42">
        <f t="shared" si="6"/>
        <v>3.6760631128481935E-5</v>
      </c>
      <c r="AB42" s="43">
        <f t="shared" si="20"/>
        <v>1.440459744647562E-2</v>
      </c>
    </row>
    <row r="43" spans="1:28">
      <c r="A43" s="74">
        <f t="shared" si="7"/>
        <v>35</v>
      </c>
      <c r="B43" s="73">
        <f t="shared" si="8"/>
        <v>1.4358381959833566</v>
      </c>
      <c r="C43" s="73">
        <f t="shared" si="9"/>
        <v>-1.3864645992615903E-2</v>
      </c>
      <c r="D43" s="73">
        <f t="shared" si="10"/>
        <v>273.38465183441224</v>
      </c>
      <c r="E43" s="73">
        <f t="shared" si="11"/>
        <v>412.30884507321252</v>
      </c>
      <c r="F43" s="14">
        <f t="shared" si="12"/>
        <v>0.600024802382772</v>
      </c>
      <c r="G43" s="14">
        <f>F43-(Gamma-lambda*LN(D43))</f>
        <v>-0.13181200084851363</v>
      </c>
      <c r="H43" s="15">
        <f t="shared" si="2"/>
        <v>116.01265752362602</v>
      </c>
      <c r="I43" s="15">
        <f>H43*K_over_G</f>
        <v>154.68354336483472</v>
      </c>
      <c r="J43" s="73">
        <f t="shared" si="13"/>
        <v>332.89769134243062</v>
      </c>
      <c r="K43" s="73">
        <f>Mtc+N_*chi*G43</f>
        <v>1.0596457587102592</v>
      </c>
      <c r="L43" s="73">
        <f t="shared" si="14"/>
        <v>1.5081638354846123</v>
      </c>
      <c r="M43" s="73">
        <f t="shared" si="3"/>
        <v>-0.44851807677435307</v>
      </c>
      <c r="N43" s="44">
        <f t="shared" si="0"/>
        <v>2.9999999999999997E-4</v>
      </c>
      <c r="O43" s="44">
        <f t="shared" si="4"/>
        <v>-1.345554230323059E-4</v>
      </c>
      <c r="P43" s="14">
        <f>_H*D43/J43</f>
        <v>164.24544774220072</v>
      </c>
      <c r="Q43" s="52">
        <f>D43*EXP(-chi*G43/Mtc)</f>
        <v>406.83513965427994</v>
      </c>
      <c r="R43" s="44">
        <f t="shared" si="5"/>
        <v>1.0943803113134724E-2</v>
      </c>
      <c r="S43" s="73">
        <f t="shared" si="15"/>
        <v>336.54085813329931</v>
      </c>
      <c r="T43" s="73">
        <f>R43/(1/Mtc+1/(path_DqDp-W42))</f>
        <v>7.4754505572557899E-3</v>
      </c>
      <c r="U43" s="52">
        <f>D43*T43/(path_DqDp-E43/D43)</f>
        <v>1.3699047499392198</v>
      </c>
      <c r="V43" s="73">
        <f t="shared" si="16"/>
        <v>274.75455658435146</v>
      </c>
      <c r="W43" s="14">
        <f t="shared" si="17"/>
        <v>1.5155801450931334</v>
      </c>
      <c r="X43">
        <f t="shared" si="18"/>
        <v>416.41255073311095</v>
      </c>
      <c r="Y43">
        <f t="shared" si="1"/>
        <v>8.8561764240697498E-6</v>
      </c>
      <c r="Z43" s="44">
        <f t="shared" si="19"/>
        <v>-2.6434570653439515E-4</v>
      </c>
      <c r="AA43">
        <f t="shared" si="6"/>
        <v>3.5372913158744786E-5</v>
      </c>
      <c r="AB43" s="43">
        <f t="shared" si="20"/>
        <v>1.4739970359634365E-2</v>
      </c>
    </row>
    <row r="44" spans="1:28">
      <c r="A44" s="74">
        <f t="shared" si="7"/>
        <v>36</v>
      </c>
      <c r="B44" s="73">
        <f t="shared" si="8"/>
        <v>1.4651855124122899</v>
      </c>
      <c r="C44" s="73">
        <f t="shared" si="9"/>
        <v>-2.6434570653439515E-2</v>
      </c>
      <c r="D44" s="73">
        <f t="shared" si="10"/>
        <v>274.75455658435146</v>
      </c>
      <c r="E44" s="73">
        <f t="shared" si="11"/>
        <v>416.41255073311095</v>
      </c>
      <c r="F44" s="14">
        <f t="shared" si="12"/>
        <v>0.60022183433588183</v>
      </c>
      <c r="G44" s="14">
        <f>F44-(Gamma-lambda*LN(D44))</f>
        <v>-0.13153999299980845</v>
      </c>
      <c r="H44" s="15">
        <f t="shared" si="2"/>
        <v>116.30295856213863</v>
      </c>
      <c r="I44" s="15">
        <f>H44*K_over_G</f>
        <v>155.07061141618485</v>
      </c>
      <c r="J44" s="73">
        <f t="shared" si="13"/>
        <v>336.54085813329931</v>
      </c>
      <c r="K44" s="73">
        <f>Mtc+N_*chi*G44</f>
        <v>1.0600592106402911</v>
      </c>
      <c r="L44" s="73">
        <f t="shared" si="14"/>
        <v>1.5155801450931334</v>
      </c>
      <c r="M44" s="73">
        <f t="shared" si="3"/>
        <v>-0.45552093445284236</v>
      </c>
      <c r="N44" s="44">
        <f t="shared" si="0"/>
        <v>2.9999999999999997E-4</v>
      </c>
      <c r="O44" s="44">
        <f t="shared" si="4"/>
        <v>-1.366562803358527E-4</v>
      </c>
      <c r="P44" s="14">
        <f>_H*D44/J44</f>
        <v>163.28154513442459</v>
      </c>
      <c r="Q44" s="52">
        <f>D44*EXP(-chi*G44/Mtc)</f>
        <v>408.53847381750666</v>
      </c>
      <c r="R44" s="44">
        <f t="shared" si="5"/>
        <v>1.0479454411674E-2</v>
      </c>
      <c r="S44" s="73">
        <f t="shared" si="15"/>
        <v>340.06762271377283</v>
      </c>
      <c r="T44" s="73">
        <f>R44/(1/Mtc+1/(path_DqDp-W43))</f>
        <v>7.1419272140626081E-3</v>
      </c>
      <c r="U44" s="52">
        <f>D44*T44/(path_DqDp-E44/D44)</f>
        <v>1.321915116111539</v>
      </c>
      <c r="V44" s="73">
        <f t="shared" si="16"/>
        <v>276.076471700463</v>
      </c>
      <c r="W44" s="14">
        <f t="shared" si="17"/>
        <v>1.5226679027074024</v>
      </c>
      <c r="X44">
        <f t="shared" si="18"/>
        <v>420.37278215100355</v>
      </c>
      <c r="Y44">
        <f t="shared" si="1"/>
        <v>8.5246011738725223E-6</v>
      </c>
      <c r="Z44" s="44">
        <f t="shared" si="19"/>
        <v>-3.9247738569637535E-4</v>
      </c>
      <c r="AA44">
        <f t="shared" si="6"/>
        <v>3.4050994633784136E-5</v>
      </c>
      <c r="AB44" s="43">
        <f t="shared" si="20"/>
        <v>1.5074021354268149E-2</v>
      </c>
    </row>
    <row r="45" spans="1:28">
      <c r="A45" s="74">
        <f t="shared" si="7"/>
        <v>37</v>
      </c>
      <c r="B45" s="73">
        <f t="shared" si="8"/>
        <v>1.4943195559036024</v>
      </c>
      <c r="C45" s="73">
        <f t="shared" si="9"/>
        <v>-3.9247738569637536E-2</v>
      </c>
      <c r="D45" s="73">
        <f t="shared" si="10"/>
        <v>276.076471700463</v>
      </c>
      <c r="E45" s="73">
        <f t="shared" si="11"/>
        <v>420.37278215100355</v>
      </c>
      <c r="F45" s="14">
        <f t="shared" si="12"/>
        <v>0.60042295313045502</v>
      </c>
      <c r="G45" s="14">
        <f>F45-(Gamma-lambda*LN(D45))</f>
        <v>-0.13126687838876816</v>
      </c>
      <c r="H45" s="15">
        <f t="shared" si="2"/>
        <v>116.58240462578598</v>
      </c>
      <c r="I45" s="15">
        <f>H45*K_over_G</f>
        <v>155.44320616771466</v>
      </c>
      <c r="J45" s="73">
        <f t="shared" si="13"/>
        <v>340.06762271377283</v>
      </c>
      <c r="K45" s="73">
        <f>Mtc+N_*chi*G45</f>
        <v>1.0604743448490723</v>
      </c>
      <c r="L45" s="73">
        <f t="shared" si="14"/>
        <v>1.5226679027074024</v>
      </c>
      <c r="M45" s="73">
        <f t="shared" si="3"/>
        <v>-0.46219355785833005</v>
      </c>
      <c r="N45" s="44">
        <f t="shared" si="0"/>
        <v>2.9999999999999997E-4</v>
      </c>
      <c r="O45" s="44">
        <f t="shared" si="4"/>
        <v>-1.38658067357499E-4</v>
      </c>
      <c r="P45" s="14">
        <f>_H*D45/J45</f>
        <v>162.36563157488843</v>
      </c>
      <c r="Q45" s="52">
        <f>D45*EXP(-chi*G45/Mtc)</f>
        <v>410.16607355215933</v>
      </c>
      <c r="R45" s="44">
        <f t="shared" si="5"/>
        <v>1.0040572947200717E-2</v>
      </c>
      <c r="S45" s="73">
        <f t="shared" si="15"/>
        <v>343.48209648661157</v>
      </c>
      <c r="T45" s="73">
        <f>R45/(1/Mtc+1/(path_DqDp-W44))</f>
        <v>6.8277826019067329E-3</v>
      </c>
      <c r="U45" s="52">
        <f>D45*T45/(path_DqDp-E45/D45)</f>
        <v>1.2759420401998347</v>
      </c>
      <c r="V45" s="73">
        <f t="shared" si="16"/>
        <v>277.35241374066283</v>
      </c>
      <c r="W45" s="14">
        <f t="shared" si="17"/>
        <v>1.5294460105483934</v>
      </c>
      <c r="X45">
        <f t="shared" si="18"/>
        <v>424.19554271162417</v>
      </c>
      <c r="Y45">
        <f t="shared" si="1"/>
        <v>8.2084130381559643E-6</v>
      </c>
      <c r="Z45" s="44">
        <f t="shared" si="19"/>
        <v>-5.2292704001571846E-4</v>
      </c>
      <c r="AA45">
        <f t="shared" si="6"/>
        <v>3.2790201685161454E-5</v>
      </c>
      <c r="AB45" s="43">
        <f t="shared" si="20"/>
        <v>1.5406811555953311E-2</v>
      </c>
    </row>
    <row r="46" spans="1:28">
      <c r="A46" s="74">
        <f t="shared" si="7"/>
        <v>38</v>
      </c>
      <c r="B46" s="73">
        <f t="shared" si="8"/>
        <v>1.5232502542614736</v>
      </c>
      <c r="C46" s="73">
        <f t="shared" si="9"/>
        <v>-5.2292704001571849E-2</v>
      </c>
      <c r="D46" s="73">
        <f t="shared" si="10"/>
        <v>277.35241374066283</v>
      </c>
      <c r="E46" s="73">
        <f t="shared" si="11"/>
        <v>424.19554271162417</v>
      </c>
      <c r="F46" s="14">
        <f t="shared" si="12"/>
        <v>0.60062796381711414</v>
      </c>
      <c r="G46" s="14">
        <f>F46-(Gamma-lambda*LN(D46))</f>
        <v>-0.13099270194290313</v>
      </c>
      <c r="H46" s="15">
        <f t="shared" si="2"/>
        <v>116.85149839203348</v>
      </c>
      <c r="I46" s="15">
        <f>H46*K_over_G</f>
        <v>155.80199785604466</v>
      </c>
      <c r="J46" s="73">
        <f t="shared" si="13"/>
        <v>343.48209648661157</v>
      </c>
      <c r="K46" s="73">
        <f>Mtc+N_*chi*G46</f>
        <v>1.0608910930467872</v>
      </c>
      <c r="L46" s="73">
        <f t="shared" si="14"/>
        <v>1.5294460105483934</v>
      </c>
      <c r="M46" s="73">
        <f t="shared" si="3"/>
        <v>-0.46855491750160616</v>
      </c>
      <c r="N46" s="44">
        <f t="shared" si="0"/>
        <v>2.9999999999999997E-4</v>
      </c>
      <c r="O46" s="44">
        <f t="shared" si="4"/>
        <v>-1.4056647525048183E-4</v>
      </c>
      <c r="P46" s="14">
        <f>_H*D46/J46</f>
        <v>161.49453877079944</v>
      </c>
      <c r="Q46" s="52">
        <f>D46*EXP(-chi*G46/Mtc)</f>
        <v>411.72115188700786</v>
      </c>
      <c r="R46" s="44">
        <f t="shared" si="5"/>
        <v>9.6251608664018797E-3</v>
      </c>
      <c r="S46" s="73">
        <f t="shared" si="15"/>
        <v>346.7881669200242</v>
      </c>
      <c r="T46" s="73">
        <f>R46/(1/Mtc+1/(path_DqDp-W45))</f>
        <v>6.5314370801709595E-3</v>
      </c>
      <c r="U46" s="52">
        <f>D46*T46/(path_DqDp-E46/D46)</f>
        <v>1.2318553772080303</v>
      </c>
      <c r="V46" s="73">
        <f t="shared" si="16"/>
        <v>278.58426911787086</v>
      </c>
      <c r="W46" s="14">
        <f t="shared" si="17"/>
        <v>1.5359318450955781</v>
      </c>
      <c r="X46">
        <f t="shared" si="18"/>
        <v>427.88645048081446</v>
      </c>
      <c r="Y46">
        <f t="shared" si="1"/>
        <v>7.9065441660524745E-6</v>
      </c>
      <c r="Z46" s="44">
        <f t="shared" si="19"/>
        <v>-6.5558697110014777E-4</v>
      </c>
      <c r="AA46">
        <f t="shared" si="6"/>
        <v>3.1586311001399383E-5</v>
      </c>
      <c r="AB46" s="43">
        <f t="shared" si="20"/>
        <v>1.5738397866954711E-2</v>
      </c>
    </row>
    <row r="47" spans="1:28">
      <c r="A47" s="74">
        <f t="shared" si="7"/>
        <v>39</v>
      </c>
      <c r="B47" s="73">
        <f t="shared" si="8"/>
        <v>1.5519868876587994</v>
      </c>
      <c r="C47" s="73">
        <f t="shared" si="9"/>
        <v>-6.5558697110014774E-2</v>
      </c>
      <c r="D47" s="73">
        <f t="shared" si="10"/>
        <v>278.58426911787086</v>
      </c>
      <c r="E47" s="73">
        <f t="shared" si="11"/>
        <v>427.88645048081446</v>
      </c>
      <c r="F47" s="14">
        <f t="shared" si="12"/>
        <v>0.60083668326402517</v>
      </c>
      <c r="G47" s="14">
        <f>F47-(Gamma-lambda*LN(D47))</f>
        <v>-0.13071750780033298</v>
      </c>
      <c r="H47" s="15">
        <f t="shared" si="2"/>
        <v>117.11070772676771</v>
      </c>
      <c r="I47" s="15">
        <f>H47*K_over_G</f>
        <v>156.14761030235698</v>
      </c>
      <c r="J47" s="73">
        <f t="shared" si="13"/>
        <v>346.7881669200242</v>
      </c>
      <c r="K47" s="73">
        <f>Mtc+N_*chi*G47</f>
        <v>1.0613093881434938</v>
      </c>
      <c r="L47" s="73">
        <f t="shared" si="14"/>
        <v>1.5359318450955781</v>
      </c>
      <c r="M47" s="73">
        <f t="shared" si="3"/>
        <v>-0.47462245695208427</v>
      </c>
      <c r="N47" s="44">
        <f t="shared" si="0"/>
        <v>2.9999999999999997E-4</v>
      </c>
      <c r="O47" s="44">
        <f t="shared" si="4"/>
        <v>-1.4238673708562527E-4</v>
      </c>
      <c r="P47" s="14">
        <f>_H*D47/J47</f>
        <v>160.66538347723818</v>
      </c>
      <c r="Q47" s="52">
        <f>D47*EXP(-chi*G47/Mtc)</f>
        <v>413.20671990193074</v>
      </c>
      <c r="R47" s="44">
        <f t="shared" si="5"/>
        <v>9.2314242261636141E-3</v>
      </c>
      <c r="S47" s="73">
        <f t="shared" si="15"/>
        <v>349.98951560547653</v>
      </c>
      <c r="T47" s="73">
        <f>R47/(1/Mtc+1/(path_DqDp-W46))</f>
        <v>6.2514761622625694E-3</v>
      </c>
      <c r="U47" s="52">
        <f>D47*T47/(path_DqDp-E47/D47)</f>
        <v>1.1895367792392177</v>
      </c>
      <c r="V47" s="73">
        <f t="shared" si="16"/>
        <v>279.77380589711009</v>
      </c>
      <c r="W47" s="14">
        <f t="shared" si="17"/>
        <v>1.5421414150923076</v>
      </c>
      <c r="X47">
        <f t="shared" si="18"/>
        <v>431.45077293192998</v>
      </c>
      <c r="Y47">
        <f t="shared" si="1"/>
        <v>7.6180274352957054E-6</v>
      </c>
      <c r="Z47" s="44">
        <f t="shared" si="19"/>
        <v>-7.9035568075047733E-4</v>
      </c>
      <c r="AA47">
        <f t="shared" si="6"/>
        <v>3.0435495782601499E-5</v>
      </c>
      <c r="AB47" s="43">
        <f t="shared" si="20"/>
        <v>1.6068833362737314E-2</v>
      </c>
    </row>
    <row r="48" spans="1:28">
      <c r="A48" s="74">
        <f t="shared" si="7"/>
        <v>40</v>
      </c>
      <c r="B48" s="73">
        <f t="shared" si="8"/>
        <v>1.5805381469153821</v>
      </c>
      <c r="C48" s="73">
        <f t="shared" si="9"/>
        <v>-7.9035568075047732E-2</v>
      </c>
      <c r="D48" s="73">
        <f t="shared" si="10"/>
        <v>279.77380589711009</v>
      </c>
      <c r="E48" s="73">
        <f t="shared" si="11"/>
        <v>431.45077293192998</v>
      </c>
      <c r="F48" s="14">
        <f t="shared" si="12"/>
        <v>0.60104893915376023</v>
      </c>
      <c r="G48" s="14">
        <f>F48-(Gamma-lambda*LN(D48))</f>
        <v>-0.13044133923705825</v>
      </c>
      <c r="H48" s="15">
        <f t="shared" si="2"/>
        <v>117.36046896180439</v>
      </c>
      <c r="I48" s="15">
        <f>H48*K_over_G</f>
        <v>156.48062528240587</v>
      </c>
      <c r="J48" s="73">
        <f t="shared" si="13"/>
        <v>349.98951560547653</v>
      </c>
      <c r="K48" s="73">
        <f>Mtc+N_*chi*G48</f>
        <v>1.0617291643596714</v>
      </c>
      <c r="L48" s="73">
        <f t="shared" si="14"/>
        <v>1.5421414150923076</v>
      </c>
      <c r="M48" s="73">
        <f t="shared" si="3"/>
        <v>-0.48041225073263627</v>
      </c>
      <c r="N48" s="44">
        <f t="shared" si="0"/>
        <v>2.9999999999999997E-4</v>
      </c>
      <c r="O48" s="44">
        <f t="shared" si="4"/>
        <v>-1.4412367521979088E-4</v>
      </c>
      <c r="P48" s="14">
        <f>_H*D48/J48</f>
        <v>159.87553536459839</v>
      </c>
      <c r="Q48" s="52">
        <f>D48*EXP(-chi*G48/Mtc)</f>
        <v>414.62560473276994</v>
      </c>
      <c r="R48" s="44">
        <f t="shared" si="5"/>
        <v>8.8577476401452224E-3</v>
      </c>
      <c r="S48" s="73">
        <f t="shared" si="15"/>
        <v>353.08963441140651</v>
      </c>
      <c r="T48" s="73">
        <f>R48/(1/Mtc+1/(path_DqDp-W47))</f>
        <v>5.9866296300027638E-3</v>
      </c>
      <c r="U48" s="52">
        <f>D48*T48/(path_DqDp-E48/D48)</f>
        <v>1.1488783434974466</v>
      </c>
      <c r="V48" s="73">
        <f t="shared" si="16"/>
        <v>280.92268424060757</v>
      </c>
      <c r="W48" s="14">
        <f t="shared" si="17"/>
        <v>1.5480894997546808</v>
      </c>
      <c r="X48">
        <f t="shared" si="18"/>
        <v>434.89345771578434</v>
      </c>
      <c r="Y48">
        <f t="shared" si="1"/>
        <v>7.3419846158208206E-6</v>
      </c>
      <c r="Z48" s="44">
        <f t="shared" si="19"/>
        <v>-9.2713737135444738E-4</v>
      </c>
      <c r="AA48">
        <f t="shared" si="6"/>
        <v>2.9334279372850849E-5</v>
      </c>
      <c r="AB48" s="43">
        <f t="shared" si="20"/>
        <v>1.6398167642110165E-2</v>
      </c>
    </row>
    <row r="49" spans="1:28">
      <c r="A49" s="74">
        <f t="shared" si="7"/>
        <v>41</v>
      </c>
      <c r="B49" s="73">
        <f t="shared" si="8"/>
        <v>1.6089121851658683</v>
      </c>
      <c r="C49" s="73">
        <f t="shared" si="9"/>
        <v>-9.2713737135444743E-2</v>
      </c>
      <c r="D49" s="73">
        <f t="shared" si="10"/>
        <v>280.92268424060757</v>
      </c>
      <c r="E49" s="73">
        <f t="shared" si="11"/>
        <v>434.89345771578434</v>
      </c>
      <c r="F49" s="14">
        <f t="shared" si="12"/>
        <v>0.60126456908920078</v>
      </c>
      <c r="G49" s="14">
        <f>F49-(Gamma-lambda*LN(D49))</f>
        <v>-0.13016423861445137</v>
      </c>
      <c r="H49" s="15">
        <f t="shared" si="2"/>
        <v>117.60118978793371</v>
      </c>
      <c r="I49" s="15">
        <f>H49*K_over_G</f>
        <v>156.80158638391163</v>
      </c>
      <c r="J49" s="73">
        <f t="shared" si="13"/>
        <v>353.08963441140651</v>
      </c>
      <c r="K49" s="73">
        <f>Mtc+N_*chi*G49</f>
        <v>1.062150357306034</v>
      </c>
      <c r="L49" s="73">
        <f t="shared" si="14"/>
        <v>1.5480894997546808</v>
      </c>
      <c r="M49" s="73">
        <f t="shared" si="3"/>
        <v>-0.48593914244864678</v>
      </c>
      <c r="N49" s="44">
        <f t="shared" si="0"/>
        <v>2.9999999999999997E-4</v>
      </c>
      <c r="O49" s="44">
        <f t="shared" si="4"/>
        <v>-1.4578174273459401E-4</v>
      </c>
      <c r="P49" s="14">
        <f>_H*D49/J49</f>
        <v>159.12258920254069</v>
      </c>
      <c r="Q49" s="52">
        <f>D49*EXP(-chi*G49/Mtc)</f>
        <v>415.98046552751725</v>
      </c>
      <c r="R49" s="44">
        <f t="shared" si="5"/>
        <v>8.5026726153918219E-3</v>
      </c>
      <c r="S49" s="73">
        <f t="shared" si="15"/>
        <v>356.0918399766951</v>
      </c>
      <c r="T49" s="73">
        <f>R49/(1/Mtc+1/(path_DqDp-W48))</f>
        <v>5.7357537271756987E-3</v>
      </c>
      <c r="U49" s="52">
        <f>D49*T49/(path_DqDp-E49/D49)</f>
        <v>1.1097814451434962</v>
      </c>
      <c r="V49" s="73">
        <f t="shared" si="16"/>
        <v>282.03246568575105</v>
      </c>
      <c r="W49" s="14">
        <f t="shared" si="17"/>
        <v>1.5537897700761436</v>
      </c>
      <c r="X49">
        <f t="shared" si="18"/>
        <v>438.219160011871</v>
      </c>
      <c r="Y49">
        <f t="shared" si="1"/>
        <v>7.0776161819327323E-6</v>
      </c>
      <c r="Z49" s="44">
        <f t="shared" si="19"/>
        <v>-1.0658414979071087E-3</v>
      </c>
      <c r="AA49">
        <f t="shared" si="6"/>
        <v>2.8279495318744551E-5</v>
      </c>
      <c r="AB49" s="43">
        <f t="shared" si="20"/>
        <v>1.672644713742891E-2</v>
      </c>
    </row>
    <row r="50" spans="1:28">
      <c r="A50" s="74">
        <f t="shared" si="7"/>
        <v>42</v>
      </c>
      <c r="B50" s="73">
        <f t="shared" si="8"/>
        <v>1.637116663812654</v>
      </c>
      <c r="C50" s="73">
        <f t="shared" si="9"/>
        <v>-0.10658414979071086</v>
      </c>
      <c r="D50" s="73">
        <f t="shared" si="10"/>
        <v>282.03246568575105</v>
      </c>
      <c r="E50" s="73">
        <f t="shared" si="11"/>
        <v>438.219160011871</v>
      </c>
      <c r="F50" s="14">
        <f t="shared" si="12"/>
        <v>0.60148341979416708</v>
      </c>
      <c r="G50" s="14">
        <f>F50-(Gamma-lambda*LN(D50))</f>
        <v>-0.12988624734298115</v>
      </c>
      <c r="H50" s="15">
        <f t="shared" si="2"/>
        <v>117.83325181696401</v>
      </c>
      <c r="I50" s="15">
        <f>H50*K_over_G</f>
        <v>157.1110024226187</v>
      </c>
      <c r="J50" s="73">
        <f t="shared" si="13"/>
        <v>356.0918399766951</v>
      </c>
      <c r="K50" s="73">
        <f>Mtc+N_*chi*G50</f>
        <v>1.0625729040386687</v>
      </c>
      <c r="L50" s="73">
        <f t="shared" si="14"/>
        <v>1.5537897700761436</v>
      </c>
      <c r="M50" s="73">
        <f t="shared" si="3"/>
        <v>-0.49121686603747494</v>
      </c>
      <c r="N50" s="44">
        <f t="shared" si="0"/>
        <v>2.9999999999999997E-4</v>
      </c>
      <c r="O50" s="44">
        <f t="shared" si="4"/>
        <v>-1.4736505981124246E-4</v>
      </c>
      <c r="P50" s="14">
        <f>_H*D50/J50</f>
        <v>158.40434069155251</v>
      </c>
      <c r="Q50" s="52">
        <f>D50*EXP(-chi*G50/Mtc)</f>
        <v>417.2738076329673</v>
      </c>
      <c r="R50" s="44">
        <f t="shared" si="5"/>
        <v>8.164878967266951E-3</v>
      </c>
      <c r="S50" s="73">
        <f t="shared" si="15"/>
        <v>358.99928675133623</v>
      </c>
      <c r="T50" s="73">
        <f>R50/(1/Mtc+1/(path_DqDp-W49))</f>
        <v>5.4978159165386181E-3</v>
      </c>
      <c r="U50" s="52">
        <f>D50*T50/(path_DqDp-E50/D50)</f>
        <v>1.0721557258721586</v>
      </c>
      <c r="V50" s="73">
        <f t="shared" si="16"/>
        <v>283.10462141162321</v>
      </c>
      <c r="W50" s="14">
        <f t="shared" si="17"/>
        <v>1.5592548956399235</v>
      </c>
      <c r="X50">
        <f t="shared" si="18"/>
        <v>441.43226691436058</v>
      </c>
      <c r="Y50">
        <f t="shared" si="1"/>
        <v>6.8241925093707129E-6</v>
      </c>
      <c r="Z50" s="44">
        <f t="shared" si="19"/>
        <v>-1.2063823652089804E-3</v>
      </c>
      <c r="AA50">
        <f t="shared" si="6"/>
        <v>2.7268252831388008E-5</v>
      </c>
      <c r="AB50" s="43">
        <f t="shared" si="20"/>
        <v>1.7053715390260297E-2</v>
      </c>
    </row>
    <row r="51" spans="1:28">
      <c r="A51" s="74">
        <f t="shared" si="7"/>
        <v>43</v>
      </c>
      <c r="B51" s="73">
        <f t="shared" si="8"/>
        <v>1.6651587935190637</v>
      </c>
      <c r="C51" s="73">
        <f t="shared" si="9"/>
        <v>-0.12063823652089804</v>
      </c>
      <c r="D51" s="73">
        <f t="shared" si="10"/>
        <v>283.10462141162321</v>
      </c>
      <c r="E51" s="73">
        <f t="shared" si="11"/>
        <v>441.43226691436058</v>
      </c>
      <c r="F51" s="14">
        <f t="shared" si="12"/>
        <v>0.6017053463966513</v>
      </c>
      <c r="G51" s="14">
        <f>F51-(Gamma-lambda*LN(D51))</f>
        <v>-0.12960740585895791</v>
      </c>
      <c r="H51" s="15">
        <f t="shared" si="2"/>
        <v>118.05701285768632</v>
      </c>
      <c r="I51" s="15">
        <f>H51*K_over_G</f>
        <v>157.40935047691511</v>
      </c>
      <c r="J51" s="73">
        <f t="shared" si="13"/>
        <v>358.99928675133623</v>
      </c>
      <c r="K51" s="73">
        <f>Mtc+N_*chi*G51</f>
        <v>1.0629967430943839</v>
      </c>
      <c r="L51" s="73">
        <f t="shared" si="14"/>
        <v>1.5592548956399235</v>
      </c>
      <c r="M51" s="73">
        <f t="shared" si="3"/>
        <v>-0.49625815254553962</v>
      </c>
      <c r="N51" s="44">
        <f t="shared" si="0"/>
        <v>2.9999999999999997E-4</v>
      </c>
      <c r="O51" s="44">
        <f t="shared" si="4"/>
        <v>-1.4887744576366188E-4</v>
      </c>
      <c r="P51" s="14">
        <f>_H*D51/J51</f>
        <v>157.71876539003708</v>
      </c>
      <c r="Q51" s="52">
        <f>D51*EXP(-chi*G51/Mtc)</f>
        <v>418.50799524706338</v>
      </c>
      <c r="R51" s="44">
        <f t="shared" si="5"/>
        <v>7.8431688142066441E-3</v>
      </c>
      <c r="S51" s="73">
        <f t="shared" si="15"/>
        <v>361.81497876150672</v>
      </c>
      <c r="T51" s="73">
        <f>R51/(1/Mtc+1/(path_DqDp-W50))</f>
        <v>5.2718817808477675E-3</v>
      </c>
      <c r="U51" s="52">
        <f>D51*T51/(path_DqDp-E51/D51)</f>
        <v>1.0359182142469605</v>
      </c>
      <c r="V51" s="73">
        <f t="shared" si="16"/>
        <v>284.14053962587019</v>
      </c>
      <c r="W51" s="14">
        <f t="shared" si="17"/>
        <v>1.5644966389601327</v>
      </c>
      <c r="X51">
        <f t="shared" si="18"/>
        <v>444.53691923699233</v>
      </c>
      <c r="Y51">
        <f t="shared" si="1"/>
        <v>6.5810462409530317E-6</v>
      </c>
      <c r="Z51" s="44">
        <f t="shared" si="19"/>
        <v>-1.3486787647316893E-3</v>
      </c>
      <c r="AA51">
        <f t="shared" si="6"/>
        <v>2.6297906811976535E-5</v>
      </c>
      <c r="AB51" s="43">
        <f t="shared" si="20"/>
        <v>1.7380013297072273E-2</v>
      </c>
    </row>
    <row r="52" spans="1:28">
      <c r="A52" s="74">
        <f t="shared" si="7"/>
        <v>44</v>
      </c>
      <c r="B52" s="73">
        <f t="shared" si="8"/>
        <v>1.6930453708828375</v>
      </c>
      <c r="C52" s="73">
        <f t="shared" si="9"/>
        <v>-0.13486787647316892</v>
      </c>
      <c r="D52" s="73">
        <f t="shared" si="10"/>
        <v>284.14053962587019</v>
      </c>
      <c r="E52" s="73">
        <f t="shared" si="11"/>
        <v>444.53691923699233</v>
      </c>
      <c r="F52" s="14">
        <f t="shared" si="12"/>
        <v>0.60193021178433437</v>
      </c>
      <c r="G52" s="14">
        <f>F52-(Gamma-lambda*LN(D52))</f>
        <v>-0.12932775361171034</v>
      </c>
      <c r="H52" s="15">
        <f t="shared" si="2"/>
        <v>118.27280894367672</v>
      </c>
      <c r="I52" s="15">
        <f>H52*K_over_G</f>
        <v>157.69707859156898</v>
      </c>
      <c r="J52" s="73">
        <f t="shared" si="13"/>
        <v>361.81497876150672</v>
      </c>
      <c r="K52" s="73">
        <f>Mtc+N_*chi*G52</f>
        <v>1.0634218145102003</v>
      </c>
      <c r="L52" s="73">
        <f t="shared" si="14"/>
        <v>1.5644966389601327</v>
      </c>
      <c r="M52" s="73">
        <f t="shared" si="3"/>
        <v>-0.50107482444993234</v>
      </c>
      <c r="N52" s="44">
        <f t="shared" si="0"/>
        <v>2.9999999999999997E-4</v>
      </c>
      <c r="O52" s="44">
        <f t="shared" si="4"/>
        <v>-1.503224473349797E-4</v>
      </c>
      <c r="P52" s="14">
        <f>_H*D52/J52</f>
        <v>157.06400027908393</v>
      </c>
      <c r="Q52" s="52">
        <f>D52*EXP(-chi*G52/Mtc)</f>
        <v>419.68526273604436</v>
      </c>
      <c r="R52" s="44">
        <f t="shared" si="5"/>
        <v>7.5364527439745017E-3</v>
      </c>
      <c r="S52" s="73">
        <f t="shared" si="15"/>
        <v>364.54178025100498</v>
      </c>
      <c r="T52" s="73">
        <f>R52/(1/Mtc+1/(path_DqDp-W51))</f>
        <v>5.0571037249796374E-3</v>
      </c>
      <c r="U52" s="52">
        <f>D52*T52/(path_DqDp-E52/D52)</f>
        <v>1.0009925579824577</v>
      </c>
      <c r="V52" s="73">
        <f t="shared" si="16"/>
        <v>285.14153218385263</v>
      </c>
      <c r="W52" s="14">
        <f t="shared" si="17"/>
        <v>1.5695259390518506</v>
      </c>
      <c r="X52">
        <f t="shared" si="18"/>
        <v>447.53703106354476</v>
      </c>
      <c r="Y52">
        <f t="shared" si="1"/>
        <v>6.3475656424492202E-6</v>
      </c>
      <c r="Z52" s="44">
        <f t="shared" si="19"/>
        <v>-1.4926536464242197E-3</v>
      </c>
      <c r="AA52">
        <f t="shared" si="6"/>
        <v>2.536603174767858E-5</v>
      </c>
      <c r="AB52" s="43">
        <f t="shared" si="20"/>
        <v>1.7705379328819951E-2</v>
      </c>
    </row>
    <row r="53" spans="1:28">
      <c r="A53" s="74">
        <f t="shared" si="7"/>
        <v>45</v>
      </c>
      <c r="B53" s="73">
        <f t="shared" si="8"/>
        <v>1.7207828113345209</v>
      </c>
      <c r="C53" s="73">
        <f t="shared" si="9"/>
        <v>-0.14926536464242196</v>
      </c>
      <c r="D53" s="73">
        <f t="shared" si="10"/>
        <v>285.14153218385263</v>
      </c>
      <c r="E53" s="73">
        <f t="shared" si="11"/>
        <v>447.53703106354476</v>
      </c>
      <c r="F53" s="14">
        <f t="shared" si="12"/>
        <v>0.60215788602357068</v>
      </c>
      <c r="G53" s="14">
        <f>F53-(Gamma-lambda*LN(D53))</f>
        <v>-0.12904732905909699</v>
      </c>
      <c r="H53" s="15">
        <f t="shared" si="2"/>
        <v>118.48095614507508</v>
      </c>
      <c r="I53" s="15">
        <f>H53*K_over_G</f>
        <v>157.97460819343345</v>
      </c>
      <c r="J53" s="73">
        <f t="shared" si="13"/>
        <v>364.54178025100498</v>
      </c>
      <c r="K53" s="73">
        <f>Mtc+N_*chi*G53</f>
        <v>1.0638480598301725</v>
      </c>
      <c r="L53" s="73">
        <f t="shared" si="14"/>
        <v>1.5695259390518506</v>
      </c>
      <c r="M53" s="73">
        <f t="shared" si="3"/>
        <v>-0.50567787922167806</v>
      </c>
      <c r="N53" s="44">
        <f t="shared" si="0"/>
        <v>2.9999999999999997E-4</v>
      </c>
      <c r="O53" s="44">
        <f t="shared" si="4"/>
        <v>-1.517033637665034E-4</v>
      </c>
      <c r="P53" s="14">
        <f>_H*D53/J53</f>
        <v>156.43832758347679</v>
      </c>
      <c r="Q53" s="52">
        <f>D53*EXP(-chi*G53/Mtc)</f>
        <v>420.80772478562841</v>
      </c>
      <c r="R53" s="44">
        <f t="shared" si="5"/>
        <v>7.2437378153256734E-3</v>
      </c>
      <c r="S53" s="73">
        <f t="shared" si="15"/>
        <v>367.18242532987529</v>
      </c>
      <c r="T53" s="73">
        <f>R53/(1/Mtc+1/(path_DqDp-W52))</f>
        <v>4.8527111974110511E-3</v>
      </c>
      <c r="U53" s="52">
        <f>D53*T53/(path_DqDp-E53/D53)</f>
        <v>0.96730835172108787</v>
      </c>
      <c r="V53" s="73">
        <f t="shared" si="16"/>
        <v>286.10884053557373</v>
      </c>
      <c r="W53" s="14">
        <f t="shared" si="17"/>
        <v>1.5743529856667424</v>
      </c>
      <c r="X53">
        <f t="shared" si="18"/>
        <v>450.43630732283043</v>
      </c>
      <c r="Y53">
        <f t="shared" si="1"/>
        <v>6.123188800928427E-6</v>
      </c>
      <c r="Z53" s="44">
        <f t="shared" si="19"/>
        <v>-1.6382338213897947E-3</v>
      </c>
      <c r="AA53">
        <f t="shared" si="6"/>
        <v>2.4470398903057685E-5</v>
      </c>
      <c r="AB53" s="43">
        <f t="shared" si="20"/>
        <v>1.8029849727723007E-2</v>
      </c>
    </row>
    <row r="54" spans="1:28">
      <c r="A54" s="74">
        <f t="shared" si="7"/>
        <v>46</v>
      </c>
      <c r="B54" s="73">
        <f t="shared" si="8"/>
        <v>1.7483771787259743</v>
      </c>
      <c r="C54" s="73">
        <f t="shared" si="9"/>
        <v>-0.16382338213897948</v>
      </c>
      <c r="D54" s="73">
        <f t="shared" si="10"/>
        <v>286.10884053557373</v>
      </c>
      <c r="E54" s="73">
        <f t="shared" si="11"/>
        <v>450.43630732283043</v>
      </c>
      <c r="F54" s="14">
        <f t="shared" si="12"/>
        <v>0.60238824583427875</v>
      </c>
      <c r="G54" s="14">
        <f>F54-(Gamma-lambda*LN(D54))</f>
        <v>-0.12876616966965182</v>
      </c>
      <c r="H54" s="15">
        <f t="shared" si="2"/>
        <v>118.68175219169029</v>
      </c>
      <c r="I54" s="15">
        <f>H54*K_over_G</f>
        <v>158.24233625558708</v>
      </c>
      <c r="J54" s="73">
        <f t="shared" si="13"/>
        <v>367.18242532987529</v>
      </c>
      <c r="K54" s="73">
        <f>Mtc+N_*chi*G54</f>
        <v>1.0642754221021293</v>
      </c>
      <c r="L54" s="73">
        <f t="shared" si="14"/>
        <v>1.5743529856667424</v>
      </c>
      <c r="M54" s="73">
        <f t="shared" si="3"/>
        <v>-0.51007756356461309</v>
      </c>
      <c r="N54" s="44">
        <f t="shared" si="0"/>
        <v>2.9999999999999997E-4</v>
      </c>
      <c r="O54" s="44">
        <f t="shared" si="4"/>
        <v>-1.5302326906938392E-4</v>
      </c>
      <c r="P54" s="14">
        <f>_H*D54/J54</f>
        <v>155.84016052976099</v>
      </c>
      <c r="Q54" s="52">
        <f>D54*EXP(-chi*G54/Mtc)</f>
        <v>421.8773855306539</v>
      </c>
      <c r="R54" s="44">
        <f t="shared" si="5"/>
        <v>6.9641171171528106E-3</v>
      </c>
      <c r="S54" s="73">
        <f t="shared" si="15"/>
        <v>369.73952674323277</v>
      </c>
      <c r="T54" s="73">
        <f>R54/(1/Mtc+1/(path_DqDp-W53))</f>
        <v>4.6580021985060073E-3</v>
      </c>
      <c r="U54" s="52">
        <f>D54*T54/(path_DqDp-E54/D54)</f>
        <v>0.93480054657847989</v>
      </c>
      <c r="V54" s="73">
        <f t="shared" si="16"/>
        <v>287.04364108215219</v>
      </c>
      <c r="W54" s="14">
        <f t="shared" si="17"/>
        <v>1.5789872854126459</v>
      </c>
      <c r="X54">
        <f t="shared" si="18"/>
        <v>453.23825962726931</v>
      </c>
      <c r="Y54">
        <f t="shared" si="1"/>
        <v>5.9073985426291045E-6</v>
      </c>
      <c r="Z54" s="44">
        <f t="shared" si="19"/>
        <v>-1.7853496919165495E-3</v>
      </c>
      <c r="AA54">
        <f t="shared" si="6"/>
        <v>2.3608956328124284E-5</v>
      </c>
      <c r="AB54" s="43">
        <f t="shared" si="20"/>
        <v>1.8353458684051131E-2</v>
      </c>
    </row>
    <row r="55" spans="1:28">
      <c r="A55" s="74">
        <f t="shared" si="7"/>
        <v>47</v>
      </c>
      <c r="B55" s="73">
        <f t="shared" si="8"/>
        <v>1.7758342120078949</v>
      </c>
      <c r="C55" s="73">
        <f t="shared" si="9"/>
        <v>-0.17853496919165496</v>
      </c>
      <c r="D55" s="73">
        <f t="shared" si="10"/>
        <v>287.04364108215219</v>
      </c>
      <c r="E55" s="73">
        <f t="shared" si="11"/>
        <v>453.23825962726931</v>
      </c>
      <c r="F55" s="14">
        <f t="shared" si="12"/>
        <v>0.60262117411422367</v>
      </c>
      <c r="G55" s="14">
        <f>F55-(Gamma-lambda*LN(D55))</f>
        <v>-0.12848431192998466</v>
      </c>
      <c r="H55" s="15">
        <f t="shared" si="2"/>
        <v>118.87547793079607</v>
      </c>
      <c r="I55" s="15">
        <f>H55*K_over_G</f>
        <v>158.50063724106144</v>
      </c>
      <c r="J55" s="73">
        <f t="shared" si="13"/>
        <v>369.73952674323277</v>
      </c>
      <c r="K55" s="73">
        <f>Mtc+N_*chi*G55</f>
        <v>1.0647038458664233</v>
      </c>
      <c r="L55" s="73">
        <f t="shared" si="14"/>
        <v>1.5789872854126459</v>
      </c>
      <c r="M55" s="73">
        <f t="shared" si="3"/>
        <v>-0.51428343954622258</v>
      </c>
      <c r="N55" s="44">
        <f t="shared" si="0"/>
        <v>2.9999999999999997E-4</v>
      </c>
      <c r="O55" s="44">
        <f t="shared" si="4"/>
        <v>-1.5428503186386676E-4</v>
      </c>
      <c r="P55" s="14">
        <f>_H*D55/J55</f>
        <v>155.26803077318314</v>
      </c>
      <c r="Q55" s="52">
        <f>D55*EXP(-chi*G55/Mtc)</f>
        <v>422.89614678689173</v>
      </c>
      <c r="R55" s="44">
        <f t="shared" si="5"/>
        <v>6.6967606542664331E-3</v>
      </c>
      <c r="S55" s="73">
        <f t="shared" si="15"/>
        <v>372.21558385825398</v>
      </c>
      <c r="T55" s="73">
        <f>R55/(1/Mtc+1/(path_DqDp-W54))</f>
        <v>4.4723358827987742E-3</v>
      </c>
      <c r="U55" s="52">
        <f>D55*T55/(path_DqDp-E55/D55)</f>
        <v>0.90340892995718869</v>
      </c>
      <c r="V55" s="73">
        <f t="shared" si="16"/>
        <v>287.9470500121094</v>
      </c>
      <c r="W55" s="14">
        <f t="shared" si="17"/>
        <v>1.5834377207944417</v>
      </c>
      <c r="X55">
        <f t="shared" si="18"/>
        <v>455.94622058065761</v>
      </c>
      <c r="Y55">
        <f t="shared" si="1"/>
        <v>5.6997179675890296E-6</v>
      </c>
      <c r="Z55" s="44">
        <f t="shared" si="19"/>
        <v>-1.9339350058128273E-3</v>
      </c>
      <c r="AA55">
        <f t="shared" si="6"/>
        <v>2.2779811282565331E-5</v>
      </c>
      <c r="AB55" s="43">
        <f t="shared" si="20"/>
        <v>1.8676238495333695E-2</v>
      </c>
    </row>
    <row r="56" spans="1:28">
      <c r="A56" s="74">
        <f t="shared" si="7"/>
        <v>48</v>
      </c>
      <c r="B56" s="73">
        <f t="shared" si="8"/>
        <v>1.8031593493396085</v>
      </c>
      <c r="C56" s="73">
        <f t="shared" si="9"/>
        <v>-0.19339350058128274</v>
      </c>
      <c r="D56" s="73">
        <f t="shared" si="10"/>
        <v>287.9470500121094</v>
      </c>
      <c r="E56" s="73">
        <f t="shared" si="11"/>
        <v>455.94622058065761</v>
      </c>
      <c r="F56" s="14">
        <f t="shared" si="12"/>
        <v>0.6028565595070664</v>
      </c>
      <c r="G56" s="14">
        <f>F56-(Gamma-lambda*LN(D56))</f>
        <v>-0.12820179135631227</v>
      </c>
      <c r="H56" s="15">
        <f t="shared" si="2"/>
        <v>119.06239863964997</v>
      </c>
      <c r="I56" s="15">
        <f>H56*K_over_G</f>
        <v>158.74986485286664</v>
      </c>
      <c r="J56" s="73">
        <f t="shared" si="13"/>
        <v>372.21558385825398</v>
      </c>
      <c r="K56" s="73">
        <f>Mtc+N_*chi*G56</f>
        <v>1.0651332771384054</v>
      </c>
      <c r="L56" s="73">
        <f t="shared" si="14"/>
        <v>1.5834377207944417</v>
      </c>
      <c r="M56" s="73">
        <f t="shared" si="3"/>
        <v>-0.51830444365603623</v>
      </c>
      <c r="N56" s="44">
        <f t="shared" si="0"/>
        <v>2.9999999999999997E-4</v>
      </c>
      <c r="O56" s="44">
        <f t="shared" si="4"/>
        <v>-1.5549133309681085E-4</v>
      </c>
      <c r="P56" s="14">
        <f>_H*D56/J56</f>
        <v>154.72057726726698</v>
      </c>
      <c r="Q56" s="52">
        <f>D56*EXP(-chi*G56/Mtc)</f>
        <v>423.86581549138651</v>
      </c>
      <c r="R56" s="44">
        <f t="shared" si="5"/>
        <v>6.4409073672553937E-3</v>
      </c>
      <c r="S56" s="73">
        <f t="shared" si="15"/>
        <v>374.61298995453387</v>
      </c>
      <c r="T56" s="73">
        <f>R56/(1/Mtc+1/(path_DqDp-W55))</f>
        <v>4.2951260947323468E-3</v>
      </c>
      <c r="U56" s="52">
        <f>D56*T56/(path_DqDp-E56/D56)</f>
        <v>0.87307766595466618</v>
      </c>
      <c r="V56" s="73">
        <f t="shared" si="16"/>
        <v>288.82012767806407</v>
      </c>
      <c r="W56" s="14">
        <f t="shared" si="17"/>
        <v>1.5877126030624842</v>
      </c>
      <c r="X56">
        <f t="shared" si="18"/>
        <v>458.56335673257814</v>
      </c>
      <c r="Y56">
        <f t="shared" si="1"/>
        <v>5.4997065147983376E-6</v>
      </c>
      <c r="Z56" s="44">
        <f t="shared" si="19"/>
        <v>-2.0839266323948399E-3</v>
      </c>
      <c r="AA56">
        <f t="shared" si="6"/>
        <v>2.1981214739688428E-5</v>
      </c>
      <c r="AB56" s="43">
        <f t="shared" si="20"/>
        <v>1.8998219710073382E-2</v>
      </c>
    </row>
    <row r="57" spans="1:28">
      <c r="A57" s="74">
        <f t="shared" si="7"/>
        <v>49</v>
      </c>
      <c r="B57" s="73">
        <f t="shared" si="8"/>
        <v>1.8303577499275103</v>
      </c>
      <c r="C57" s="73">
        <f t="shared" si="9"/>
        <v>-0.20839266323948399</v>
      </c>
      <c r="D57" s="73">
        <f t="shared" si="10"/>
        <v>288.82012767806407</v>
      </c>
      <c r="E57" s="73">
        <f t="shared" si="11"/>
        <v>458.56335673257814</v>
      </c>
      <c r="F57" s="14">
        <f t="shared" si="12"/>
        <v>0.60309429600930053</v>
      </c>
      <c r="G57" s="14">
        <f>F57-(Gamma-lambda*LN(D57))</f>
        <v>-0.12791864250920537</v>
      </c>
      <c r="H57" s="15">
        <f t="shared" si="2"/>
        <v>119.24276520997019</v>
      </c>
      <c r="I57" s="15">
        <f>H57*K_over_G</f>
        <v>158.99035361329359</v>
      </c>
      <c r="J57" s="73">
        <f t="shared" si="13"/>
        <v>374.61298995453387</v>
      </c>
      <c r="K57" s="73">
        <f>Mtc+N_*chi*G57</f>
        <v>1.0655636633860079</v>
      </c>
      <c r="L57" s="73">
        <f t="shared" si="14"/>
        <v>1.5877126030624842</v>
      </c>
      <c r="M57" s="73">
        <f t="shared" si="3"/>
        <v>-0.52214893967647624</v>
      </c>
      <c r="N57" s="44">
        <f t="shared" si="0"/>
        <v>2.9999999999999997E-4</v>
      </c>
      <c r="O57" s="44">
        <f t="shared" si="4"/>
        <v>-1.5664468190294286E-4</v>
      </c>
      <c r="P57" s="14">
        <f>_H*D57/J57</f>
        <v>154.19653638445249</v>
      </c>
      <c r="Q57" s="52">
        <f>D57*EXP(-chi*G57/Mtc)</f>
        <v>424.78811044307912</v>
      </c>
      <c r="R57" s="44">
        <f t="shared" si="5"/>
        <v>6.1958581251642594E-3</v>
      </c>
      <c r="S57" s="73">
        <f t="shared" si="15"/>
        <v>376.93403889213573</v>
      </c>
      <c r="T57" s="73">
        <f>R57/(1/Mtc+1/(path_DqDp-W56))</f>
        <v>4.1258357036361871E-3</v>
      </c>
      <c r="U57" s="52">
        <f>D57*T57/(path_DqDp-E57/D57)</f>
        <v>0.84375488819549394</v>
      </c>
      <c r="V57" s="73">
        <f t="shared" si="16"/>
        <v>289.66388256625959</v>
      </c>
      <c r="W57" s="14">
        <f t="shared" si="17"/>
        <v>1.5918197196283923</v>
      </c>
      <c r="X57">
        <f t="shared" si="18"/>
        <v>461.0926803330949</v>
      </c>
      <c r="Y57">
        <f t="shared" si="1"/>
        <v>5.3069564852200284E-6</v>
      </c>
      <c r="Z57" s="44">
        <f t="shared" si="19"/>
        <v>-2.2352643578125628E-3</v>
      </c>
      <c r="AA57">
        <f t="shared" si="6"/>
        <v>2.1211547686461051E-5</v>
      </c>
      <c r="AB57" s="43">
        <f t="shared" si="20"/>
        <v>1.9319431257759843E-2</v>
      </c>
    </row>
    <row r="58" spans="1:28">
      <c r="A58" s="74">
        <f t="shared" si="7"/>
        <v>50</v>
      </c>
      <c r="B58" s="73">
        <f t="shared" si="8"/>
        <v>1.8574343138488989</v>
      </c>
      <c r="C58" s="73">
        <f t="shared" si="9"/>
        <v>-0.22352643578125628</v>
      </c>
      <c r="D58" s="73">
        <f t="shared" si="10"/>
        <v>289.66388256625959</v>
      </c>
      <c r="E58" s="73">
        <f t="shared" si="11"/>
        <v>461.0926803330949</v>
      </c>
      <c r="F58" s="14">
        <f t="shared" si="12"/>
        <v>0.60333428261183175</v>
      </c>
      <c r="G58" s="14">
        <f>F58-(Gamma-lambda*LN(D58))</f>
        <v>-0.12763489901080893</v>
      </c>
      <c r="H58" s="15">
        <f t="shared" si="2"/>
        <v>119.4168152192486</v>
      </c>
      <c r="I58" s="15">
        <f>H58*K_over_G</f>
        <v>159.22242029233149</v>
      </c>
      <c r="J58" s="73">
        <f t="shared" si="13"/>
        <v>376.93403889213573</v>
      </c>
      <c r="K58" s="73">
        <f>Mtc+N_*chi*G58</f>
        <v>1.0659949535035704</v>
      </c>
      <c r="L58" s="73">
        <f t="shared" si="14"/>
        <v>1.5918197196283923</v>
      </c>
      <c r="M58" s="73">
        <f t="shared" si="3"/>
        <v>-0.52582476612482187</v>
      </c>
      <c r="N58" s="44">
        <f t="shared" si="0"/>
        <v>2.9999999999999997E-4</v>
      </c>
      <c r="O58" s="44">
        <f t="shared" si="4"/>
        <v>-1.5774742983744655E-4</v>
      </c>
      <c r="P58" s="14">
        <f>_H*D58/J58</f>
        <v>153.69473312499136</v>
      </c>
      <c r="Q58" s="52">
        <f>D58*EXP(-chi*G58/Mtc)</f>
        <v>425.66466842313133</v>
      </c>
      <c r="R58" s="44">
        <f t="shared" si="5"/>
        <v>5.9609695554100192E-3</v>
      </c>
      <c r="S58" s="73">
        <f t="shared" si="15"/>
        <v>379.18093122236945</v>
      </c>
      <c r="T58" s="73">
        <f>R58/(1/Mtc+1/(path_DqDp-W57))</f>
        <v>3.9639716253000229E-3</v>
      </c>
      <c r="U58" s="52">
        <f>D58*T58/(path_DqDp-E58/D58)</f>
        <v>0.81539233816275625</v>
      </c>
      <c r="V58" s="73">
        <f t="shared" si="16"/>
        <v>290.47927490442237</v>
      </c>
      <c r="W58" s="14">
        <f t="shared" si="17"/>
        <v>1.5957663767017247</v>
      </c>
      <c r="X58">
        <f t="shared" si="18"/>
        <v>463.53706002117434</v>
      </c>
      <c r="Y58">
        <f t="shared" si="1"/>
        <v>5.1210899612359896E-6</v>
      </c>
      <c r="Z58" s="44">
        <f t="shared" si="19"/>
        <v>-2.3878906976887732E-3</v>
      </c>
      <c r="AA58">
        <f t="shared" si="6"/>
        <v>2.0469308979573514E-5</v>
      </c>
      <c r="AB58" s="43">
        <f t="shared" si="20"/>
        <v>1.9639900566739418E-2</v>
      </c>
    </row>
    <row r="59" spans="1:28">
      <c r="A59" s="74">
        <f t="shared" si="7"/>
        <v>51</v>
      </c>
      <c r="B59" s="73">
        <f t="shared" si="8"/>
        <v>1.8843937000843158</v>
      </c>
      <c r="C59" s="73">
        <f t="shared" si="9"/>
        <v>-0.23878906976887732</v>
      </c>
      <c r="D59" s="73">
        <f t="shared" si="10"/>
        <v>290.47927490442237</v>
      </c>
      <c r="E59" s="73">
        <f t="shared" si="11"/>
        <v>463.53706002117434</v>
      </c>
      <c r="F59" s="14">
        <f t="shared" si="12"/>
        <v>0.60357642297250003</v>
      </c>
      <c r="G59" s="14">
        <f>F59-(Gamma-lambda*LN(D59))</f>
        <v>-0.12735059356392453</v>
      </c>
      <c r="H59" s="15">
        <f t="shared" si="2"/>
        <v>119.58477390178399</v>
      </c>
      <c r="I59" s="15">
        <f>H59*K_over_G</f>
        <v>159.44636520237867</v>
      </c>
      <c r="J59" s="73">
        <f t="shared" si="13"/>
        <v>379.18093122236945</v>
      </c>
      <c r="K59" s="73">
        <f>Mtc+N_*chi*G59</f>
        <v>1.0664270977828347</v>
      </c>
      <c r="L59" s="73">
        <f t="shared" si="14"/>
        <v>1.5957663767017247</v>
      </c>
      <c r="M59" s="73">
        <f t="shared" si="3"/>
        <v>-0.52933927891888999</v>
      </c>
      <c r="N59" s="44">
        <f t="shared" si="0"/>
        <v>2.9999999999999997E-4</v>
      </c>
      <c r="O59" s="44">
        <f t="shared" si="4"/>
        <v>-1.5880178367566698E-4</v>
      </c>
      <c r="P59" s="14">
        <f>_H*D59/J59</f>
        <v>153.21407327525748</v>
      </c>
      <c r="Q59" s="52">
        <f>D59*EXP(-chi*G59/Mtc)</f>
        <v>426.49704976390177</v>
      </c>
      <c r="R59" s="44">
        <f t="shared" si="5"/>
        <v>5.7356485965310774E-3</v>
      </c>
      <c r="S59" s="73">
        <f t="shared" si="15"/>
        <v>381.35577979836637</v>
      </c>
      <c r="T59" s="73">
        <f>R59/(1/Mtc+1/(path_DqDp-W58))</f>
        <v>3.8090804352525049E-3</v>
      </c>
      <c r="U59" s="52">
        <f>D59*T59/(path_DqDp-E59/D59)</f>
        <v>0.78794504313741576</v>
      </c>
      <c r="V59" s="73">
        <f t="shared" si="16"/>
        <v>291.26721994755979</v>
      </c>
      <c r="W59" s="14">
        <f t="shared" si="17"/>
        <v>1.5995594377113964</v>
      </c>
      <c r="X59">
        <f t="shared" si="18"/>
        <v>465.89923056308038</v>
      </c>
      <c r="Y59">
        <f t="shared" si="1"/>
        <v>4.9417560703708089E-6</v>
      </c>
      <c r="Z59" s="44">
        <f t="shared" si="19"/>
        <v>-2.5417507252940693E-3</v>
      </c>
      <c r="AA59">
        <f t="shared" si="6"/>
        <v>1.975310455364585E-5</v>
      </c>
      <c r="AB59" s="43">
        <f t="shared" si="20"/>
        <v>1.9959653671293064E-2</v>
      </c>
    </row>
    <row r="60" spans="1:28">
      <c r="A60" s="74">
        <f t="shared" si="7"/>
        <v>52</v>
      </c>
      <c r="B60" s="73">
        <f t="shared" si="8"/>
        <v>1.9112403429528373</v>
      </c>
      <c r="C60" s="73">
        <f t="shared" si="9"/>
        <v>-0.25417507252940691</v>
      </c>
      <c r="D60" s="73">
        <f t="shared" si="10"/>
        <v>291.26721994755979</v>
      </c>
      <c r="E60" s="73">
        <f t="shared" si="11"/>
        <v>465.89923056308038</v>
      </c>
      <c r="F60" s="14">
        <f t="shared" si="12"/>
        <v>0.60382062511630197</v>
      </c>
      <c r="G60" s="14">
        <f>F60-(Gamma-lambda*LN(D60))</f>
        <v>-0.12706575797246389</v>
      </c>
      <c r="H60" s="15">
        <f t="shared" si="2"/>
        <v>119.74685503062709</v>
      </c>
      <c r="I60" s="15">
        <f>H60*K_over_G</f>
        <v>159.66247337416948</v>
      </c>
      <c r="J60" s="73">
        <f t="shared" si="13"/>
        <v>381.35577979836637</v>
      </c>
      <c r="K60" s="73">
        <f>Mtc+N_*chi*G60</f>
        <v>1.0668600478818548</v>
      </c>
      <c r="L60" s="73">
        <f t="shared" si="14"/>
        <v>1.5995594377113964</v>
      </c>
      <c r="M60" s="73">
        <f t="shared" si="3"/>
        <v>-0.53269938982954157</v>
      </c>
      <c r="N60" s="44">
        <f t="shared" si="0"/>
        <v>2.9999999999999997E-4</v>
      </c>
      <c r="O60" s="44">
        <f t="shared" si="4"/>
        <v>-1.5980981694886247E-4</v>
      </c>
      <c r="P60" s="14">
        <f>_H*D60/J60</f>
        <v>152.75353639667455</v>
      </c>
      <c r="Q60" s="52">
        <f>D60*EXP(-chi*G60/Mtc)</f>
        <v>427.28674342663447</v>
      </c>
      <c r="R60" s="44">
        <f t="shared" si="5"/>
        <v>5.5193476768868738E-3</v>
      </c>
      <c r="S60" s="73">
        <f t="shared" si="15"/>
        <v>383.4606149356639</v>
      </c>
      <c r="T60" s="73">
        <f>R60/(1/Mtc+1/(path_DqDp-W59))</f>
        <v>3.660744493524807E-3</v>
      </c>
      <c r="U60" s="52">
        <f>D60*T60/(path_DqDp-E60/D60)</f>
        <v>0.761371028717443</v>
      </c>
      <c r="V60" s="73">
        <f t="shared" si="16"/>
        <v>292.02859097627726</v>
      </c>
      <c r="W60" s="14">
        <f t="shared" si="17"/>
        <v>1.6032053579997947</v>
      </c>
      <c r="X60">
        <f t="shared" si="18"/>
        <v>468.18180174229821</v>
      </c>
      <c r="Y60">
        <f t="shared" si="1"/>
        <v>4.7686285488836682E-6</v>
      </c>
      <c r="Z60" s="44">
        <f t="shared" si="19"/>
        <v>-2.696791913694048E-3</v>
      </c>
      <c r="AA60">
        <f t="shared" si="6"/>
        <v>1.9061637807807334E-5</v>
      </c>
      <c r="AB60" s="43">
        <f t="shared" si="20"/>
        <v>2.0278715309100873E-2</v>
      </c>
    </row>
    <row r="61" spans="1:28">
      <c r="A61" s="74">
        <f t="shared" si="7"/>
        <v>53</v>
      </c>
      <c r="B61" s="73">
        <f t="shared" si="8"/>
        <v>1.9379784671202855</v>
      </c>
      <c r="C61" s="73">
        <f t="shared" si="9"/>
        <v>-0.26967919136940477</v>
      </c>
      <c r="D61" s="73">
        <f t="shared" si="10"/>
        <v>292.02859097627726</v>
      </c>
      <c r="E61" s="73">
        <f t="shared" si="11"/>
        <v>468.18180174229821</v>
      </c>
      <c r="F61" s="14">
        <f t="shared" si="12"/>
        <v>0.60406680116047051</v>
      </c>
      <c r="G61" s="14">
        <f>F61-(Gamma-lambda*LN(D61))</f>
        <v>-0.12678042316286986</v>
      </c>
      <c r="H61" s="15">
        <f t="shared" si="2"/>
        <v>119.9032617201876</v>
      </c>
      <c r="I61" s="15">
        <f>H61*K_over_G</f>
        <v>159.87101562691683</v>
      </c>
      <c r="J61" s="73">
        <f t="shared" si="13"/>
        <v>383.4606149356639</v>
      </c>
      <c r="K61" s="73">
        <f>Mtc+N_*chi*G61</f>
        <v>1.0672937567924379</v>
      </c>
      <c r="L61" s="73">
        <f t="shared" si="14"/>
        <v>1.6032053579997947</v>
      </c>
      <c r="M61" s="73">
        <f t="shared" si="3"/>
        <v>-0.53591160120735681</v>
      </c>
      <c r="N61" s="44">
        <f t="shared" si="0"/>
        <v>2.9999999999999997E-4</v>
      </c>
      <c r="O61" s="44">
        <f t="shared" si="4"/>
        <v>-1.6077348036220703E-4</v>
      </c>
      <c r="P61" s="14">
        <f>_H*D61/J61</f>
        <v>152.31216954329096</v>
      </c>
      <c r="Q61" s="52">
        <f>D61*EXP(-chi*G61/Mtc)</f>
        <v>428.03517164030984</v>
      </c>
      <c r="R61" s="44">
        <f t="shared" si="5"/>
        <v>5.3115604369858059E-3</v>
      </c>
      <c r="S61" s="73">
        <f t="shared" si="15"/>
        <v>385.49738916709839</v>
      </c>
      <c r="T61" s="73">
        <f>R61/(1/Mtc+1/(path_DqDp-W60))</f>
        <v>3.5185785128485111E-3</v>
      </c>
      <c r="U61" s="52">
        <f>D61*T61/(path_DqDp-E61/D61)</f>
        <v>0.73563106161056191</v>
      </c>
      <c r="V61" s="73">
        <f t="shared" si="16"/>
        <v>292.76422203788781</v>
      </c>
      <c r="W61" s="14">
        <f t="shared" si="17"/>
        <v>1.6067102162131019</v>
      </c>
      <c r="X61">
        <f t="shared" si="18"/>
        <v>470.38726648995532</v>
      </c>
      <c r="Y61">
        <f t="shared" si="1"/>
        <v>4.6014035672811891E-6</v>
      </c>
      <c r="Z61" s="44">
        <f t="shared" si="19"/>
        <v>-2.8529639904889739E-3</v>
      </c>
      <c r="AA61">
        <f t="shared" si="6"/>
        <v>1.8393701022111503E-5</v>
      </c>
      <c r="AB61" s="43">
        <f t="shared" si="20"/>
        <v>2.0597109010122985E-2</v>
      </c>
    </row>
    <row r="62" spans="1:28">
      <c r="A62" s="74">
        <f t="shared" si="7"/>
        <v>54</v>
      </c>
      <c r="B62" s="73">
        <f t="shared" si="8"/>
        <v>1.9646121013293327</v>
      </c>
      <c r="C62" s="73">
        <f t="shared" si="9"/>
        <v>-0.28529639904889736</v>
      </c>
      <c r="D62" s="73">
        <f t="shared" si="10"/>
        <v>292.76422203788781</v>
      </c>
      <c r="E62" s="73">
        <f t="shared" si="11"/>
        <v>470.38726648995532</v>
      </c>
      <c r="F62" s="14">
        <f t="shared" si="12"/>
        <v>0.60431486706191051</v>
      </c>
      <c r="G62" s="14">
        <f>F62-(Gamma-lambda*LN(D62))</f>
        <v>-0.12649461920617711</v>
      </c>
      <c r="H62" s="15">
        <f t="shared" si="2"/>
        <v>120.05418715802017</v>
      </c>
      <c r="I62" s="15">
        <f>H62*K_over_G</f>
        <v>160.0722495440269</v>
      </c>
      <c r="J62" s="73">
        <f t="shared" si="13"/>
        <v>385.49738916709839</v>
      </c>
      <c r="K62" s="73">
        <f>Mtc+N_*chi*G62</f>
        <v>1.0677281788066109</v>
      </c>
      <c r="L62" s="73">
        <f t="shared" si="14"/>
        <v>1.6067102162131019</v>
      </c>
      <c r="M62" s="73">
        <f t="shared" si="3"/>
        <v>-0.53898203740649109</v>
      </c>
      <c r="N62" s="44">
        <f t="shared" si="0"/>
        <v>2.9999999999999997E-4</v>
      </c>
      <c r="O62" s="44">
        <f t="shared" si="4"/>
        <v>-1.6169461122194731E-4</v>
      </c>
      <c r="P62" s="14">
        <f>_H*D62/J62</f>
        <v>151.88908162020559</v>
      </c>
      <c r="Q62" s="52">
        <f>D62*EXP(-chi*G62/Mtc)</f>
        <v>428.74369414760241</v>
      </c>
      <c r="R62" s="44">
        <f t="shared" si="5"/>
        <v>5.1118179252639421E-3</v>
      </c>
      <c r="S62" s="73">
        <f t="shared" si="15"/>
        <v>387.46798163118524</v>
      </c>
      <c r="T62" s="73">
        <f>R62/(1/Mtc+1/(path_DqDp-W61))</f>
        <v>3.3822265123719646E-3</v>
      </c>
      <c r="U62" s="52">
        <f>D62*T62/(path_DqDp-E62/D62)</f>
        <v>0.7106884190015319</v>
      </c>
      <c r="V62" s="73">
        <f t="shared" si="16"/>
        <v>293.47491045688935</v>
      </c>
      <c r="W62" s="14">
        <f t="shared" si="17"/>
        <v>1.610079742756386</v>
      </c>
      <c r="X62">
        <f t="shared" si="18"/>
        <v>472.51800833388182</v>
      </c>
      <c r="Y62">
        <f t="shared" si="1"/>
        <v>4.4397977852248603E-6</v>
      </c>
      <c r="Z62" s="44">
        <f t="shared" si="19"/>
        <v>-3.0102188039256962E-3</v>
      </c>
      <c r="AA62">
        <f t="shared" si="6"/>
        <v>1.7748167676333789E-5</v>
      </c>
      <c r="AB62" s="43">
        <f t="shared" si="20"/>
        <v>2.0914857177799319E-2</v>
      </c>
    </row>
    <row r="63" spans="1:28">
      <c r="A63" s="74">
        <f t="shared" si="7"/>
        <v>55</v>
      </c>
      <c r="B63" s="73">
        <f t="shared" si="8"/>
        <v>1.9911450909824087</v>
      </c>
      <c r="C63" s="73">
        <f t="shared" si="9"/>
        <v>-0.30102188039256961</v>
      </c>
      <c r="D63" s="73">
        <f t="shared" si="10"/>
        <v>293.47491045688935</v>
      </c>
      <c r="E63" s="73">
        <f t="shared" si="11"/>
        <v>472.51800833388182</v>
      </c>
      <c r="F63" s="14">
        <f t="shared" si="12"/>
        <v>0.60456474238478231</v>
      </c>
      <c r="G63" s="14">
        <f>F63-(Gamma-lambda*LN(D63))</f>
        <v>-0.12620837534044826</v>
      </c>
      <c r="H63" s="15">
        <f t="shared" si="2"/>
        <v>120.1998152732515</v>
      </c>
      <c r="I63" s="15">
        <f>H63*K_over_G</f>
        <v>160.26642036433535</v>
      </c>
      <c r="J63" s="73">
        <f t="shared" si="13"/>
        <v>387.46798163118524</v>
      </c>
      <c r="K63" s="73">
        <f>Mtc+N_*chi*G63</f>
        <v>1.0681632694825187</v>
      </c>
      <c r="L63" s="73">
        <f t="shared" si="14"/>
        <v>1.610079742756386</v>
      </c>
      <c r="M63" s="73">
        <f t="shared" si="3"/>
        <v>-0.54191647327386727</v>
      </c>
      <c r="N63" s="44">
        <f t="shared" si="0"/>
        <v>2.9999999999999997E-4</v>
      </c>
      <c r="O63" s="44">
        <f t="shared" si="4"/>
        <v>-1.6257494198216018E-4</v>
      </c>
      <c r="P63" s="14">
        <f>_H*D63/J63</f>
        <v>151.48343830703203</v>
      </c>
      <c r="Q63" s="52">
        <f>D63*EXP(-chi*G63/Mtc)</f>
        <v>429.41361209829296</v>
      </c>
      <c r="R63" s="44">
        <f t="shared" si="5"/>
        <v>4.9196852073019933E-3</v>
      </c>
      <c r="S63" s="73">
        <f t="shared" si="15"/>
        <v>389.37420212871933</v>
      </c>
      <c r="T63" s="73">
        <f>R63/(1/Mtc+1/(path_DqDp-W62))</f>
        <v>3.2513591074489145E-3</v>
      </c>
      <c r="U63" s="52">
        <f>D63*T63/(path_DqDp-E63/D63)</f>
        <v>0.68650868130668496</v>
      </c>
      <c r="V63" s="73">
        <f t="shared" si="16"/>
        <v>294.16141913819604</v>
      </c>
      <c r="W63" s="14">
        <f t="shared" si="17"/>
        <v>1.6133193456350789</v>
      </c>
      <c r="X63">
        <f t="shared" si="18"/>
        <v>474.57630823512062</v>
      </c>
      <c r="Y63">
        <f t="shared" si="1"/>
        <v>4.2835466078673091E-6</v>
      </c>
      <c r="Z63" s="44">
        <f t="shared" si="19"/>
        <v>-3.1685101992999891E-3</v>
      </c>
      <c r="AA63">
        <f t="shared" si="6"/>
        <v>1.7123985561538862E-5</v>
      </c>
      <c r="AB63" s="43">
        <f t="shared" si="20"/>
        <v>2.1231981163360857E-2</v>
      </c>
    </row>
    <row r="64" spans="1:28">
      <c r="A64" s="74">
        <f t="shared" si="7"/>
        <v>56</v>
      </c>
      <c r="B64" s="73">
        <f t="shared" si="8"/>
        <v>2.0175811096927525</v>
      </c>
      <c r="C64" s="73">
        <f t="shared" si="9"/>
        <v>-0.31685101992999892</v>
      </c>
      <c r="D64" s="73">
        <f t="shared" si="10"/>
        <v>294.16141913819604</v>
      </c>
      <c r="E64" s="73">
        <f t="shared" si="11"/>
        <v>474.57630823512062</v>
      </c>
      <c r="F64" s="14">
        <f t="shared" si="12"/>
        <v>0.6048163500862811</v>
      </c>
      <c r="G64" s="14">
        <f>F64-(Gamma-lambda*LN(D64))</f>
        <v>-0.12592171999337087</v>
      </c>
      <c r="H64" s="15">
        <f t="shared" si="2"/>
        <v>120.34032134820031</v>
      </c>
      <c r="I64" s="15">
        <f>H64*K_over_G</f>
        <v>160.45376179760044</v>
      </c>
      <c r="J64" s="73">
        <f t="shared" si="13"/>
        <v>389.37420212871933</v>
      </c>
      <c r="K64" s="73">
        <f>Mtc+N_*chi*G64</f>
        <v>1.0685989856100764</v>
      </c>
      <c r="L64" s="73">
        <f t="shared" si="14"/>
        <v>1.6133193456350789</v>
      </c>
      <c r="M64" s="73">
        <f t="shared" si="3"/>
        <v>-0.54472036002500257</v>
      </c>
      <c r="N64" s="44">
        <f t="shared" si="0"/>
        <v>2.9999999999999997E-4</v>
      </c>
      <c r="O64" s="44">
        <f t="shared" si="4"/>
        <v>-1.6341610800750075E-4</v>
      </c>
      <c r="P64" s="14">
        <f>_H*D64/J64</f>
        <v>151.0944574807512</v>
      </c>
      <c r="Q64" s="52">
        <f>D64*EXP(-chi*G64/Mtc)</f>
        <v>430.04617162566046</v>
      </c>
      <c r="R64" s="44">
        <f t="shared" si="5"/>
        <v>4.7347583370064656E-3</v>
      </c>
      <c r="S64" s="73">
        <f t="shared" si="15"/>
        <v>391.21779487846356</v>
      </c>
      <c r="T64" s="73">
        <f>R64/(1/Mtc+1/(path_DqDp-W63))</f>
        <v>3.1256710931565376E-3</v>
      </c>
      <c r="U64" s="52">
        <f>D64*T64/(path_DqDp-E64/D64)</f>
        <v>0.66305954556152569</v>
      </c>
      <c r="V64" s="73">
        <f t="shared" si="16"/>
        <v>294.82447868375755</v>
      </c>
      <c r="W64" s="14">
        <f t="shared" si="17"/>
        <v>1.6164341339642105</v>
      </c>
      <c r="X64">
        <f t="shared" si="18"/>
        <v>476.56435087262946</v>
      </c>
      <c r="Y64">
        <f t="shared" si="1"/>
        <v>4.1324026195030705E-6</v>
      </c>
      <c r="Z64" s="44">
        <f t="shared" si="19"/>
        <v>-3.3277939046879867E-3</v>
      </c>
      <c r="AA64">
        <f t="shared" si="6"/>
        <v>1.6520170589843383E-5</v>
      </c>
      <c r="AB64" s="43">
        <f t="shared" si="20"/>
        <v>2.1548501333950702E-2</v>
      </c>
    </row>
    <row r="65" spans="1:28">
      <c r="A65" s="74">
        <f t="shared" si="7"/>
        <v>57</v>
      </c>
      <c r="B65" s="73">
        <f t="shared" si="8"/>
        <v>2.0439236699054706</v>
      </c>
      <c r="C65" s="73">
        <f t="shared" si="9"/>
        <v>-0.33277939046879867</v>
      </c>
      <c r="D65" s="73">
        <f t="shared" si="10"/>
        <v>294.82447868375755</v>
      </c>
      <c r="E65" s="73">
        <f t="shared" si="11"/>
        <v>476.56435087262946</v>
      </c>
      <c r="F65" s="14">
        <f t="shared" si="12"/>
        <v>0.60506961631888001</v>
      </c>
      <c r="G65" s="14">
        <f>F65-(Gamma-lambda*LN(D65))</f>
        <v>-0.12563468080484264</v>
      </c>
      <c r="H65" s="15">
        <f t="shared" si="2"/>
        <v>120.47587257896042</v>
      </c>
      <c r="I65" s="15">
        <f>H65*K_over_G</f>
        <v>160.63449677194725</v>
      </c>
      <c r="J65" s="73">
        <f t="shared" si="13"/>
        <v>391.21779487846356</v>
      </c>
      <c r="K65" s="73">
        <f>Mtc+N_*chi*G65</f>
        <v>1.0690352851766391</v>
      </c>
      <c r="L65" s="73">
        <f t="shared" si="14"/>
        <v>1.6164341339642105</v>
      </c>
      <c r="M65" s="73">
        <f t="shared" si="3"/>
        <v>-0.54739884878757139</v>
      </c>
      <c r="N65" s="44">
        <f t="shared" si="0"/>
        <v>2.9999999999999997E-4</v>
      </c>
      <c r="O65" s="44">
        <f t="shared" si="4"/>
        <v>-1.6421965463627141E-4</v>
      </c>
      <c r="P65" s="14">
        <f>_H*D65/J65</f>
        <v>150.72140508094643</v>
      </c>
      <c r="Q65" s="52">
        <f>D65*EXP(-chi*G65/Mtc)</f>
        <v>430.64256713721079</v>
      </c>
      <c r="R65" s="44">
        <f t="shared" si="5"/>
        <v>4.5566616454760451E-3</v>
      </c>
      <c r="S65" s="73">
        <f t="shared" si="15"/>
        <v>393.00044199941397</v>
      </c>
      <c r="T65" s="73">
        <f>R65/(1/Mtc+1/(path_DqDp-W64))</f>
        <v>3.0048792851768199E-3</v>
      </c>
      <c r="U65" s="52">
        <f>D65*T65/(path_DqDp-E65/D65)</f>
        <v>0.64031065705473367</v>
      </c>
      <c r="V65" s="73">
        <f t="shared" si="16"/>
        <v>295.46478934081227</v>
      </c>
      <c r="W65" s="14">
        <f t="shared" si="17"/>
        <v>1.6194289393921573</v>
      </c>
      <c r="X65">
        <f t="shared" si="18"/>
        <v>478.4842304299188</v>
      </c>
      <c r="Y65">
        <f t="shared" si="1"/>
        <v>3.9861341736811526E-6</v>
      </c>
      <c r="Z65" s="44">
        <f t="shared" si="19"/>
        <v>-3.488027425150577E-3</v>
      </c>
      <c r="AA65">
        <f t="shared" si="6"/>
        <v>1.5935801220539299E-5</v>
      </c>
      <c r="AB65" s="43">
        <f t="shared" si="20"/>
        <v>2.1864437135171239E-2</v>
      </c>
    </row>
    <row r="66" spans="1:28">
      <c r="A66" s="74">
        <f t="shared" si="7"/>
        <v>58</v>
      </c>
      <c r="B66" s="73">
        <f t="shared" si="8"/>
        <v>2.0701761326787711</v>
      </c>
      <c r="C66" s="73">
        <f t="shared" si="9"/>
        <v>-0.34880274251505772</v>
      </c>
      <c r="D66" s="73">
        <f t="shared" si="10"/>
        <v>295.46478934081227</v>
      </c>
      <c r="E66" s="73">
        <f t="shared" si="11"/>
        <v>478.4842304299188</v>
      </c>
      <c r="F66" s="14">
        <f t="shared" si="12"/>
        <v>0.6053244702475008</v>
      </c>
      <c r="G66" s="14">
        <f>F66-(Gamma-lambda*LN(D66))</f>
        <v>-0.12534728464940781</v>
      </c>
      <c r="H66" s="15">
        <f t="shared" si="2"/>
        <v>120.606628590038</v>
      </c>
      <c r="I66" s="15">
        <f>H66*K_over_G</f>
        <v>160.80883812005069</v>
      </c>
      <c r="J66" s="73">
        <f t="shared" si="13"/>
        <v>393.00044199941397</v>
      </c>
      <c r="K66" s="73">
        <f>Mtc+N_*chi*G66</f>
        <v>1.0694721273329002</v>
      </c>
      <c r="L66" s="73">
        <f t="shared" si="14"/>
        <v>1.6194289393921573</v>
      </c>
      <c r="M66" s="73">
        <f t="shared" si="3"/>
        <v>-0.54995681205925706</v>
      </c>
      <c r="N66" s="44">
        <f t="shared" si="0"/>
        <v>2.9999999999999997E-4</v>
      </c>
      <c r="O66" s="44">
        <f t="shared" si="4"/>
        <v>-1.649870436177771E-4</v>
      </c>
      <c r="P66" s="14">
        <f>_H*D66/J66</f>
        <v>150.36359136779438</v>
      </c>
      <c r="Q66" s="52">
        <f>D66*EXP(-chi*G66/Mtc)</f>
        <v>431.20394434748573</v>
      </c>
      <c r="R66" s="44">
        <f t="shared" si="5"/>
        <v>4.3850453093581517E-3</v>
      </c>
      <c r="S66" s="73">
        <f t="shared" si="15"/>
        <v>394.72376674417916</v>
      </c>
      <c r="T66" s="73">
        <f>R66/(1/Mtc+1/(path_DqDp-W65))</f>
        <v>2.8887205867211881E-3</v>
      </c>
      <c r="U66" s="52">
        <f>D66*T66/(path_DqDp-E66/D66)</f>
        <v>0.61823345713494438</v>
      </c>
      <c r="V66" s="73">
        <f t="shared" si="16"/>
        <v>296.08302279794719</v>
      </c>
      <c r="W66" s="14">
        <f t="shared" si="17"/>
        <v>1.6223083356558281</v>
      </c>
      <c r="X66">
        <f t="shared" si="18"/>
        <v>480.33795593128434</v>
      </c>
      <c r="Y66">
        <f t="shared" si="1"/>
        <v>3.8445241216991231E-6</v>
      </c>
      <c r="Z66" s="44">
        <f t="shared" si="19"/>
        <v>-3.649169944646655E-3</v>
      </c>
      <c r="AA66">
        <f t="shared" si="6"/>
        <v>1.5370013431572379E-5</v>
      </c>
      <c r="AB66" s="43">
        <f t="shared" si="20"/>
        <v>2.217980714860281E-2</v>
      </c>
    </row>
    <row r="67" spans="1:28">
      <c r="A67" s="74">
        <f t="shared" si="7"/>
        <v>59</v>
      </c>
      <c r="B67" s="73">
        <f t="shared" si="8"/>
        <v>2.0963417167053926</v>
      </c>
      <c r="C67" s="73">
        <f t="shared" si="9"/>
        <v>-0.36491699446466552</v>
      </c>
      <c r="D67" s="73">
        <f t="shared" si="10"/>
        <v>296.08302279794719</v>
      </c>
      <c r="E67" s="73">
        <f t="shared" si="11"/>
        <v>480.33795593128434</v>
      </c>
      <c r="F67" s="14">
        <f t="shared" si="12"/>
        <v>0.60558084388024092</v>
      </c>
      <c r="G67" s="14">
        <f>F67-(Gamma-lambda*LN(D67))</f>
        <v>-0.12505955765843335</v>
      </c>
      <c r="H67" s="15">
        <f t="shared" si="2"/>
        <v>120.73274190754687</v>
      </c>
      <c r="I67" s="15">
        <f>H67*K_over_G</f>
        <v>160.9769892100625</v>
      </c>
      <c r="J67" s="73">
        <f t="shared" si="13"/>
        <v>394.72376674417916</v>
      </c>
      <c r="K67" s="73">
        <f>Mtc+N_*chi*G67</f>
        <v>1.0699094723591813</v>
      </c>
      <c r="L67" s="73">
        <f t="shared" si="14"/>
        <v>1.6223083356558281</v>
      </c>
      <c r="M67" s="73">
        <f t="shared" si="3"/>
        <v>-0.55239886329664678</v>
      </c>
      <c r="N67" s="44">
        <f t="shared" si="0"/>
        <v>2.9999999999999997E-4</v>
      </c>
      <c r="O67" s="44">
        <f t="shared" si="4"/>
        <v>-1.6571965898899403E-4</v>
      </c>
      <c r="P67" s="14">
        <f>_H*D67/J67</f>
        <v>150.02036752949761</v>
      </c>
      <c r="Q67" s="52">
        <f>D67*EXP(-chi*G67/Mtc)</f>
        <v>431.73140307755233</v>
      </c>
      <c r="R67" s="44">
        <f t="shared" si="5"/>
        <v>4.2195831656588511E-3</v>
      </c>
      <c r="S67" s="73">
        <f t="shared" si="15"/>
        <v>396.38933650541833</v>
      </c>
      <c r="T67" s="73">
        <f>R67/(1/Mtc+1/(path_DqDp-W66))</f>
        <v>2.7769502544504362E-3</v>
      </c>
      <c r="U67" s="52">
        <f>D67*T67/(path_DqDp-E67/D67)</f>
        <v>0.59680104538384693</v>
      </c>
      <c r="V67" s="73">
        <f t="shared" si="16"/>
        <v>296.67982384333106</v>
      </c>
      <c r="W67" s="14">
        <f t="shared" si="17"/>
        <v>1.6250766564584231</v>
      </c>
      <c r="X67">
        <f t="shared" si="18"/>
        <v>482.12745616999439</v>
      </c>
      <c r="Y67">
        <f t="shared" si="1"/>
        <v>3.7073686637601839E-6</v>
      </c>
      <c r="Z67" s="44">
        <f t="shared" si="19"/>
        <v>-3.8111822349718889E-3</v>
      </c>
      <c r="AA67">
        <f t="shared" si="6"/>
        <v>1.4821996174661448E-5</v>
      </c>
      <c r="AB67" s="43">
        <f t="shared" si="20"/>
        <v>2.249462914477747E-2</v>
      </c>
    </row>
    <row r="68" spans="1:28">
      <c r="A68" s="74">
        <f t="shared" si="7"/>
        <v>60</v>
      </c>
      <c r="B68" s="73">
        <f t="shared" si="8"/>
        <v>2.122423506645351</v>
      </c>
      <c r="C68" s="73">
        <f t="shared" si="9"/>
        <v>-0.38111822349718888</v>
      </c>
      <c r="D68" s="73">
        <f t="shared" si="10"/>
        <v>296.67982384333106</v>
      </c>
      <c r="E68" s="73">
        <f t="shared" si="11"/>
        <v>482.12745616999439</v>
      </c>
      <c r="F68" s="14">
        <f t="shared" si="12"/>
        <v>0.60583867191143459</v>
      </c>
      <c r="G68" s="14">
        <f>F68-(Gamma-lambda*LN(D68))</f>
        <v>-0.12477152524194024</v>
      </c>
      <c r="H68" s="15">
        <f t="shared" si="2"/>
        <v>120.85435839495528</v>
      </c>
      <c r="I68" s="15">
        <f>H68*K_over_G</f>
        <v>161.13914452660705</v>
      </c>
      <c r="J68" s="73">
        <f t="shared" si="13"/>
        <v>396.38933650541833</v>
      </c>
      <c r="K68" s="73">
        <f>Mtc+N_*chi*G68</f>
        <v>1.0703472816322508</v>
      </c>
      <c r="L68" s="73">
        <f t="shared" si="14"/>
        <v>1.6250766564584231</v>
      </c>
      <c r="M68" s="73">
        <f t="shared" si="3"/>
        <v>-0.55472937482617235</v>
      </c>
      <c r="N68" s="44">
        <f t="shared" si="0"/>
        <v>2.9999999999999997E-4</v>
      </c>
      <c r="O68" s="44">
        <f t="shared" si="4"/>
        <v>-1.6641881244785169E-4</v>
      </c>
      <c r="P68" s="14">
        <f>_H*D68/J68</f>
        <v>149.69112260126386</v>
      </c>
      <c r="Q68" s="52">
        <f>D68*EXP(-chi*G68/Mtc)</f>
        <v>432.22599984303963</v>
      </c>
      <c r="R68" s="44">
        <f t="shared" si="5"/>
        <v>4.0599707443583766E-3</v>
      </c>
      <c r="S68" s="73">
        <f t="shared" si="15"/>
        <v>397.99866561500602</v>
      </c>
      <c r="T68" s="73">
        <f>R68/(1/Mtc+1/(path_DqDp-W67))</f>
        <v>2.6693403399714179E-3</v>
      </c>
      <c r="U68" s="52">
        <f>D68*T68/(path_DqDp-E68/D68)</f>
        <v>0.57598805457816415</v>
      </c>
      <c r="V68" s="73">
        <f t="shared" si="16"/>
        <v>297.25581189790921</v>
      </c>
      <c r="W68" s="14">
        <f t="shared" si="17"/>
        <v>1.6277380118385409</v>
      </c>
      <c r="X68">
        <f t="shared" si="18"/>
        <v>483.85458426615406</v>
      </c>
      <c r="Y68">
        <f t="shared" si="1"/>
        <v>3.5744763090948259E-6</v>
      </c>
      <c r="Z68" s="44">
        <f t="shared" si="19"/>
        <v>-3.974026571110646E-3</v>
      </c>
      <c r="AA68">
        <f t="shared" si="6"/>
        <v>1.4290987260181164E-5</v>
      </c>
      <c r="AB68" s="43">
        <f t="shared" si="20"/>
        <v>2.2808920132037652E-2</v>
      </c>
    </row>
    <row r="69" spans="1:28">
      <c r="A69" s="74">
        <f t="shared" si="7"/>
        <v>61</v>
      </c>
      <c r="B69" s="73">
        <f t="shared" si="8"/>
        <v>2.1484244608334104</v>
      </c>
      <c r="C69" s="73">
        <f t="shared" si="9"/>
        <v>-0.39740265711106459</v>
      </c>
      <c r="D69" s="73">
        <f t="shared" si="10"/>
        <v>297.25581189790921</v>
      </c>
      <c r="E69" s="73">
        <f t="shared" si="11"/>
        <v>483.85458426615406</v>
      </c>
      <c r="F69" s="14">
        <f t="shared" si="12"/>
        <v>0.60609789157595495</v>
      </c>
      <c r="G69" s="14">
        <f>F69-(Gamma-lambda*LN(D69))</f>
        <v>-0.12448321211002278</v>
      </c>
      <c r="H69" s="15">
        <f t="shared" si="2"/>
        <v>120.97161765493142</v>
      </c>
      <c r="I69" s="15">
        <f>H69*K_over_G</f>
        <v>161.29549020657524</v>
      </c>
      <c r="J69" s="73">
        <f t="shared" si="13"/>
        <v>397.99866561500602</v>
      </c>
      <c r="K69" s="73">
        <f>Mtc+N_*chi*G69</f>
        <v>1.0707855175927654</v>
      </c>
      <c r="L69" s="73">
        <f t="shared" si="14"/>
        <v>1.6277380118385409</v>
      </c>
      <c r="M69" s="73">
        <f t="shared" si="3"/>
        <v>-0.55695249424577553</v>
      </c>
      <c r="N69" s="44">
        <f t="shared" si="0"/>
        <v>2.9999999999999997E-4</v>
      </c>
      <c r="O69" s="44">
        <f t="shared" si="4"/>
        <v>-1.6708574827373264E-4</v>
      </c>
      <c r="P69" s="14">
        <f>_H*D69/J69</f>
        <v>149.37528066260009</v>
      </c>
      <c r="Q69" s="52">
        <f>D69*EXP(-chi*G69/Mtc)</f>
        <v>432.68875025019548</v>
      </c>
      <c r="R69" s="44">
        <f t="shared" si="5"/>
        <v>3.9059234939269618E-3</v>
      </c>
      <c r="S69" s="73">
        <f t="shared" si="15"/>
        <v>399.55321795358321</v>
      </c>
      <c r="T69" s="73">
        <f>R69/(1/Mtc+1/(path_DqDp-W68))</f>
        <v>2.56567828658248E-3</v>
      </c>
      <c r="U69" s="52">
        <f>D69*T69/(path_DqDp-E69/D69)</f>
        <v>0.55577053705955848</v>
      </c>
      <c r="V69" s="73">
        <f t="shared" si="16"/>
        <v>297.81158243496878</v>
      </c>
      <c r="W69" s="14">
        <f t="shared" si="17"/>
        <v>1.6302963031799904</v>
      </c>
      <c r="X69">
        <f t="shared" si="18"/>
        <v>485.52112188791256</v>
      </c>
      <c r="Y69">
        <f t="shared" si="1"/>
        <v>3.445666933078966E-6</v>
      </c>
      <c r="Z69" s="44">
        <f t="shared" si="19"/>
        <v>-4.1376666524512995E-3</v>
      </c>
      <c r="AA69">
        <f t="shared" si="6"/>
        <v>1.3776269624766458E-5</v>
      </c>
      <c r="AB69" s="43">
        <f t="shared" si="20"/>
        <v>2.3122696401662417E-2</v>
      </c>
    </row>
    <row r="70" spans="1:28">
      <c r="A70" s="74">
        <f t="shared" si="7"/>
        <v>62</v>
      </c>
      <c r="B70" s="73">
        <f t="shared" si="8"/>
        <v>2.1743474184178648</v>
      </c>
      <c r="C70" s="73">
        <f t="shared" si="9"/>
        <v>-0.41376666524512995</v>
      </c>
      <c r="D70" s="73">
        <f t="shared" si="10"/>
        <v>297.81158243496878</v>
      </c>
      <c r="E70" s="73">
        <f t="shared" si="11"/>
        <v>485.52112188791256</v>
      </c>
      <c r="F70" s="14">
        <f t="shared" si="12"/>
        <v>0.60635844251377702</v>
      </c>
      <c r="G70" s="14">
        <f>F70-(Gamma-lambda*LN(D70))</f>
        <v>-0.12419464229380395</v>
      </c>
      <c r="H70" s="15">
        <f t="shared" si="2"/>
        <v>121.08465340044606</v>
      </c>
      <c r="I70" s="15">
        <f>H70*K_over_G</f>
        <v>161.4462045339281</v>
      </c>
      <c r="J70" s="73">
        <f t="shared" si="13"/>
        <v>399.55321795358321</v>
      </c>
      <c r="K70" s="73">
        <f>Mtc+N_*chi*G70</f>
        <v>1.071224143713418</v>
      </c>
      <c r="L70" s="73">
        <f t="shared" si="14"/>
        <v>1.6302963031799904</v>
      </c>
      <c r="M70" s="73">
        <f t="shared" si="3"/>
        <v>-0.5590721594665724</v>
      </c>
      <c r="N70" s="44">
        <f t="shared" si="0"/>
        <v>2.9999999999999997E-4</v>
      </c>
      <c r="O70" s="44">
        <f t="shared" si="4"/>
        <v>-1.6772164783997171E-4</v>
      </c>
      <c r="P70" s="14">
        <f>_H*D70/J70</f>
        <v>149.07229828371251</v>
      </c>
      <c r="Q70" s="52">
        <f>D70*EXP(-chi*G70/Mtc)</f>
        <v>433.12063121734445</v>
      </c>
      <c r="R70" s="44">
        <f t="shared" si="5"/>
        <v>3.7571751780380224E-3</v>
      </c>
      <c r="S70" s="73">
        <f t="shared" si="15"/>
        <v>401.05440938638367</v>
      </c>
      <c r="T70" s="73">
        <f>R70/(1/Mtc+1/(path_DqDp-W69))</f>
        <v>2.4657656635800919E-3</v>
      </c>
      <c r="U70" s="52">
        <f>D70*T70/(path_DqDp-E70/D70)</f>
        <v>0.53612586130085882</v>
      </c>
      <c r="V70" s="73">
        <f t="shared" si="16"/>
        <v>298.34770829626962</v>
      </c>
      <c r="W70" s="14">
        <f t="shared" si="17"/>
        <v>1.6327552369947655</v>
      </c>
      <c r="X70">
        <f t="shared" si="18"/>
        <v>487.12878316612085</v>
      </c>
      <c r="Y70">
        <f t="shared" si="1"/>
        <v>3.3207709208685137E-6</v>
      </c>
      <c r="Z70" s="44">
        <f t="shared" si="19"/>
        <v>-4.3020675293704031E-3</v>
      </c>
      <c r="AA70">
        <f t="shared" si="6"/>
        <v>1.3277167940445005E-5</v>
      </c>
      <c r="AB70" s="43">
        <f t="shared" si="20"/>
        <v>2.343597356960286E-2</v>
      </c>
    </row>
    <row r="71" spans="1:28">
      <c r="A71" s="74">
        <f t="shared" si="7"/>
        <v>63</v>
      </c>
      <c r="B71" s="73">
        <f t="shared" si="8"/>
        <v>2.2001951059812725</v>
      </c>
      <c r="C71" s="73">
        <f t="shared" si="9"/>
        <v>-0.4302067529370403</v>
      </c>
      <c r="D71" s="73">
        <f t="shared" si="10"/>
        <v>298.34770829626962</v>
      </c>
      <c r="E71" s="73">
        <f t="shared" si="11"/>
        <v>487.12878316612085</v>
      </c>
      <c r="F71" s="14">
        <f t="shared" si="12"/>
        <v>0.6066202666439221</v>
      </c>
      <c r="G71" s="14">
        <f>F71-(Gamma-lambda*LN(D71))</f>
        <v>-0.12390583916588938</v>
      </c>
      <c r="H71" s="15">
        <f t="shared" si="2"/>
        <v>121.19359379795</v>
      </c>
      <c r="I71" s="15">
        <f>H71*K_over_G</f>
        <v>161.59145839726668</v>
      </c>
      <c r="J71" s="73">
        <f t="shared" si="13"/>
        <v>401.05440938638367</v>
      </c>
      <c r="K71" s="73">
        <f>Mtc+N_*chi*G71</f>
        <v>1.0716631244678481</v>
      </c>
      <c r="L71" s="73">
        <f t="shared" si="14"/>
        <v>1.6327552369947655</v>
      </c>
      <c r="M71" s="73">
        <f t="shared" si="3"/>
        <v>-0.56109211252691749</v>
      </c>
      <c r="N71" s="44">
        <f t="shared" si="0"/>
        <v>2.9999999999999997E-4</v>
      </c>
      <c r="O71" s="44">
        <f t="shared" si="4"/>
        <v>-1.6832763375807522E-4</v>
      </c>
      <c r="P71" s="14">
        <f>_H*D71/J71</f>
        <v>148.78166219528364</v>
      </c>
      <c r="Q71" s="52">
        <f>D71*EXP(-chi*G71/Mtc)</f>
        <v>433.5225830372861</v>
      </c>
      <c r="R71" s="44">
        <f t="shared" si="5"/>
        <v>3.6134764245210529E-3</v>
      </c>
      <c r="S71" s="73">
        <f t="shared" si="15"/>
        <v>402.50361003965156</v>
      </c>
      <c r="T71" s="73">
        <f>R71/(1/Mtc+1/(path_DqDp-W70))</f>
        <v>2.3694170226997236E-3</v>
      </c>
      <c r="U71" s="52">
        <f>D71*T71/(path_DqDp-E71/D71)</f>
        <v>0.51703261760303154</v>
      </c>
      <c r="V71" s="73">
        <f t="shared" si="16"/>
        <v>298.86474091387265</v>
      </c>
      <c r="W71" s="14">
        <f t="shared" si="17"/>
        <v>1.6351183375968406</v>
      </c>
      <c r="X71">
        <f t="shared" si="18"/>
        <v>488.67921832940192</v>
      </c>
      <c r="Y71">
        <f t="shared" si="1"/>
        <v>3.1996283883516033E-6</v>
      </c>
      <c r="Z71" s="44">
        <f t="shared" si="19"/>
        <v>-4.4671955347401265E-3</v>
      </c>
      <c r="AA71">
        <f t="shared" si="6"/>
        <v>1.2793045529006263E-5</v>
      </c>
      <c r="AB71" s="43">
        <f t="shared" si="20"/>
        <v>2.3748766615131867E-2</v>
      </c>
    </row>
    <row r="72" spans="1:28">
      <c r="A72" s="74">
        <f t="shared" si="7"/>
        <v>64</v>
      </c>
      <c r="B72" s="73">
        <f t="shared" si="8"/>
        <v>2.225970143688516</v>
      </c>
      <c r="C72" s="73">
        <f t="shared" si="9"/>
        <v>-0.44671955347401265</v>
      </c>
      <c r="D72" s="73">
        <f t="shared" si="10"/>
        <v>298.86474091387265</v>
      </c>
      <c r="E72" s="73">
        <f t="shared" si="11"/>
        <v>488.67921832940192</v>
      </c>
      <c r="F72" s="14">
        <f t="shared" si="12"/>
        <v>0.60688330804699264</v>
      </c>
      <c r="G72" s="14">
        <f>F72-(Gamma-lambda*LN(D72))</f>
        <v>-0.12361682546029262</v>
      </c>
      <c r="H72" s="15">
        <f t="shared" si="2"/>
        <v>121.29856178514443</v>
      </c>
      <c r="I72" s="15">
        <f>H72*K_over_G</f>
        <v>161.73141571352593</v>
      </c>
      <c r="J72" s="73">
        <f t="shared" si="13"/>
        <v>402.50361003965156</v>
      </c>
      <c r="K72" s="73">
        <f>Mtc+N_*chi*G72</f>
        <v>1.0721024253003553</v>
      </c>
      <c r="L72" s="73">
        <f t="shared" si="14"/>
        <v>1.6351183375968406</v>
      </c>
      <c r="M72" s="73">
        <f t="shared" si="3"/>
        <v>-0.56301591229648529</v>
      </c>
      <c r="N72" s="44">
        <f t="shared" si="0"/>
        <v>2.9999999999999997E-4</v>
      </c>
      <c r="O72" s="44">
        <f t="shared" si="4"/>
        <v>-1.6890477368894556E-4</v>
      </c>
      <c r="P72" s="14">
        <f>_H*D72/J72</f>
        <v>148.50288715891557</v>
      </c>
      <c r="Q72" s="52">
        <f>D72*EXP(-chi*G72/Mtc)</f>
        <v>433.89551129456203</v>
      </c>
      <c r="R72" s="44">
        <f t="shared" si="5"/>
        <v>3.4745934099591393E-3</v>
      </c>
      <c r="S72" s="73">
        <f t="shared" si="15"/>
        <v>403.9021464305801</v>
      </c>
      <c r="T72" s="73">
        <f>R72/(1/Mtc+1/(path_DqDp-W71))</f>
        <v>2.2764588632064363E-3</v>
      </c>
      <c r="U72" s="52">
        <f>D72*T72/(path_DqDp-E72/D72)</f>
        <v>0.49847053198397911</v>
      </c>
      <c r="V72" s="73">
        <f t="shared" si="16"/>
        <v>299.36321144585662</v>
      </c>
      <c r="W72" s="14">
        <f t="shared" si="17"/>
        <v>1.6373889587715749</v>
      </c>
      <c r="X72">
        <f t="shared" si="18"/>
        <v>490.17401708384597</v>
      </c>
      <c r="Y72">
        <f t="shared" si="1"/>
        <v>3.082088472328206E-6</v>
      </c>
      <c r="Z72" s="44">
        <f t="shared" si="19"/>
        <v>-4.6330182199567438E-3</v>
      </c>
      <c r="AA72">
        <f t="shared" si="6"/>
        <v>1.2323301549871448E-5</v>
      </c>
      <c r="AB72" s="43">
        <f t="shared" si="20"/>
        <v>2.4061089916681738E-2</v>
      </c>
    </row>
    <row r="73" spans="1:28">
      <c r="A73" s="74">
        <f t="shared" si="7"/>
        <v>65</v>
      </c>
      <c r="B73" s="73">
        <f t="shared" si="8"/>
        <v>2.2516750510029491</v>
      </c>
      <c r="C73" s="73">
        <f t="shared" si="9"/>
        <v>-0.46330182199567438</v>
      </c>
      <c r="D73" s="73">
        <f t="shared" si="10"/>
        <v>299.36321144585662</v>
      </c>
      <c r="E73" s="73">
        <f t="shared" si="11"/>
        <v>490.17401708384597</v>
      </c>
      <c r="F73" s="14">
        <f t="shared" si="12"/>
        <v>0.60714751285558421</v>
      </c>
      <c r="G73" s="14">
        <f>F73-(Gamma-lambda*LN(D73))</f>
        <v>-0.12332762329181279</v>
      </c>
      <c r="H73" s="15">
        <f t="shared" si="2"/>
        <v>121.39967536559949</v>
      </c>
      <c r="I73" s="15">
        <f>H73*K_over_G</f>
        <v>161.86623382079935</v>
      </c>
      <c r="J73" s="73">
        <f t="shared" si="13"/>
        <v>403.9021464305801</v>
      </c>
      <c r="K73" s="73">
        <f>Mtc+N_*chi*G73</f>
        <v>1.0725420125964447</v>
      </c>
      <c r="L73" s="73">
        <f t="shared" si="14"/>
        <v>1.6373889587715749</v>
      </c>
      <c r="M73" s="73">
        <f t="shared" si="3"/>
        <v>-0.5648469461751302</v>
      </c>
      <c r="N73" s="44">
        <f t="shared" ref="N73:N136" si="21">d_epQp</f>
        <v>2.9999999999999997E-4</v>
      </c>
      <c r="O73" s="44">
        <f t="shared" si="4"/>
        <v>-1.6945408385253904E-4</v>
      </c>
      <c r="P73" s="14">
        <f>_H*D73/J73</f>
        <v>148.23551401815047</v>
      </c>
      <c r="Q73" s="52">
        <f>D73*EXP(-chi*G73/Mtc)</f>
        <v>434.24028865008785</v>
      </c>
      <c r="R73" s="44">
        <f t="shared" si="5"/>
        <v>3.3403066653700697E-3</v>
      </c>
      <c r="S73" s="73">
        <f t="shared" si="15"/>
        <v>405.25130346245948</v>
      </c>
      <c r="T73" s="73">
        <f>R73/(1/Mtc+1/(path_DqDp-W72))</f>
        <v>2.1867286938209826E-3</v>
      </c>
      <c r="U73" s="52">
        <f>D73*T73/(path_DqDp-E73/D73)</f>
        <v>0.48042038742977761</v>
      </c>
      <c r="V73" s="73">
        <f t="shared" si="16"/>
        <v>299.84363183328639</v>
      </c>
      <c r="W73" s="14">
        <f t="shared" si="17"/>
        <v>1.6395702945341433</v>
      </c>
      <c r="X73">
        <f t="shared" si="18"/>
        <v>491.61471175908861</v>
      </c>
      <c r="Y73">
        <f t="shared" ref="Y73:Y136" si="22">U73/(I73*MPa_to_kPa)</f>
        <v>2.9680086827846174E-6</v>
      </c>
      <c r="Z73" s="44">
        <f t="shared" si="19"/>
        <v>-4.7995042951264983E-3</v>
      </c>
      <c r="AA73">
        <f t="shared" si="6"/>
        <v>1.1867368433267514E-5</v>
      </c>
      <c r="AB73" s="43">
        <f t="shared" si="20"/>
        <v>2.4372957285115005E-2</v>
      </c>
    </row>
    <row r="74" spans="1:28">
      <c r="A74" s="74">
        <f t="shared" si="7"/>
        <v>66</v>
      </c>
      <c r="B74" s="73">
        <f t="shared" si="8"/>
        <v>2.2773122520072842</v>
      </c>
      <c r="C74" s="73">
        <f t="shared" si="9"/>
        <v>-0.47995042951264982</v>
      </c>
      <c r="D74" s="73">
        <f t="shared" si="10"/>
        <v>299.84363183328639</v>
      </c>
      <c r="E74" s="73">
        <f t="shared" si="11"/>
        <v>491.61471175908861</v>
      </c>
      <c r="F74" s="14">
        <f t="shared" si="12"/>
        <v>0.60741282915193073</v>
      </c>
      <c r="G74" s="14">
        <f>F74-(Gamma-lambda*LN(D74))</f>
        <v>-0.12303825417485381</v>
      </c>
      <c r="H74" s="15">
        <f t="shared" ref="H74:H137" si="23">Gmax*(V73/_p0)^G_exponent</f>
        <v>121.49704788224385</v>
      </c>
      <c r="I74" s="15">
        <f>H74*K_over_G</f>
        <v>161.99606384299182</v>
      </c>
      <c r="J74" s="73">
        <f t="shared" si="13"/>
        <v>405.25130346245948</v>
      </c>
      <c r="K74" s="73">
        <f>Mtc+N_*chi*G74</f>
        <v>1.0729818536542222</v>
      </c>
      <c r="L74" s="73">
        <f t="shared" si="14"/>
        <v>1.6395702945341433</v>
      </c>
      <c r="M74" s="73">
        <f t="shared" ref="M74:M137" si="24">K74-L74</f>
        <v>-0.56658844087992111</v>
      </c>
      <c r="N74" s="44">
        <f t="shared" si="21"/>
        <v>2.9999999999999997E-4</v>
      </c>
      <c r="O74" s="44">
        <f t="shared" ref="O74:O137" si="25">N74*M74</f>
        <v>-1.6997653226397632E-4</v>
      </c>
      <c r="P74" s="14">
        <f>_H*D74/J74</f>
        <v>147.97910791226485</v>
      </c>
      <c r="Q74" s="52">
        <f>D74*EXP(-chi*G74/Mtc)</f>
        <v>434.55775650439313</v>
      </c>
      <c r="R74" s="44">
        <f t="shared" ref="R74:R137" si="26">P74*(Q74-J74)*N74/J74</f>
        <v>3.2104099901702774E-3</v>
      </c>
      <c r="S74" s="73">
        <f t="shared" si="15"/>
        <v>406.55232629562482</v>
      </c>
      <c r="T74" s="73">
        <f>R74/(1/Mtc+1/(path_DqDp-W73))</f>
        <v>2.1000741811103762E-3</v>
      </c>
      <c r="U74" s="52">
        <f>D74*T74/(path_DqDp-E74/D74)</f>
        <v>0.46286395177457684</v>
      </c>
      <c r="V74" s="73">
        <f t="shared" si="16"/>
        <v>300.30649578506097</v>
      </c>
      <c r="W74" s="14">
        <f t="shared" si="17"/>
        <v>1.641665389060494</v>
      </c>
      <c r="X74">
        <f t="shared" si="18"/>
        <v>493.00278024037573</v>
      </c>
      <c r="Y74">
        <f t="shared" si="22"/>
        <v>2.857254310963933E-6</v>
      </c>
      <c r="Z74" s="44">
        <f t="shared" si="19"/>
        <v>-4.9666235730795108E-3</v>
      </c>
      <c r="AA74">
        <f t="shared" ref="AA74:AA137" si="27">(X74-X73)/(H74*MPa_to_kPa)</f>
        <v>1.1424709533950577E-5</v>
      </c>
      <c r="AB74" s="43">
        <f t="shared" si="20"/>
        <v>2.4684381994648955E-2</v>
      </c>
    </row>
    <row r="75" spans="1:28">
      <c r="A75" s="74">
        <f t="shared" ref="A75:A138" si="28">A74+1</f>
        <v>67</v>
      </c>
      <c r="B75" s="73">
        <f t="shared" ref="B75:B138" si="29">100*AB74+C75/3</f>
        <v>2.3028840803622455</v>
      </c>
      <c r="C75" s="73">
        <f t="shared" ref="C75:C138" si="30">100*Z74</f>
        <v>-0.49666235730795105</v>
      </c>
      <c r="D75" s="73">
        <f t="shared" ref="D75:D138" si="31">V74</f>
        <v>300.30649578506097</v>
      </c>
      <c r="E75" s="73">
        <f t="shared" ref="E75:E138" si="32">X74</f>
        <v>493.00278024037573</v>
      </c>
      <c r="F75" s="14">
        <f t="shared" ref="F75:F138" si="33">F$9-(1+F$9)*C74/100</f>
        <v>0.60767920687220234</v>
      </c>
      <c r="G75" s="14">
        <f>F75-(Gamma-lambda*LN(D75))</f>
        <v>-0.12274873904167927</v>
      </c>
      <c r="H75" s="15">
        <f t="shared" si="23"/>
        <v>121.59078827154346</v>
      </c>
      <c r="I75" s="15">
        <f>H75*K_over_G</f>
        <v>162.12105102872462</v>
      </c>
      <c r="J75" s="73">
        <f t="shared" ref="J75:J138" si="34">S74</f>
        <v>406.55232629562482</v>
      </c>
      <c r="K75" s="73">
        <f>Mtc+N_*chi*G75</f>
        <v>1.0734219166566474</v>
      </c>
      <c r="L75" s="73">
        <f t="shared" ref="L75:L138" si="35">E75/D75</f>
        <v>1.641665389060494</v>
      </c>
      <c r="M75" s="73">
        <f t="shared" si="24"/>
        <v>-0.56824347240384654</v>
      </c>
      <c r="N75" s="44">
        <f t="shared" si="21"/>
        <v>2.9999999999999997E-4</v>
      </c>
      <c r="O75" s="44">
        <f t="shared" si="25"/>
        <v>-1.7047304172115394E-4</v>
      </c>
      <c r="P75" s="14">
        <f>_H*D75/J75</f>
        <v>147.73325663702778</v>
      </c>
      <c r="Q75" s="52">
        <f>D75*EXP(-chi*G75/Mtc)</f>
        <v>434.8487265495915</v>
      </c>
      <c r="R75" s="44">
        <f t="shared" si="26"/>
        <v>3.0847094631431984E-3</v>
      </c>
      <c r="S75" s="73">
        <f t="shared" ref="S75:S138" si="36">J75*(1+R75)</f>
        <v>407.80642210381183</v>
      </c>
      <c r="T75" s="73">
        <f>R75/(1/Mtc+1/(path_DqDp-W74))</f>
        <v>2.0163523752185597E-3</v>
      </c>
      <c r="U75" s="52">
        <f>D75*T75/(path_DqDp-E75/D75)</f>
        <v>0.44578391155839975</v>
      </c>
      <c r="V75" s="73">
        <f t="shared" ref="V75:V138" si="37">D75+U75</f>
        <v>300.75227969661938</v>
      </c>
      <c r="W75" s="14">
        <f t="shared" ref="W75:W138" si="38">Mtc*(1+LN(S75/V75))</f>
        <v>1.6436771458655555</v>
      </c>
      <c r="X75">
        <f t="shared" ref="X75:X138" si="39">W75*V75</f>
        <v>494.33964870429861</v>
      </c>
      <c r="Y75">
        <f t="shared" si="22"/>
        <v>2.749697887656895E-6</v>
      </c>
      <c r="Z75" s="44">
        <f t="shared" ref="Z75:Z138" si="40">Z74+(Y75+O75)</f>
        <v>-5.1343469169130079E-3</v>
      </c>
      <c r="AA75">
        <f t="shared" si="27"/>
        <v>1.0994816983481616E-5</v>
      </c>
      <c r="AB75" s="43">
        <f t="shared" ref="AB75:AB138" si="41">AB74+(AA75+N75)</f>
        <v>2.4995376811632438E-2</v>
      </c>
    </row>
    <row r="76" spans="1:28">
      <c r="A76" s="74">
        <f t="shared" si="28"/>
        <v>68</v>
      </c>
      <c r="B76" s="73">
        <f t="shared" si="29"/>
        <v>2.3283927839328102</v>
      </c>
      <c r="C76" s="73">
        <f t="shared" si="30"/>
        <v>-0.51343469169130074</v>
      </c>
      <c r="D76" s="73">
        <f t="shared" si="31"/>
        <v>300.75227969661938</v>
      </c>
      <c r="E76" s="73">
        <f t="shared" si="32"/>
        <v>494.33964870429861</v>
      </c>
      <c r="F76" s="14">
        <f t="shared" si="33"/>
        <v>0.60794659771692716</v>
      </c>
      <c r="G76" s="14">
        <f>F76-(Gamma-lambda*LN(D76))</f>
        <v>-0.12245909826010237</v>
      </c>
      <c r="H76" s="15">
        <f t="shared" si="23"/>
        <v>121.68100130000587</v>
      </c>
      <c r="I76" s="15">
        <f>H76*K_over_G</f>
        <v>162.24133506667451</v>
      </c>
      <c r="J76" s="73">
        <f t="shared" si="34"/>
        <v>407.80642210381183</v>
      </c>
      <c r="K76" s="73">
        <f>Mtc+N_*chi*G76</f>
        <v>1.0738621706446443</v>
      </c>
      <c r="L76" s="73">
        <f t="shared" si="35"/>
        <v>1.6436771458655555</v>
      </c>
      <c r="M76" s="73">
        <f t="shared" si="24"/>
        <v>-0.56981497522091118</v>
      </c>
      <c r="N76" s="44">
        <f t="shared" si="21"/>
        <v>2.9999999999999997E-4</v>
      </c>
      <c r="O76" s="44">
        <f t="shared" si="25"/>
        <v>-1.7094449256627333E-4</v>
      </c>
      <c r="P76" s="14">
        <f>_H*D76/J76</f>
        <v>147.49756913835918</v>
      </c>
      <c r="Q76" s="52">
        <f>D76*EXP(-chi*G76/Mtc)</f>
        <v>435.11398221921945</v>
      </c>
      <c r="R76" s="44">
        <f t="shared" si="26"/>
        <v>2.9630225404568881E-3</v>
      </c>
      <c r="S76" s="73">
        <f t="shared" si="36"/>
        <v>409.01476172464851</v>
      </c>
      <c r="T76" s="73">
        <f>R76/(1/Mtc+1/(path_DqDp-W75))</f>
        <v>1.9354290048947597E-3</v>
      </c>
      <c r="U76" s="52">
        <f>D76*T76/(path_DqDp-E76/D76)</f>
        <v>0.42916381128483128</v>
      </c>
      <c r="V76" s="73">
        <f t="shared" si="37"/>
        <v>301.18144350790419</v>
      </c>
      <c r="W76" s="14">
        <f t="shared" si="38"/>
        <v>1.645608336295691</v>
      </c>
      <c r="X76">
        <f t="shared" si="39"/>
        <v>495.62669417417686</v>
      </c>
      <c r="Y76">
        <f t="shared" si="22"/>
        <v>2.6452186867696979E-6</v>
      </c>
      <c r="Z76" s="44">
        <f t="shared" si="40"/>
        <v>-5.3026461907925114E-3</v>
      </c>
      <c r="AA76">
        <f t="shared" si="27"/>
        <v>1.0577209721549101E-5</v>
      </c>
      <c r="AB76" s="43">
        <f t="shared" si="41"/>
        <v>2.5305954021353987E-2</v>
      </c>
    </row>
    <row r="77" spans="1:28">
      <c r="A77" s="74">
        <f t="shared" si="28"/>
        <v>69</v>
      </c>
      <c r="B77" s="73">
        <f t="shared" si="29"/>
        <v>2.3538405291089814</v>
      </c>
      <c r="C77" s="73">
        <f t="shared" si="30"/>
        <v>-0.53026461907925115</v>
      </c>
      <c r="D77" s="73">
        <f t="shared" si="31"/>
        <v>301.18144350790419</v>
      </c>
      <c r="E77" s="73">
        <f t="shared" si="32"/>
        <v>495.62669417417686</v>
      </c>
      <c r="F77" s="14">
        <f t="shared" si="33"/>
        <v>0.6082149550670608</v>
      </c>
      <c r="G77" s="14">
        <f>F77-(Gamma-lambda*LN(D77))</f>
        <v>-0.12216935165061371</v>
      </c>
      <c r="H77" s="15">
        <f t="shared" si="23"/>
        <v>121.76778778448588</v>
      </c>
      <c r="I77" s="15">
        <f>H77*K_over_G</f>
        <v>162.35705037931453</v>
      </c>
      <c r="J77" s="73">
        <f t="shared" si="34"/>
        <v>409.01476172464851</v>
      </c>
      <c r="K77" s="73">
        <f>Mtc+N_*chi*G77</f>
        <v>1.0743025854910671</v>
      </c>
      <c r="L77" s="73">
        <f t="shared" si="35"/>
        <v>1.645608336295691</v>
      </c>
      <c r="M77" s="73">
        <f t="shared" si="24"/>
        <v>-0.57130575080462398</v>
      </c>
      <c r="N77" s="44">
        <f t="shared" si="21"/>
        <v>2.9999999999999997E-4</v>
      </c>
      <c r="O77" s="44">
        <f t="shared" si="25"/>
        <v>-1.7139172524138717E-4</v>
      </c>
      <c r="P77" s="14">
        <f>_H*D77/J77</f>
        <v>147.27167412635418</v>
      </c>
      <c r="Q77" s="52">
        <f>D77*EXP(-chi*G77/Mtc)</f>
        <v>435.35428004419958</v>
      </c>
      <c r="R77" s="44">
        <f t="shared" si="26"/>
        <v>2.8451772319260261E-3</v>
      </c>
      <c r="S77" s="73">
        <f t="shared" si="36"/>
        <v>410.17848121222914</v>
      </c>
      <c r="T77" s="73">
        <f>R77/(1/Mtc+1/(path_DqDp-W76))</f>
        <v>1.8571778347164891E-3</v>
      </c>
      <c r="U77" s="52">
        <f>D77*T77/(path_DqDp-E77/D77)</f>
        <v>0.41298799756413218</v>
      </c>
      <c r="V77" s="73">
        <f t="shared" si="37"/>
        <v>301.59443150546832</v>
      </c>
      <c r="W77" s="14">
        <f t="shared" si="38"/>
        <v>1.6474616073955703</v>
      </c>
      <c r="X77">
        <f t="shared" si="39"/>
        <v>496.86524690955207</v>
      </c>
      <c r="Y77">
        <f t="shared" si="22"/>
        <v>2.5437022697768219E-6</v>
      </c>
      <c r="Z77" s="44">
        <f t="shared" si="40"/>
        <v>-5.4714942137641213E-3</v>
      </c>
      <c r="AA77">
        <f t="shared" si="27"/>
        <v>1.0171431689038281E-5</v>
      </c>
      <c r="AB77" s="43">
        <f t="shared" si="41"/>
        <v>2.5616125453043023E-2</v>
      </c>
    </row>
    <row r="78" spans="1:28">
      <c r="A78" s="74">
        <f t="shared" si="28"/>
        <v>70</v>
      </c>
      <c r="B78" s="73">
        <f t="shared" si="29"/>
        <v>2.3792294048454985</v>
      </c>
      <c r="C78" s="73">
        <f t="shared" si="30"/>
        <v>-0.54714942137641209</v>
      </c>
      <c r="D78" s="73">
        <f t="shared" si="31"/>
        <v>301.59443150546832</v>
      </c>
      <c r="E78" s="73">
        <f t="shared" si="32"/>
        <v>496.86524690955207</v>
      </c>
      <c r="F78" s="14">
        <f t="shared" si="33"/>
        <v>0.60848423390526796</v>
      </c>
      <c r="G78" s="14">
        <f>F78-(Gamma-lambda*LN(D78))</f>
        <v>-0.12187951850295398</v>
      </c>
      <c r="H78" s="15">
        <f t="shared" si="23"/>
        <v>121.85124479762507</v>
      </c>
      <c r="I78" s="15">
        <f>H78*K_over_G</f>
        <v>162.46832639683345</v>
      </c>
      <c r="J78" s="73">
        <f t="shared" si="34"/>
        <v>410.17848121222914</v>
      </c>
      <c r="K78" s="73">
        <f>Mtc+N_*chi*G78</f>
        <v>1.0747431318755098</v>
      </c>
      <c r="L78" s="73">
        <f t="shared" si="35"/>
        <v>1.6474616073955703</v>
      </c>
      <c r="M78" s="73">
        <f t="shared" si="24"/>
        <v>-0.5727184755200605</v>
      </c>
      <c r="N78" s="44">
        <f t="shared" si="21"/>
        <v>2.9999999999999997E-4</v>
      </c>
      <c r="O78" s="44">
        <f t="shared" si="25"/>
        <v>-1.7181554265601812E-4</v>
      </c>
      <c r="P78" s="14">
        <f>_H*D78/J78</f>
        <v>147.05521879848266</v>
      </c>
      <c r="Q78" s="52">
        <f>D78*EXP(-chi*G78/Mtc)</f>
        <v>435.57035092240307</v>
      </c>
      <c r="R78" s="44">
        <f t="shared" si="26"/>
        <v>2.7310113477163542E-3</v>
      </c>
      <c r="S78" s="73">
        <f t="shared" si="36"/>
        <v>411.29868329900881</v>
      </c>
      <c r="T78" s="73">
        <f>R78/(1/Mtc+1/(path_DqDp-W77))</f>
        <v>1.781480078222095E-3</v>
      </c>
      <c r="U78" s="52">
        <f>D78*T78/(path_DqDp-E78/D78)</f>
        <v>0.39724156768306024</v>
      </c>
      <c r="V78" s="73">
        <f t="shared" si="37"/>
        <v>301.99167307315139</v>
      </c>
      <c r="W78" s="14">
        <f t="shared" si="38"/>
        <v>1.6492394892035849</v>
      </c>
      <c r="X78">
        <f t="shared" si="39"/>
        <v>498.05659264290017</v>
      </c>
      <c r="Y78">
        <f t="shared" si="22"/>
        <v>2.4450400671499905E-6</v>
      </c>
      <c r="Z78" s="44">
        <f t="shared" si="40"/>
        <v>-5.6408647163529897E-3</v>
      </c>
      <c r="AA78">
        <f t="shared" si="27"/>
        <v>9.7770501674129838E-6</v>
      </c>
      <c r="AB78" s="43">
        <f t="shared" si="41"/>
        <v>2.5925902503210436E-2</v>
      </c>
    </row>
    <row r="79" spans="1:28">
      <c r="A79" s="74">
        <f t="shared" si="28"/>
        <v>71</v>
      </c>
      <c r="B79" s="73">
        <f t="shared" si="29"/>
        <v>2.4045614264426103</v>
      </c>
      <c r="C79" s="73">
        <f t="shared" si="30"/>
        <v>-0.56408647163529901</v>
      </c>
      <c r="D79" s="73">
        <f t="shared" si="31"/>
        <v>301.99167307315139</v>
      </c>
      <c r="E79" s="73">
        <f t="shared" si="32"/>
        <v>498.05659264290017</v>
      </c>
      <c r="F79" s="14">
        <f t="shared" si="33"/>
        <v>0.60875439074202253</v>
      </c>
      <c r="G79" s="14">
        <f>F79-(Gamma-lambda*LN(D79))</f>
        <v>-0.12158961759213827</v>
      </c>
      <c r="H79" s="15">
        <f t="shared" si="23"/>
        <v>121.93146585963044</v>
      </c>
      <c r="I79" s="15">
        <f>H79*K_over_G</f>
        <v>162.5752878128406</v>
      </c>
      <c r="J79" s="73">
        <f t="shared" si="34"/>
        <v>411.29868329900881</v>
      </c>
      <c r="K79" s="73">
        <f>Mtc+N_*chi*G79</f>
        <v>1.0751837812599498</v>
      </c>
      <c r="L79" s="73">
        <f t="shared" si="35"/>
        <v>1.6492394892035849</v>
      </c>
      <c r="M79" s="73">
        <f t="shared" si="24"/>
        <v>-0.57405570794363503</v>
      </c>
      <c r="N79" s="44">
        <f t="shared" si="21"/>
        <v>2.9999999999999997E-4</v>
      </c>
      <c r="O79" s="44">
        <f t="shared" si="25"/>
        <v>-1.722167123830905E-4</v>
      </c>
      <c r="P79" s="14">
        <f>_H*D79/J79</f>
        <v>146.84786766195765</v>
      </c>
      <c r="Q79" s="52">
        <f>D79*EXP(-chi*G79/Mtc)</f>
        <v>435.76290130858837</v>
      </c>
      <c r="R79" s="44">
        <f t="shared" si="26"/>
        <v>2.6203718085664077E-3</v>
      </c>
      <c r="S79" s="73">
        <f t="shared" si="36"/>
        <v>412.37643877362603</v>
      </c>
      <c r="T79" s="73">
        <f>R79/(1/Mtc+1/(path_DqDp-W78))</f>
        <v>1.7082238613817973E-3</v>
      </c>
      <c r="U79" s="52">
        <f>D79*T79/(path_DqDp-E79/D79)</f>
        <v>0.38191032219176207</v>
      </c>
      <c r="V79" s="73">
        <f t="shared" si="37"/>
        <v>302.37358339534313</v>
      </c>
      <c r="W79" s="14">
        <f t="shared" si="38"/>
        <v>1.6509444015245542</v>
      </c>
      <c r="X79">
        <f t="shared" si="39"/>
        <v>499.20197467545967</v>
      </c>
      <c r="Y79">
        <f t="shared" si="22"/>
        <v>2.349128993278632E-6</v>
      </c>
      <c r="Z79" s="44">
        <f t="shared" si="40"/>
        <v>-5.8107322997428016E-3</v>
      </c>
      <c r="AA79">
        <f t="shared" si="27"/>
        <v>9.3936542506433836E-6</v>
      </c>
      <c r="AB79" s="43">
        <f t="shared" si="41"/>
        <v>2.6235296157461081E-2</v>
      </c>
    </row>
    <row r="80" spans="1:28">
      <c r="A80" s="74">
        <f t="shared" si="28"/>
        <v>72</v>
      </c>
      <c r="B80" s="73">
        <f t="shared" si="29"/>
        <v>2.4298385390880144</v>
      </c>
      <c r="C80" s="73">
        <f t="shared" si="30"/>
        <v>-0.58107322997428013</v>
      </c>
      <c r="D80" s="73">
        <f t="shared" si="31"/>
        <v>302.37358339534313</v>
      </c>
      <c r="E80" s="73">
        <f t="shared" si="32"/>
        <v>499.20197467545967</v>
      </c>
      <c r="F80" s="14">
        <f t="shared" si="33"/>
        <v>0.60902538354616476</v>
      </c>
      <c r="G80" s="14">
        <f>F80-(Gamma-lambda*LN(D80))</f>
        <v>-0.1212996671939448</v>
      </c>
      <c r="H80" s="15">
        <f t="shared" si="23"/>
        <v>122.00854111748444</v>
      </c>
      <c r="I80" s="15">
        <f>H80*K_over_G</f>
        <v>162.67805482331261</v>
      </c>
      <c r="J80" s="73">
        <f t="shared" si="34"/>
        <v>412.37643877362603</v>
      </c>
      <c r="K80" s="73">
        <f>Mtc+N_*chi*G80</f>
        <v>1.0756245058652039</v>
      </c>
      <c r="L80" s="73">
        <f t="shared" si="35"/>
        <v>1.6509444015245542</v>
      </c>
      <c r="M80" s="73">
        <f t="shared" si="24"/>
        <v>-0.57531989565935038</v>
      </c>
      <c r="N80" s="44">
        <f t="shared" si="21"/>
        <v>2.9999999999999997E-4</v>
      </c>
      <c r="O80" s="44">
        <f t="shared" si="25"/>
        <v>-1.725959686978051E-4</v>
      </c>
      <c r="P80" s="14">
        <f>_H*D80/J80</f>
        <v>146.64930144630841</v>
      </c>
      <c r="Q80" s="52">
        <f>D80*EXP(-chi*G80/Mtc)</f>
        <v>435.9326143308686</v>
      </c>
      <c r="R80" s="44">
        <f t="shared" si="26"/>
        <v>2.513114013368188E-3</v>
      </c>
      <c r="S80" s="73">
        <f t="shared" si="36"/>
        <v>413.41278778069096</v>
      </c>
      <c r="T80" s="73">
        <f>R80/(1/Mtc+1/(path_DqDp-W79))</f>
        <v>1.6373037314599142E-3</v>
      </c>
      <c r="U80" s="52">
        <f>D80*T80/(path_DqDp-E80/D80)</f>
        <v>0.36698072114120639</v>
      </c>
      <c r="V80" s="73">
        <f t="shared" si="37"/>
        <v>302.74056411648434</v>
      </c>
      <c r="W80" s="14">
        <f t="shared" si="38"/>
        <v>1.6525786602237242</v>
      </c>
      <c r="X80">
        <f t="shared" si="39"/>
        <v>500.30259584299415</v>
      </c>
      <c r="Y80">
        <f t="shared" si="22"/>
        <v>2.2558710917695097E-6</v>
      </c>
      <c r="Z80" s="44">
        <f t="shared" si="40"/>
        <v>-5.9810723973488375E-3</v>
      </c>
      <c r="AA80">
        <f t="shared" si="27"/>
        <v>9.0208534374218477E-6</v>
      </c>
      <c r="AB80" s="43">
        <f t="shared" si="41"/>
        <v>2.6544317010898502E-2</v>
      </c>
    </row>
    <row r="81" spans="1:28">
      <c r="A81" s="74">
        <f t="shared" si="28"/>
        <v>73</v>
      </c>
      <c r="B81" s="73">
        <f t="shared" si="29"/>
        <v>2.4550626211782225</v>
      </c>
      <c r="C81" s="73">
        <f t="shared" si="30"/>
        <v>-0.59810723973488378</v>
      </c>
      <c r="D81" s="73">
        <f t="shared" si="31"/>
        <v>302.74056411648434</v>
      </c>
      <c r="E81" s="73">
        <f t="shared" si="32"/>
        <v>500.30259584299415</v>
      </c>
      <c r="F81" s="14">
        <f t="shared" si="33"/>
        <v>0.60929717167958841</v>
      </c>
      <c r="G81" s="14">
        <f>F81-(Gamma-lambda*LN(D81))</f>
        <v>-0.12100968509987875</v>
      </c>
      <c r="H81" s="15">
        <f t="shared" si="23"/>
        <v>122.08255751257646</v>
      </c>
      <c r="I81" s="15">
        <f>H81*K_over_G</f>
        <v>162.77674335010195</v>
      </c>
      <c r="J81" s="73">
        <f t="shared" si="34"/>
        <v>413.41278778069096</v>
      </c>
      <c r="K81" s="73">
        <f>Mtc+N_*chi*G81</f>
        <v>1.0760652786481844</v>
      </c>
      <c r="L81" s="73">
        <f t="shared" si="35"/>
        <v>1.6525786602237242</v>
      </c>
      <c r="M81" s="73">
        <f t="shared" si="24"/>
        <v>-0.57651338157553988</v>
      </c>
      <c r="N81" s="44">
        <f t="shared" si="21"/>
        <v>2.9999999999999997E-4</v>
      </c>
      <c r="O81" s="44">
        <f t="shared" si="25"/>
        <v>-1.7295401447266196E-4</v>
      </c>
      <c r="P81" s="14">
        <f>_H*D81/J81</f>
        <v>146.4592160981162</v>
      </c>
      <c r="Q81" s="52">
        <f>D81*EXP(-chi*G81/Mtc)</f>
        <v>436.08015083930411</v>
      </c>
      <c r="R81" s="44">
        <f t="shared" si="26"/>
        <v>2.4091012586216886E-3</v>
      </c>
      <c r="S81" s="73">
        <f t="shared" si="36"/>
        <v>414.40874104806369</v>
      </c>
      <c r="T81" s="73">
        <f>R81/(1/Mtc+1/(path_DqDp-W80))</f>
        <v>1.5686202068678171E-3</v>
      </c>
      <c r="U81" s="52">
        <f>D81*T81/(path_DqDp-E81/D81)</f>
        <v>0.35243984364276776</v>
      </c>
      <c r="V81" s="73">
        <f t="shared" si="37"/>
        <v>303.09300396012708</v>
      </c>
      <c r="W81" s="14">
        <f t="shared" si="38"/>
        <v>1.6541444830817973</v>
      </c>
      <c r="X81">
        <f t="shared" si="39"/>
        <v>501.35962036133355</v>
      </c>
      <c r="Y81">
        <f t="shared" si="22"/>
        <v>2.1651732083417861E-6</v>
      </c>
      <c r="Z81" s="44">
        <f t="shared" si="40"/>
        <v>-6.1518612386131577E-3</v>
      </c>
      <c r="AA81">
        <f t="shared" si="27"/>
        <v>8.6582763326408286E-6</v>
      </c>
      <c r="AB81" s="43">
        <f t="shared" si="41"/>
        <v>2.6852975287231143E-2</v>
      </c>
    </row>
    <row r="82" spans="1:28">
      <c r="A82" s="74">
        <f t="shared" si="28"/>
        <v>74</v>
      </c>
      <c r="B82" s="73">
        <f t="shared" si="29"/>
        <v>2.4802354874360093</v>
      </c>
      <c r="C82" s="73">
        <f t="shared" si="30"/>
        <v>-0.61518612386131577</v>
      </c>
      <c r="D82" s="73">
        <f t="shared" si="31"/>
        <v>303.09300396012708</v>
      </c>
      <c r="E82" s="73">
        <f t="shared" si="32"/>
        <v>501.35962036133355</v>
      </c>
      <c r="F82" s="14">
        <f t="shared" si="33"/>
        <v>0.60956971583575814</v>
      </c>
      <c r="G82" s="14">
        <f>F82-(Gamma-lambda*LN(D82))</f>
        <v>-0.1207196886316233</v>
      </c>
      <c r="H82" s="15">
        <f t="shared" si="23"/>
        <v>122.15359893765572</v>
      </c>
      <c r="I82" s="15">
        <f>H82*K_over_G</f>
        <v>162.87146525020765</v>
      </c>
      <c r="J82" s="73">
        <f t="shared" si="34"/>
        <v>414.40874104806369</v>
      </c>
      <c r="K82" s="73">
        <f>Mtc+N_*chi*G82</f>
        <v>1.0765060732799325</v>
      </c>
      <c r="L82" s="73">
        <f t="shared" si="35"/>
        <v>1.6541444830817973</v>
      </c>
      <c r="M82" s="73">
        <f t="shared" si="24"/>
        <v>-0.57763840980186476</v>
      </c>
      <c r="N82" s="44">
        <f t="shared" si="21"/>
        <v>2.9999999999999997E-4</v>
      </c>
      <c r="O82" s="44">
        <f t="shared" si="25"/>
        <v>-1.732915229405594E-4</v>
      </c>
      <c r="P82" s="14">
        <f>_H*D82/J82</f>
        <v>146.27732185068652</v>
      </c>
      <c r="Q82" s="52">
        <f>D82*EXP(-chi*G82/Mtc)</f>
        <v>436.2061503917102</v>
      </c>
      <c r="R82" s="44">
        <f t="shared" si="26"/>
        <v>2.3082042048687907E-3</v>
      </c>
      <c r="S82" s="73">
        <f t="shared" si="36"/>
        <v>415.3652810466852</v>
      </c>
      <c r="T82" s="73">
        <f>R82/(1/Mtc+1/(path_DqDp-W81))</f>
        <v>1.5020793640864011E-3</v>
      </c>
      <c r="U82" s="52">
        <f>D82*T82/(path_DqDp-E82/D82)</f>
        <v>0.33827535045512225</v>
      </c>
      <c r="V82" s="73">
        <f t="shared" si="37"/>
        <v>303.43127931058223</v>
      </c>
      <c r="W82" s="14">
        <f t="shared" si="38"/>
        <v>1.6556439952469622</v>
      </c>
      <c r="X82">
        <f t="shared" si="39"/>
        <v>502.37417556066924</v>
      </c>
      <c r="Y82">
        <f t="shared" si="22"/>
        <v>2.0769466888227124E-6</v>
      </c>
      <c r="Z82" s="44">
        <f t="shared" si="40"/>
        <v>-6.3230758148648944E-3</v>
      </c>
      <c r="AA82">
        <f t="shared" si="27"/>
        <v>8.3055694482934858E-6</v>
      </c>
      <c r="AB82" s="43">
        <f t="shared" si="41"/>
        <v>2.7161280856679435E-2</v>
      </c>
    </row>
    <row r="83" spans="1:28">
      <c r="A83" s="74">
        <f t="shared" si="28"/>
        <v>75</v>
      </c>
      <c r="B83" s="73">
        <f t="shared" si="29"/>
        <v>2.5053588918391139</v>
      </c>
      <c r="C83" s="73">
        <f t="shared" si="30"/>
        <v>-0.63230758148648947</v>
      </c>
      <c r="D83" s="73">
        <f t="shared" si="31"/>
        <v>303.43127931058223</v>
      </c>
      <c r="E83" s="73">
        <f t="shared" si="32"/>
        <v>502.37417556066924</v>
      </c>
      <c r="F83" s="14">
        <f t="shared" si="33"/>
        <v>0.609842977981781</v>
      </c>
      <c r="G83" s="14">
        <f>F83-(Gamma-lambda*LN(D83))</f>
        <v>-0.12042969465499487</v>
      </c>
      <c r="H83" s="15">
        <f t="shared" si="23"/>
        <v>122.22174638392447</v>
      </c>
      <c r="I83" s="15">
        <f>H83*K_over_G</f>
        <v>162.9623285118993</v>
      </c>
      <c r="J83" s="73">
        <f t="shared" si="34"/>
        <v>415.3652810466852</v>
      </c>
      <c r="K83" s="73">
        <f>Mtc+N_*chi*G83</f>
        <v>1.0769468641244078</v>
      </c>
      <c r="L83" s="73">
        <f t="shared" si="35"/>
        <v>1.6556439952469622</v>
      </c>
      <c r="M83" s="73">
        <f t="shared" si="24"/>
        <v>-0.57869713112255439</v>
      </c>
      <c r="N83" s="44">
        <f t="shared" si="21"/>
        <v>2.9999999999999997E-4</v>
      </c>
      <c r="O83" s="44">
        <f t="shared" si="25"/>
        <v>-1.736091393367663E-4</v>
      </c>
      <c r="P83" s="14">
        <f>_H*D83/J83</f>
        <v>146.10334236215468</v>
      </c>
      <c r="Q83" s="52">
        <f>D83*EXP(-chi*G83/Mtc)</f>
        <v>436.31123218133268</v>
      </c>
      <c r="R83" s="44">
        <f t="shared" si="26"/>
        <v>2.2103003857337823E-3</v>
      </c>
      <c r="S83" s="73">
        <f t="shared" si="36"/>
        <v>416.28336308760316</v>
      </c>
      <c r="T83" s="73">
        <f>R83/(1/Mtc+1/(path_DqDp-W82))</f>
        <v>1.4375924581594135E-3</v>
      </c>
      <c r="U83" s="52">
        <f>D83*T83/(path_DqDp-E83/D83)</f>
        <v>0.32447544933359274</v>
      </c>
      <c r="V83" s="73">
        <f t="shared" si="37"/>
        <v>303.75575475991582</v>
      </c>
      <c r="W83" s="14">
        <f t="shared" si="38"/>
        <v>1.6570792343165139</v>
      </c>
      <c r="X83">
        <f t="shared" si="39"/>
        <v>503.34735351679609</v>
      </c>
      <c r="Y83">
        <f t="shared" si="22"/>
        <v>1.9911071000062441E-6</v>
      </c>
      <c r="Z83" s="44">
        <f t="shared" si="40"/>
        <v>-6.4946938471016546E-3</v>
      </c>
      <c r="AA83">
        <f t="shared" si="27"/>
        <v>7.9623960949624147E-6</v>
      </c>
      <c r="AB83" s="43">
        <f t="shared" si="41"/>
        <v>2.7469243252774396E-2</v>
      </c>
    </row>
    <row r="84" spans="1:28">
      <c r="A84" s="74">
        <f t="shared" si="28"/>
        <v>76</v>
      </c>
      <c r="B84" s="73">
        <f t="shared" si="29"/>
        <v>2.530434530374051</v>
      </c>
      <c r="C84" s="73">
        <f t="shared" si="30"/>
        <v>-0.64946938471016546</v>
      </c>
      <c r="D84" s="73">
        <f t="shared" si="31"/>
        <v>303.75575475991582</v>
      </c>
      <c r="E84" s="73">
        <f t="shared" si="32"/>
        <v>503.34735351679609</v>
      </c>
      <c r="F84" s="14">
        <f t="shared" si="33"/>
        <v>0.61011692130378381</v>
      </c>
      <c r="G84" s="14">
        <f>F84-(Gamma-lambda*LN(D84))</f>
        <v>-0.12013971959341196</v>
      </c>
      <c r="H84" s="15">
        <f t="shared" si="23"/>
        <v>122.28707807901679</v>
      </c>
      <c r="I84" s="15">
        <f>H84*K_over_G</f>
        <v>163.04943743868907</v>
      </c>
      <c r="J84" s="73">
        <f t="shared" si="34"/>
        <v>416.28336308760316</v>
      </c>
      <c r="K84" s="73">
        <f>Mtc+N_*chi*G84</f>
        <v>1.0773876262180138</v>
      </c>
      <c r="L84" s="73">
        <f t="shared" si="35"/>
        <v>1.6570792343165139</v>
      </c>
      <c r="M84" s="73">
        <f t="shared" si="24"/>
        <v>-0.57969160809850018</v>
      </c>
      <c r="N84" s="44">
        <f t="shared" si="21"/>
        <v>2.9999999999999997E-4</v>
      </c>
      <c r="O84" s="44">
        <f t="shared" si="25"/>
        <v>-1.7390748242955003E-4</v>
      </c>
      <c r="P84" s="14">
        <f>_H*D84/J84</f>
        <v>145.93701391616415</v>
      </c>
      <c r="Q84" s="52">
        <f>D84*EXP(-chi*G84/Mtc)</f>
        <v>436.39599591062131</v>
      </c>
      <c r="R84" s="44">
        <f t="shared" si="26"/>
        <v>2.1152737556550992E-3</v>
      </c>
      <c r="S84" s="73">
        <f t="shared" si="36"/>
        <v>417.16391636045824</v>
      </c>
      <c r="T84" s="73">
        <f>R84/(1/Mtc+1/(path_DqDp-W83))</f>
        <v>1.3750755736293269E-3</v>
      </c>
      <c r="U84" s="52">
        <f>D84*T84/(path_DqDp-E84/D84)</f>
        <v>0.31102886290325288</v>
      </c>
      <c r="V84" s="73">
        <f t="shared" si="37"/>
        <v>304.06678362281906</v>
      </c>
      <c r="W84" s="14">
        <f t="shared" si="38"/>
        <v>1.6584521550776214</v>
      </c>
      <c r="X84">
        <f t="shared" si="39"/>
        <v>504.28021258678507</v>
      </c>
      <c r="Y84">
        <f t="shared" si="22"/>
        <v>1.9075739713619561E-6</v>
      </c>
      <c r="Z84" s="44">
        <f t="shared" si="40"/>
        <v>-6.6666937555598426E-3</v>
      </c>
      <c r="AA84">
        <f t="shared" si="27"/>
        <v>7.6284353559106563E-6</v>
      </c>
      <c r="AB84" s="43">
        <f t="shared" si="41"/>
        <v>2.7776871688130308E-2</v>
      </c>
    </row>
    <row r="85" spans="1:28">
      <c r="A85" s="74">
        <f t="shared" si="28"/>
        <v>77</v>
      </c>
      <c r="B85" s="73">
        <f t="shared" si="29"/>
        <v>2.555464043627703</v>
      </c>
      <c r="C85" s="73">
        <f t="shared" si="30"/>
        <v>-0.66666937555598427</v>
      </c>
      <c r="D85" s="73">
        <f t="shared" si="31"/>
        <v>304.06678362281906</v>
      </c>
      <c r="E85" s="73">
        <f t="shared" si="32"/>
        <v>504.28021258678507</v>
      </c>
      <c r="F85" s="14">
        <f t="shared" si="33"/>
        <v>0.61039151015536264</v>
      </c>
      <c r="G85" s="14">
        <f>F85-(Gamma-lambda*LN(D85))</f>
        <v>-0.11984977944089859</v>
      </c>
      <c r="H85" s="15">
        <f t="shared" si="23"/>
        <v>122.34966961654308</v>
      </c>
      <c r="I85" s="15">
        <f>H85*K_over_G</f>
        <v>163.13289282205747</v>
      </c>
      <c r="J85" s="73">
        <f t="shared" si="34"/>
        <v>417.16391636045824</v>
      </c>
      <c r="K85" s="73">
        <f>Mtc+N_*chi*G85</f>
        <v>1.0778283352498341</v>
      </c>
      <c r="L85" s="73">
        <f t="shared" si="35"/>
        <v>1.6584521550776214</v>
      </c>
      <c r="M85" s="73">
        <f t="shared" si="24"/>
        <v>-0.58062381982778732</v>
      </c>
      <c r="N85" s="44">
        <f t="shared" si="21"/>
        <v>2.9999999999999997E-4</v>
      </c>
      <c r="O85" s="44">
        <f t="shared" si="25"/>
        <v>-1.7418714594833617E-4</v>
      </c>
      <c r="P85" s="14">
        <f>_H*D85/J85</f>
        <v>145.77808467982859</v>
      </c>
      <c r="Q85" s="52">
        <f>D85*EXP(-chi*G85/Mtc)</f>
        <v>436.46102261499101</v>
      </c>
      <c r="R85" s="44">
        <f t="shared" si="26"/>
        <v>2.0230142728007807E-3</v>
      </c>
      <c r="S85" s="73">
        <f t="shared" si="36"/>
        <v>418.00784491735294</v>
      </c>
      <c r="T85" s="73">
        <f>R85/(1/Mtc+1/(path_DqDp-W84))</f>
        <v>1.3144493031167512E-3</v>
      </c>
      <c r="U85" s="52">
        <f>D85*T85/(path_DqDp-E85/D85)</f>
        <v>0.29792479884091783</v>
      </c>
      <c r="V85" s="73">
        <f t="shared" si="37"/>
        <v>304.36470842166</v>
      </c>
      <c r="W85" s="14">
        <f t="shared" si="38"/>
        <v>1.6597646339341141</v>
      </c>
      <c r="X85">
        <f t="shared" si="39"/>
        <v>505.17377885593987</v>
      </c>
      <c r="Y85">
        <f t="shared" si="22"/>
        <v>1.8262705557847798E-6</v>
      </c>
      <c r="Z85" s="44">
        <f t="shared" si="40"/>
        <v>-6.8390546309523943E-3</v>
      </c>
      <c r="AA85">
        <f t="shared" si="27"/>
        <v>7.3033811366662062E-6</v>
      </c>
      <c r="AB85" s="43">
        <f t="shared" si="41"/>
        <v>2.8084175069266974E-2</v>
      </c>
    </row>
    <row r="86" spans="1:28">
      <c r="A86" s="74">
        <f t="shared" si="28"/>
        <v>78</v>
      </c>
      <c r="B86" s="73">
        <f t="shared" si="29"/>
        <v>2.5804490192282845</v>
      </c>
      <c r="C86" s="73">
        <f t="shared" si="30"/>
        <v>-0.68390546309523947</v>
      </c>
      <c r="D86" s="73">
        <f t="shared" si="31"/>
        <v>304.36470842166</v>
      </c>
      <c r="E86" s="73">
        <f t="shared" si="32"/>
        <v>505.17377885593987</v>
      </c>
      <c r="F86" s="14">
        <f t="shared" si="33"/>
        <v>0.61066671000889572</v>
      </c>
      <c r="G86" s="14">
        <f>F86-(Gamma-lambda*LN(D86))</f>
        <v>-0.1195598897746315</v>
      </c>
      <c r="H86" s="15">
        <f t="shared" si="23"/>
        <v>122.40959407782182</v>
      </c>
      <c r="I86" s="15">
        <f>H86*K_over_G</f>
        <v>163.21279210376244</v>
      </c>
      <c r="J86" s="73">
        <f t="shared" si="34"/>
        <v>418.00784491735294</v>
      </c>
      <c r="K86" s="73">
        <f>Mtc+N_*chi*G86</f>
        <v>1.0782689675425601</v>
      </c>
      <c r="L86" s="73">
        <f t="shared" si="35"/>
        <v>1.6597646339341141</v>
      </c>
      <c r="M86" s="73">
        <f t="shared" si="24"/>
        <v>-0.58149566639155403</v>
      </c>
      <c r="N86" s="44">
        <f t="shared" si="21"/>
        <v>2.9999999999999997E-4</v>
      </c>
      <c r="O86" s="44">
        <f t="shared" si="25"/>
        <v>-1.744486999174662E-4</v>
      </c>
      <c r="P86" s="14">
        <f>_H*D86/J86</f>
        <v>145.62631401419651</v>
      </c>
      <c r="Q86" s="52">
        <f>D86*EXP(-chi*G86/Mtc)</f>
        <v>436.50687544010856</v>
      </c>
      <c r="R86" s="44">
        <f t="shared" si="26"/>
        <v>1.9334175140165034E-3</v>
      </c>
      <c r="S86" s="73">
        <f t="shared" si="36"/>
        <v>418.8160286057124</v>
      </c>
      <c r="T86" s="73">
        <f>R86/(1/Mtc+1/(path_DqDp-W85))</f>
        <v>1.2556384510324214E-3</v>
      </c>
      <c r="U86" s="52">
        <f>D86*T86/(path_DqDp-E86/D86)</f>
        <v>0.28515292217167193</v>
      </c>
      <c r="V86" s="73">
        <f t="shared" si="37"/>
        <v>304.64986134383167</v>
      </c>
      <c r="W86" s="14">
        <f t="shared" si="38"/>
        <v>1.6610184730437112</v>
      </c>
      <c r="X86">
        <f t="shared" si="39"/>
        <v>506.02904750230965</v>
      </c>
      <c r="Y86">
        <f t="shared" si="22"/>
        <v>1.7471236077524248E-6</v>
      </c>
      <c r="Z86" s="44">
        <f t="shared" si="40"/>
        <v>-7.0117562072621077E-3</v>
      </c>
      <c r="AA86">
        <f t="shared" si="27"/>
        <v>6.9869412835896111E-6</v>
      </c>
      <c r="AB86" s="43">
        <f t="shared" si="41"/>
        <v>2.8391162010550561E-2</v>
      </c>
    </row>
    <row r="87" spans="1:28">
      <c r="A87" s="74">
        <f t="shared" si="28"/>
        <v>79</v>
      </c>
      <c r="B87" s="73">
        <f t="shared" si="29"/>
        <v>2.6053909941463194</v>
      </c>
      <c r="C87" s="73">
        <f t="shared" si="30"/>
        <v>-0.70117562072621076</v>
      </c>
      <c r="D87" s="73">
        <f t="shared" si="31"/>
        <v>304.64986134383167</v>
      </c>
      <c r="E87" s="73">
        <f t="shared" si="32"/>
        <v>506.02904750230965</v>
      </c>
      <c r="F87" s="14">
        <f t="shared" si="33"/>
        <v>0.61094248740952384</v>
      </c>
      <c r="G87" s="14">
        <f>F87-(Gamma-lambda*LN(D87))</f>
        <v>-0.11927006576705013</v>
      </c>
      <c r="H87" s="15">
        <f t="shared" si="23"/>
        <v>122.4669221463658</v>
      </c>
      <c r="I87" s="15">
        <f>H87*K_over_G</f>
        <v>163.28922952848777</v>
      </c>
      <c r="J87" s="73">
        <f t="shared" si="34"/>
        <v>418.8160286057124</v>
      </c>
      <c r="K87" s="73">
        <f>Mtc+N_*chi*G87</f>
        <v>1.0787095000340838</v>
      </c>
      <c r="L87" s="73">
        <f t="shared" si="35"/>
        <v>1.6610184730437112</v>
      </c>
      <c r="M87" s="73">
        <f t="shared" si="24"/>
        <v>-0.58230897300962736</v>
      </c>
      <c r="N87" s="44">
        <f t="shared" si="21"/>
        <v>2.9999999999999997E-4</v>
      </c>
      <c r="O87" s="44">
        <f t="shared" si="25"/>
        <v>-1.746926919028882E-4</v>
      </c>
      <c r="P87" s="14">
        <f>_H*D87/J87</f>
        <v>145.48147183289367</v>
      </c>
      <c r="Q87" s="52">
        <f>D87*EXP(-chi*G87/Mtc)</f>
        <v>436.53410037596404</v>
      </c>
      <c r="R87" s="44">
        <f t="shared" si="26"/>
        <v>1.8463843189753422E-3</v>
      </c>
      <c r="S87" s="73">
        <f t="shared" si="36"/>
        <v>419.58932395346551</v>
      </c>
      <c r="T87" s="73">
        <f>R87/(1/Mtc+1/(path_DqDp-W86))</f>
        <v>1.1985717601686815E-3</v>
      </c>
      <c r="U87" s="52">
        <f>D87*T87/(path_DqDp-E87/D87)</f>
        <v>0.2727033295045162</v>
      </c>
      <c r="V87" s="73">
        <f t="shared" si="37"/>
        <v>304.92256467333618</v>
      </c>
      <c r="W87" s="14">
        <f t="shared" si="38"/>
        <v>1.6622154041879531</v>
      </c>
      <c r="X87">
        <f t="shared" si="39"/>
        <v>506.84698408451675</v>
      </c>
      <c r="Y87">
        <f t="shared" si="22"/>
        <v>1.6700631774182008E-6</v>
      </c>
      <c r="Z87" s="44">
        <f t="shared" si="40"/>
        <v>-7.1847788359875779E-3</v>
      </c>
      <c r="AA87">
        <f t="shared" si="27"/>
        <v>6.6788367656496097E-6</v>
      </c>
      <c r="AB87" s="43">
        <f t="shared" si="41"/>
        <v>2.8697840847316212E-2</v>
      </c>
    </row>
    <row r="88" spans="1:28">
      <c r="A88" s="74">
        <f t="shared" si="28"/>
        <v>80</v>
      </c>
      <c r="B88" s="73">
        <f t="shared" si="29"/>
        <v>2.6302914568653688</v>
      </c>
      <c r="C88" s="73">
        <f t="shared" si="30"/>
        <v>-0.71847788359875775</v>
      </c>
      <c r="D88" s="73">
        <f t="shared" si="31"/>
        <v>304.92256467333618</v>
      </c>
      <c r="E88" s="73">
        <f t="shared" si="32"/>
        <v>506.84698408451675</v>
      </c>
      <c r="F88" s="14">
        <f t="shared" si="33"/>
        <v>0.61121880993161937</v>
      </c>
      <c r="G88" s="14">
        <f>F88-(Gamma-lambda*LN(D88))</f>
        <v>-0.11898032219754218</v>
      </c>
      <c r="H88" s="15">
        <f t="shared" si="23"/>
        <v>122.52172221564354</v>
      </c>
      <c r="I88" s="15">
        <f>H88*K_over_G</f>
        <v>163.36229628752474</v>
      </c>
      <c r="J88" s="73">
        <f t="shared" si="34"/>
        <v>419.58932395346551</v>
      </c>
      <c r="K88" s="73">
        <f>Mtc+N_*chi*G88</f>
        <v>1.0791499102597359</v>
      </c>
      <c r="L88" s="73">
        <f t="shared" si="35"/>
        <v>1.6622154041879531</v>
      </c>
      <c r="M88" s="73">
        <f t="shared" si="24"/>
        <v>-0.58306549392821716</v>
      </c>
      <c r="N88" s="44">
        <f t="shared" si="21"/>
        <v>2.9999999999999997E-4</v>
      </c>
      <c r="O88" s="44">
        <f t="shared" si="25"/>
        <v>-1.7491964817846514E-4</v>
      </c>
      <c r="P88" s="14">
        <f>_H*D88/J88</f>
        <v>145.34333800502205</v>
      </c>
      <c r="Q88" s="52">
        <f>D88*EXP(-chi*G88/Mtc)</f>
        <v>436.54322695070795</v>
      </c>
      <c r="R88" s="44">
        <f t="shared" si="26"/>
        <v>1.7618204609794949E-3</v>
      </c>
      <c r="S88" s="73">
        <f t="shared" si="36"/>
        <v>420.32856500961526</v>
      </c>
      <c r="T88" s="73">
        <f>R88/(1/Mtc+1/(path_DqDp-W87))</f>
        <v>1.1431816591439103E-3</v>
      </c>
      <c r="U88" s="52">
        <f>D88*T88/(path_DqDp-E88/D88)</f>
        <v>0.26056652504814387</v>
      </c>
      <c r="V88" s="73">
        <f t="shared" si="37"/>
        <v>305.18313119838433</v>
      </c>
      <c r="W88" s="14">
        <f t="shared" si="38"/>
        <v>1.6633570923951204</v>
      </c>
      <c r="X88">
        <f t="shared" si="39"/>
        <v>507.62852575818312</v>
      </c>
      <c r="Y88">
        <f t="shared" si="22"/>
        <v>1.5950224193074237E-6</v>
      </c>
      <c r="Z88" s="44">
        <f t="shared" si="40"/>
        <v>-7.3581034617467359E-3</v>
      </c>
      <c r="AA88">
        <f t="shared" si="27"/>
        <v>6.3788009141009354E-6</v>
      </c>
      <c r="AB88" s="43">
        <f t="shared" si="41"/>
        <v>2.9004219648230314E-2</v>
      </c>
    </row>
    <row r="89" spans="1:28">
      <c r="A89" s="74">
        <f t="shared" si="28"/>
        <v>81</v>
      </c>
      <c r="B89" s="73">
        <f t="shared" si="29"/>
        <v>2.6551518494314736</v>
      </c>
      <c r="C89" s="73">
        <f t="shared" si="30"/>
        <v>-0.73581034617467356</v>
      </c>
      <c r="D89" s="73">
        <f t="shared" si="31"/>
        <v>305.18313119838433</v>
      </c>
      <c r="E89" s="73">
        <f t="shared" si="32"/>
        <v>507.62852575818312</v>
      </c>
      <c r="F89" s="14">
        <f t="shared" si="33"/>
        <v>0.61149564613758012</v>
      </c>
      <c r="G89" s="14">
        <f>F89-(Gamma-lambda*LN(D89))</f>
        <v>-0.11869067346372009</v>
      </c>
      <c r="H89" s="15">
        <f t="shared" si="23"/>
        <v>122.57406049059169</v>
      </c>
      <c r="I89" s="15">
        <f>H89*K_over_G</f>
        <v>163.43208065412227</v>
      </c>
      <c r="J89" s="73">
        <f t="shared" si="34"/>
        <v>420.32856500961526</v>
      </c>
      <c r="K89" s="73">
        <f>Mtc+N_*chi*G89</f>
        <v>1.0795901763351454</v>
      </c>
      <c r="L89" s="73">
        <f t="shared" si="35"/>
        <v>1.6633570923951204</v>
      </c>
      <c r="M89" s="73">
        <f t="shared" si="24"/>
        <v>-0.58376691605997499</v>
      </c>
      <c r="N89" s="44">
        <f t="shared" si="21"/>
        <v>2.9999999999999997E-4</v>
      </c>
      <c r="O89" s="44">
        <f t="shared" si="25"/>
        <v>-1.7513007481799247E-4</v>
      </c>
      <c r="P89" s="14">
        <f>_H*D89/J89</f>
        <v>145.21170179875978</v>
      </c>
      <c r="Q89" s="52">
        <f>D89*EXP(-chi*G89/Mtc)</f>
        <v>436.53476888699629</v>
      </c>
      <c r="R89" s="44">
        <f t="shared" si="26"/>
        <v>1.6796363421160713E-3</v>
      </c>
      <c r="S89" s="73">
        <f t="shared" si="36"/>
        <v>421.03456414303491</v>
      </c>
      <c r="T89" s="73">
        <f>R89/(1/Mtc+1/(path_DqDp-W88))</f>
        <v>1.0894040288757937E-3</v>
      </c>
      <c r="U89" s="52">
        <f>D89*T89/(path_DqDp-E89/D89)</f>
        <v>0.24873339826281371</v>
      </c>
      <c r="V89" s="73">
        <f t="shared" si="37"/>
        <v>305.43186459664713</v>
      </c>
      <c r="W89" s="14">
        <f t="shared" si="38"/>
        <v>1.6644451393346689</v>
      </c>
      <c r="X89">
        <f t="shared" si="39"/>
        <v>508.37458242581403</v>
      </c>
      <c r="Y89">
        <f t="shared" si="22"/>
        <v>1.5219374144126448E-6</v>
      </c>
      <c r="Z89" s="44">
        <f t="shared" si="40"/>
        <v>-7.5317115991503153E-3</v>
      </c>
      <c r="AA89">
        <f t="shared" si="27"/>
        <v>6.0865787153079942E-6</v>
      </c>
      <c r="AB89" s="43">
        <f t="shared" si="41"/>
        <v>2.9310306226945623E-2</v>
      </c>
    </row>
    <row r="90" spans="1:28">
      <c r="A90" s="74">
        <f t="shared" si="28"/>
        <v>82</v>
      </c>
      <c r="B90" s="73">
        <f t="shared" si="29"/>
        <v>2.6799735693895519</v>
      </c>
      <c r="C90" s="73">
        <f t="shared" si="30"/>
        <v>-0.75317115991503147</v>
      </c>
      <c r="D90" s="73">
        <f t="shared" si="31"/>
        <v>305.43186459664713</v>
      </c>
      <c r="E90" s="73">
        <f t="shared" si="32"/>
        <v>508.37458242581403</v>
      </c>
      <c r="F90" s="14">
        <f t="shared" si="33"/>
        <v>0.61177296553879479</v>
      </c>
      <c r="G90" s="14">
        <f>F90-(Gamma-lambda*LN(D90))</f>
        <v>-0.11840113359230409</v>
      </c>
      <c r="H90" s="15">
        <f t="shared" si="23"/>
        <v>122.62400108331603</v>
      </c>
      <c r="I90" s="15">
        <f>H90*K_over_G</f>
        <v>163.49866811108805</v>
      </c>
      <c r="J90" s="73">
        <f t="shared" si="34"/>
        <v>421.03456414303491</v>
      </c>
      <c r="K90" s="73">
        <f>Mtc+N_*chi*G90</f>
        <v>1.0800302769396979</v>
      </c>
      <c r="L90" s="73">
        <f t="shared" si="35"/>
        <v>1.6644451393346689</v>
      </c>
      <c r="M90" s="73">
        <f t="shared" si="24"/>
        <v>-0.58441486239497098</v>
      </c>
      <c r="N90" s="44">
        <f t="shared" si="21"/>
        <v>2.9999999999999997E-4</v>
      </c>
      <c r="O90" s="44">
        <f t="shared" si="25"/>
        <v>-1.7532445871849128E-4</v>
      </c>
      <c r="P90" s="14">
        <f>_H*D90/J90</f>
        <v>145.08636136242964</v>
      </c>
      <c r="Q90" s="52">
        <f>D90*EXP(-chi*G90/Mtc)</f>
        <v>436.50922472336589</v>
      </c>
      <c r="R90" s="44">
        <f t="shared" si="26"/>
        <v>1.5997467106924597E-3</v>
      </c>
      <c r="S90" s="73">
        <f t="shared" si="36"/>
        <v>421.70811280211058</v>
      </c>
      <c r="T90" s="73">
        <f>R90/(1/Mtc+1/(path_DqDp-W89))</f>
        <v>1.0371779864388159E-3</v>
      </c>
      <c r="U90" s="52">
        <f>D90*T90/(path_DqDp-E90/D90)</f>
        <v>0.23719520301756092</v>
      </c>
      <c r="V90" s="73">
        <f t="shared" si="37"/>
        <v>305.66905979966469</v>
      </c>
      <c r="W90" s="14">
        <f t="shared" si="38"/>
        <v>1.6654810865001122</v>
      </c>
      <c r="X90">
        <f t="shared" si="39"/>
        <v>509.0860378246133</v>
      </c>
      <c r="Y90">
        <f t="shared" si="22"/>
        <v>1.4507470045957822E-6</v>
      </c>
      <c r="Z90" s="44">
        <f t="shared" si="40"/>
        <v>-7.7055853108642111E-3</v>
      </c>
      <c r="AA90">
        <f t="shared" si="27"/>
        <v>5.8019261524167693E-6</v>
      </c>
      <c r="AB90" s="43">
        <f t="shared" si="41"/>
        <v>2.961610815309804E-2</v>
      </c>
    </row>
    <row r="91" spans="1:28">
      <c r="A91" s="74">
        <f t="shared" si="28"/>
        <v>83</v>
      </c>
      <c r="B91" s="73">
        <f t="shared" si="29"/>
        <v>2.7047579716143302</v>
      </c>
      <c r="C91" s="73">
        <f t="shared" si="30"/>
        <v>-0.77055853108642114</v>
      </c>
      <c r="D91" s="73">
        <f t="shared" si="31"/>
        <v>305.66905979966469</v>
      </c>
      <c r="E91" s="73">
        <f t="shared" si="32"/>
        <v>509.0860378246133</v>
      </c>
      <c r="F91" s="14">
        <f t="shared" si="33"/>
        <v>0.61205073855864045</v>
      </c>
      <c r="G91" s="14">
        <f>F91-(Gamma-lambda*LN(D91))</f>
        <v>-0.11811171624962435</v>
      </c>
      <c r="H91" s="15">
        <f t="shared" si="23"/>
        <v>122.67160610338274</v>
      </c>
      <c r="I91" s="15">
        <f>H91*K_over_G</f>
        <v>163.562141471177</v>
      </c>
      <c r="J91" s="73">
        <f t="shared" si="34"/>
        <v>421.70811280211058</v>
      </c>
      <c r="K91" s="73">
        <f>Mtc+N_*chi*G91</f>
        <v>1.080470191300571</v>
      </c>
      <c r="L91" s="73">
        <f t="shared" si="35"/>
        <v>1.6654810865001122</v>
      </c>
      <c r="M91" s="73">
        <f t="shared" si="24"/>
        <v>-0.58501089519954119</v>
      </c>
      <c r="N91" s="44">
        <f t="shared" si="21"/>
        <v>2.9999999999999997E-4</v>
      </c>
      <c r="O91" s="44">
        <f t="shared" si="25"/>
        <v>-1.7550326855986234E-4</v>
      </c>
      <c r="P91" s="14">
        <f>_H*D91/J91</f>
        <v>144.96712324009852</v>
      </c>
      <c r="Q91" s="52">
        <f>D91*EXP(-chi*G91/Mtc)</f>
        <v>436.46707840295835</v>
      </c>
      <c r="R91" s="44">
        <f t="shared" si="26"/>
        <v>1.5220703990761108E-3</v>
      </c>
      <c r="S91" s="73">
        <f t="shared" si="36"/>
        <v>422.34998223765695</v>
      </c>
      <c r="T91" s="73">
        <f>R91/(1/Mtc+1/(path_DqDp-W90))</f>
        <v>9.8644568482129328E-4</v>
      </c>
      <c r="U91" s="52">
        <f>D91*T91/(path_DqDp-E91/D91)</f>
        <v>0.22594353813389131</v>
      </c>
      <c r="V91" s="73">
        <f t="shared" si="37"/>
        <v>305.89500333779858</v>
      </c>
      <c r="W91" s="14">
        <f t="shared" si="38"/>
        <v>1.666466418195838</v>
      </c>
      <c r="X91">
        <f t="shared" si="39"/>
        <v>509.76375055634509</v>
      </c>
      <c r="Y91">
        <f t="shared" si="22"/>
        <v>1.3813926383062623E-6</v>
      </c>
      <c r="Z91" s="44">
        <f t="shared" si="40"/>
        <v>-7.8797071867857671E-3</v>
      </c>
      <c r="AA91">
        <f t="shared" si="27"/>
        <v>5.524609591893974E-6</v>
      </c>
      <c r="AB91" s="43">
        <f t="shared" si="41"/>
        <v>2.9921632762689932E-2</v>
      </c>
    </row>
    <row r="92" spans="1:28">
      <c r="A92" s="74">
        <f t="shared" si="28"/>
        <v>84</v>
      </c>
      <c r="B92" s="73">
        <f t="shared" si="29"/>
        <v>2.7295063700428011</v>
      </c>
      <c r="C92" s="73">
        <f t="shared" si="30"/>
        <v>-0.78797071867857671</v>
      </c>
      <c r="D92" s="73">
        <f t="shared" si="31"/>
        <v>305.89500333779858</v>
      </c>
      <c r="E92" s="73">
        <f t="shared" si="32"/>
        <v>509.76375055634509</v>
      </c>
      <c r="F92" s="14">
        <f t="shared" si="33"/>
        <v>0.61232893649738274</v>
      </c>
      <c r="G92" s="14">
        <f>F92-(Gamma-lambda*LN(D92))</f>
        <v>-0.11782243475175713</v>
      </c>
      <c r="H92" s="15">
        <f t="shared" si="23"/>
        <v>122.71693574306909</v>
      </c>
      <c r="I92" s="15">
        <f>H92*K_over_G</f>
        <v>163.62258099075879</v>
      </c>
      <c r="J92" s="73">
        <f t="shared" si="34"/>
        <v>422.34998223765695</v>
      </c>
      <c r="K92" s="73">
        <f>Mtc+N_*chi*G92</f>
        <v>1.0809098991773292</v>
      </c>
      <c r="L92" s="73">
        <f t="shared" si="35"/>
        <v>1.666466418195838</v>
      </c>
      <c r="M92" s="73">
        <f t="shared" si="24"/>
        <v>-0.5855565190185088</v>
      </c>
      <c r="N92" s="44">
        <f t="shared" si="21"/>
        <v>2.9999999999999997E-4</v>
      </c>
      <c r="O92" s="44">
        <f t="shared" si="25"/>
        <v>-1.7566695570555261E-4</v>
      </c>
      <c r="P92" s="14">
        <f>_H*D92/J92</f>
        <v>144.85380191903076</v>
      </c>
      <c r="Q92" s="52">
        <f>D92*EXP(-chi*G92/Mtc)</f>
        <v>436.4087998317338</v>
      </c>
      <c r="R92" s="44">
        <f t="shared" si="26"/>
        <v>1.4465300802420304E-3</v>
      </c>
      <c r="S92" s="73">
        <f t="shared" si="36"/>
        <v>422.9609241913534</v>
      </c>
      <c r="T92" s="73">
        <f>R92/(1/Mtc+1/(path_DqDp-W91))</f>
        <v>9.371521272402122E-4</v>
      </c>
      <c r="U92" s="52">
        <f>D92*T92/(path_DqDp-E92/D92)</f>
        <v>0.21497032920785425</v>
      </c>
      <c r="V92" s="73">
        <f t="shared" si="37"/>
        <v>306.10997366700644</v>
      </c>
      <c r="W92" s="14">
        <f t="shared" si="38"/>
        <v>1.6674025643420534</v>
      </c>
      <c r="X92">
        <f t="shared" si="39"/>
        <v>510.40855506304496</v>
      </c>
      <c r="Y92">
        <f t="shared" si="22"/>
        <v>1.3138182267152694E-6</v>
      </c>
      <c r="Z92" s="44">
        <f t="shared" si="40"/>
        <v>-8.0540603242646048E-3</v>
      </c>
      <c r="AA92">
        <f t="shared" si="27"/>
        <v>5.2544052114362546E-6</v>
      </c>
      <c r="AB92" s="43">
        <f t="shared" si="41"/>
        <v>3.0226887167901367E-2</v>
      </c>
    </row>
    <row r="93" spans="1:28">
      <c r="A93" s="74">
        <f t="shared" si="28"/>
        <v>85</v>
      </c>
      <c r="B93" s="73">
        <f t="shared" si="29"/>
        <v>2.7542200393146499</v>
      </c>
      <c r="C93" s="73">
        <f t="shared" si="30"/>
        <v>-0.80540603242646047</v>
      </c>
      <c r="D93" s="73">
        <f t="shared" si="31"/>
        <v>306.10997366700644</v>
      </c>
      <c r="E93" s="73">
        <f t="shared" si="32"/>
        <v>510.40855506304496</v>
      </c>
      <c r="F93" s="14">
        <f t="shared" si="33"/>
        <v>0.61260753149885716</v>
      </c>
      <c r="G93" s="14">
        <f>F93-(Gamma-lambda*LN(D93))</f>
        <v>-0.1175333020743099</v>
      </c>
      <c r="H93" s="15">
        <f t="shared" si="23"/>
        <v>122.7600483579134</v>
      </c>
      <c r="I93" s="15">
        <f>H93*K_over_G</f>
        <v>163.68006447721788</v>
      </c>
      <c r="J93" s="73">
        <f t="shared" si="34"/>
        <v>422.9609241913534</v>
      </c>
      <c r="K93" s="73">
        <f>Mtc+N_*chi*G93</f>
        <v>1.0813493808470489</v>
      </c>
      <c r="L93" s="73">
        <f t="shared" si="35"/>
        <v>1.6674025643420534</v>
      </c>
      <c r="M93" s="73">
        <f t="shared" si="24"/>
        <v>-0.58605318349500446</v>
      </c>
      <c r="N93" s="44">
        <f t="shared" si="21"/>
        <v>2.9999999999999997E-4</v>
      </c>
      <c r="O93" s="44">
        <f t="shared" si="25"/>
        <v>-1.7581595504850131E-4</v>
      </c>
      <c r="P93" s="14">
        <f>_H*D93/J93</f>
        <v>144.74621940655589</v>
      </c>
      <c r="Q93" s="52">
        <f>D93*EXP(-chi*G93/Mtc)</f>
        <v>436.33484540814879</v>
      </c>
      <c r="R93" s="44">
        <f t="shared" si="26"/>
        <v>1.373052041490574E-3</v>
      </c>
      <c r="S93" s="73">
        <f t="shared" si="36"/>
        <v>423.54167155178504</v>
      </c>
      <c r="T93" s="73">
        <f>R93/(1/Mtc+1/(path_DqDp-W92))</f>
        <v>8.8924499479964042E-4</v>
      </c>
      <c r="U93" s="52">
        <f>D93*T93/(path_DqDp-E93/D93)</f>
        <v>0.20426781161201762</v>
      </c>
      <c r="V93" s="73">
        <f t="shared" si="37"/>
        <v>306.31424147861844</v>
      </c>
      <c r="W93" s="14">
        <f t="shared" si="38"/>
        <v>1.6682909031108688</v>
      </c>
      <c r="X93">
        <f t="shared" si="39"/>
        <v>511.02126255208509</v>
      </c>
      <c r="Y93">
        <f t="shared" si="22"/>
        <v>1.2479700094476015E-6</v>
      </c>
      <c r="Z93" s="44">
        <f t="shared" si="40"/>
        <v>-8.2286283093036591E-3</v>
      </c>
      <c r="AA93">
        <f t="shared" si="27"/>
        <v>4.9910984659581766E-6</v>
      </c>
      <c r="AB93" s="43">
        <f t="shared" si="41"/>
        <v>3.0531878266367326E-2</v>
      </c>
    </row>
    <row r="94" spans="1:28">
      <c r="A94" s="74">
        <f t="shared" si="28"/>
        <v>86</v>
      </c>
      <c r="B94" s="73">
        <f t="shared" si="29"/>
        <v>2.7789002163266106</v>
      </c>
      <c r="C94" s="73">
        <f t="shared" si="30"/>
        <v>-0.82286283093036594</v>
      </c>
      <c r="D94" s="73">
        <f t="shared" si="31"/>
        <v>306.31424147861844</v>
      </c>
      <c r="E94" s="73">
        <f t="shared" si="32"/>
        <v>511.02126255208509</v>
      </c>
      <c r="F94" s="14">
        <f t="shared" si="33"/>
        <v>0.61288649651882332</v>
      </c>
      <c r="G94" s="14">
        <f>F94-(Gamma-lambda*LN(D94))</f>
        <v>-0.11724433086186459</v>
      </c>
      <c r="H94" s="15">
        <f t="shared" si="23"/>
        <v>122.80100054287826</v>
      </c>
      <c r="I94" s="15">
        <f>H94*K_over_G</f>
        <v>163.73466739050437</v>
      </c>
      <c r="J94" s="73">
        <f t="shared" si="34"/>
        <v>423.54167155178504</v>
      </c>
      <c r="K94" s="73">
        <f>Mtc+N_*chi*G94</f>
        <v>1.0817886170899658</v>
      </c>
      <c r="L94" s="73">
        <f t="shared" si="35"/>
        <v>1.6682909031108688</v>
      </c>
      <c r="M94" s="73">
        <f t="shared" si="24"/>
        <v>-0.58650228602090304</v>
      </c>
      <c r="N94" s="44">
        <f t="shared" si="21"/>
        <v>2.9999999999999997E-4</v>
      </c>
      <c r="O94" s="44">
        <f t="shared" si="25"/>
        <v>-1.759506858062709E-4</v>
      </c>
      <c r="P94" s="14">
        <f>_H*D94/J94</f>
        <v>144.64420483412405</v>
      </c>
      <c r="Q94" s="52">
        <f>D94*EXP(-chi*G94/Mtc)</f>
        <v>436.24565852611676</v>
      </c>
      <c r="R94" s="44">
        <f t="shared" si="26"/>
        <v>1.3015659739402581E-3</v>
      </c>
      <c r="S94" s="73">
        <f t="shared" si="36"/>
        <v>424.09293898002261</v>
      </c>
      <c r="T94" s="73">
        <f>R94/(1/Mtc+1/(path_DqDp-W93))</f>
        <v>8.4267448639217661E-4</v>
      </c>
      <c r="U94" s="52">
        <f>D94*T94/(path_DqDp-E94/D94)</f>
        <v>0.19382851458744185</v>
      </c>
      <c r="V94" s="73">
        <f t="shared" si="37"/>
        <v>306.50806999320588</v>
      </c>
      <c r="W94" s="14">
        <f t="shared" si="38"/>
        <v>1.6691327634054636</v>
      </c>
      <c r="X94">
        <f t="shared" si="39"/>
        <v>511.60266187383496</v>
      </c>
      <c r="Y94">
        <f t="shared" si="22"/>
        <v>1.1837964291652676E-6</v>
      </c>
      <c r="Z94" s="44">
        <f t="shared" si="40"/>
        <v>-8.4033951986807638E-3</v>
      </c>
      <c r="AA94">
        <f t="shared" si="27"/>
        <v>4.7344835887299149E-6</v>
      </c>
      <c r="AB94" s="43">
        <f t="shared" si="41"/>
        <v>3.0836612749956055E-2</v>
      </c>
    </row>
    <row r="95" spans="1:28">
      <c r="A95" s="74">
        <f t="shared" si="28"/>
        <v>87</v>
      </c>
      <c r="B95" s="73">
        <f t="shared" si="29"/>
        <v>2.8035481017062467</v>
      </c>
      <c r="C95" s="73">
        <f t="shared" si="30"/>
        <v>-0.84033951986807642</v>
      </c>
      <c r="D95" s="73">
        <f t="shared" si="31"/>
        <v>306.50806999320588</v>
      </c>
      <c r="E95" s="73">
        <f t="shared" si="32"/>
        <v>511.60266187383496</v>
      </c>
      <c r="F95" s="14">
        <f t="shared" si="33"/>
        <v>0.61316580529488585</v>
      </c>
      <c r="G95" s="14">
        <f>F95-(Gamma-lambda*LN(D95))</f>
        <v>-0.11695553343709808</v>
      </c>
      <c r="H95" s="15">
        <f t="shared" si="23"/>
        <v>122.83984720441482</v>
      </c>
      <c r="I95" s="15">
        <f>H95*K_over_G</f>
        <v>163.78646293921977</v>
      </c>
      <c r="J95" s="73">
        <f t="shared" si="34"/>
        <v>424.09293898002261</v>
      </c>
      <c r="K95" s="73">
        <f>Mtc+N_*chi*G95</f>
        <v>1.082227589175611</v>
      </c>
      <c r="L95" s="73">
        <f t="shared" si="35"/>
        <v>1.6691327634054636</v>
      </c>
      <c r="M95" s="73">
        <f t="shared" si="24"/>
        <v>-0.58690517422985256</v>
      </c>
      <c r="N95" s="44">
        <f t="shared" si="21"/>
        <v>2.9999999999999997E-4</v>
      </c>
      <c r="O95" s="44">
        <f t="shared" si="25"/>
        <v>-1.7607155226895575E-4</v>
      </c>
      <c r="P95" s="14">
        <f>_H*D95/J95</f>
        <v>144.54759408651427</v>
      </c>
      <c r="Q95" s="52">
        <f>D95*EXP(-chi*G95/Mtc)</f>
        <v>436.14167005294394</v>
      </c>
      <c r="R95" s="44">
        <f t="shared" si="26"/>
        <v>1.2320047765295927E-3</v>
      </c>
      <c r="S95" s="73">
        <f t="shared" si="36"/>
        <v>424.61542350653843</v>
      </c>
      <c r="T95" s="73">
        <f>R95/(1/Mtc+1/(path_DqDp-W94))</f>
        <v>7.9739316984594555E-4</v>
      </c>
      <c r="U95" s="52">
        <f>D95*T95/(path_DqDp-E95/D95)</f>
        <v>0.18364524634376198</v>
      </c>
      <c r="V95" s="73">
        <f t="shared" si="37"/>
        <v>306.69171523954964</v>
      </c>
      <c r="W95" s="14">
        <f t="shared" si="38"/>
        <v>1.6699294271933069</v>
      </c>
      <c r="X95">
        <f t="shared" si="39"/>
        <v>512.15352035491389</v>
      </c>
      <c r="Y95">
        <f t="shared" si="22"/>
        <v>1.1212480143240634E-6</v>
      </c>
      <c r="Z95" s="44">
        <f t="shared" si="40"/>
        <v>-8.5783455029353958E-3</v>
      </c>
      <c r="AA95">
        <f t="shared" si="27"/>
        <v>4.4843631249578378E-6</v>
      </c>
      <c r="AB95" s="43">
        <f t="shared" si="41"/>
        <v>3.1141097113081013E-2</v>
      </c>
    </row>
    <row r="96" spans="1:28">
      <c r="A96" s="74">
        <f t="shared" si="28"/>
        <v>88</v>
      </c>
      <c r="B96" s="73">
        <f t="shared" si="29"/>
        <v>2.8281648612102548</v>
      </c>
      <c r="C96" s="73">
        <f t="shared" si="30"/>
        <v>-0.85783455029353961</v>
      </c>
      <c r="D96" s="73">
        <f t="shared" si="31"/>
        <v>306.69171523954964</v>
      </c>
      <c r="E96" s="73">
        <f t="shared" si="32"/>
        <v>512.15352035491389</v>
      </c>
      <c r="F96" s="14">
        <f t="shared" si="33"/>
        <v>0.61344543231788917</v>
      </c>
      <c r="G96" s="14">
        <f>F96-(Gamma-lambda*LN(D96))</f>
        <v>-0.11666692180958627</v>
      </c>
      <c r="H96" s="15">
        <f t="shared" si="23"/>
        <v>122.87664162869631</v>
      </c>
      <c r="I96" s="15">
        <f>H96*K_over_G</f>
        <v>163.8355221715951</v>
      </c>
      <c r="J96" s="73">
        <f t="shared" si="34"/>
        <v>424.61542350653843</v>
      </c>
      <c r="K96" s="73">
        <f>Mtc+N_*chi*G96</f>
        <v>1.0826662788494288</v>
      </c>
      <c r="L96" s="73">
        <f t="shared" si="35"/>
        <v>1.6699294271933067</v>
      </c>
      <c r="M96" s="73">
        <f t="shared" si="24"/>
        <v>-0.58726314834387794</v>
      </c>
      <c r="N96" s="44">
        <f t="shared" si="21"/>
        <v>2.9999999999999997E-4</v>
      </c>
      <c r="O96" s="44">
        <f t="shared" si="25"/>
        <v>-1.7617894450316338E-4</v>
      </c>
      <c r="P96" s="14">
        <f>_H*D96/J96</f>
        <v>144.45622945433448</v>
      </c>
      <c r="Q96" s="52">
        <f>D96*EXP(-chi*G96/Mtc)</f>
        <v>436.02329878379123</v>
      </c>
      <c r="R96" s="44">
        <f t="shared" si="26"/>
        <v>1.1643043733750881E-3</v>
      </c>
      <c r="S96" s="73">
        <f t="shared" si="36"/>
        <v>425.10980510112961</v>
      </c>
      <c r="T96" s="73">
        <f>R96/(1/Mtc+1/(path_DqDp-W95))</f>
        <v>7.5335584341014753E-4</v>
      </c>
      <c r="U96" s="52">
        <f>D96*T96/(path_DqDp-E96/D96)</f>
        <v>0.1737110800922706</v>
      </c>
      <c r="V96" s="73">
        <f t="shared" si="37"/>
        <v>306.86542631964193</v>
      </c>
      <c r="W96" s="14">
        <f t="shared" si="38"/>
        <v>1.6706821317035316</v>
      </c>
      <c r="X96">
        <f t="shared" si="39"/>
        <v>512.67458458981241</v>
      </c>
      <c r="Y96">
        <f t="shared" si="22"/>
        <v>1.0602772694820859E-6</v>
      </c>
      <c r="Z96" s="44">
        <f t="shared" si="40"/>
        <v>-8.7534641701690775E-3</v>
      </c>
      <c r="AA96">
        <f t="shared" si="27"/>
        <v>4.2405474953738434E-6</v>
      </c>
      <c r="AB96" s="43">
        <f t="shared" si="41"/>
        <v>3.1445337660576389E-2</v>
      </c>
    </row>
    <row r="97" spans="1:28">
      <c r="A97" s="74">
        <f t="shared" si="28"/>
        <v>89</v>
      </c>
      <c r="B97" s="73">
        <f t="shared" si="29"/>
        <v>2.8527516270520028</v>
      </c>
      <c r="C97" s="73">
        <f t="shared" si="30"/>
        <v>-0.87534641701690774</v>
      </c>
      <c r="D97" s="73">
        <f t="shared" si="31"/>
        <v>306.86542631964193</v>
      </c>
      <c r="E97" s="73">
        <f t="shared" si="32"/>
        <v>512.67458458981241</v>
      </c>
      <c r="F97" s="14">
        <f t="shared" si="33"/>
        <v>0.61372535280469664</v>
      </c>
      <c r="G97" s="14">
        <f>F97-(Gamma-lambda*LN(D97))</f>
        <v>-0.11637850768430724</v>
      </c>
      <c r="H97" s="15">
        <f t="shared" si="23"/>
        <v>122.91143554626602</v>
      </c>
      <c r="I97" s="15">
        <f>H97*K_over_G</f>
        <v>163.88191406168804</v>
      </c>
      <c r="J97" s="73">
        <f t="shared" si="34"/>
        <v>425.10980510112961</v>
      </c>
      <c r="K97" s="73">
        <f>Mtc+N_*chi*G97</f>
        <v>1.0831046683198531</v>
      </c>
      <c r="L97" s="73">
        <f t="shared" si="35"/>
        <v>1.6706821317035316</v>
      </c>
      <c r="M97" s="73">
        <f t="shared" si="24"/>
        <v>-0.58757746338367856</v>
      </c>
      <c r="N97" s="44">
        <f t="shared" si="21"/>
        <v>2.9999999999999997E-4</v>
      </c>
      <c r="O97" s="44">
        <f t="shared" si="25"/>
        <v>-1.7627323901510356E-4</v>
      </c>
      <c r="P97" s="14">
        <f>_H*D97/J97</f>
        <v>144.36995930810937</v>
      </c>
      <c r="Q97" s="52">
        <f>D97*EXP(-chi*G97/Mtc)</f>
        <v>435.89095187411289</v>
      </c>
      <c r="R97" s="44">
        <f t="shared" si="26"/>
        <v>1.0984035434374985E-3</v>
      </c>
      <c r="S97" s="73">
        <f t="shared" si="36"/>
        <v>425.57674721740278</v>
      </c>
      <c r="T97" s="73">
        <f>R97/(1/Mtc+1/(path_DqDp-W96))</f>
        <v>7.1051940675550857E-4</v>
      </c>
      <c r="U97" s="52">
        <f>D97*T97/(path_DqDp-E97/D97)</f>
        <v>0.16401934094350237</v>
      </c>
      <c r="V97" s="73">
        <f t="shared" si="37"/>
        <v>307.02944566058545</v>
      </c>
      <c r="W97" s="14">
        <f t="shared" si="38"/>
        <v>1.671392071497747</v>
      </c>
      <c r="X97">
        <f t="shared" si="39"/>
        <v>513.16658119345084</v>
      </c>
      <c r="Y97">
        <f t="shared" si="22"/>
        <v>1.0008385725941828E-6</v>
      </c>
      <c r="Z97" s="44">
        <f t="shared" si="40"/>
        <v>-8.9287365706115871E-3</v>
      </c>
      <c r="AA97">
        <f t="shared" si="27"/>
        <v>4.0028545875475559E-6</v>
      </c>
      <c r="AB97" s="43">
        <f t="shared" si="41"/>
        <v>3.1749340515163933E-2</v>
      </c>
    </row>
    <row r="98" spans="1:28">
      <c r="A98" s="74">
        <f t="shared" si="28"/>
        <v>90</v>
      </c>
      <c r="B98" s="73">
        <f t="shared" si="29"/>
        <v>2.8773094991626738</v>
      </c>
      <c r="C98" s="73">
        <f t="shared" si="30"/>
        <v>-0.89287365706115873</v>
      </c>
      <c r="D98" s="73">
        <f t="shared" si="31"/>
        <v>307.02944566058545</v>
      </c>
      <c r="E98" s="73">
        <f t="shared" si="32"/>
        <v>513.16658119345084</v>
      </c>
      <c r="F98" s="14">
        <f t="shared" si="33"/>
        <v>0.61400554267227048</v>
      </c>
      <c r="G98" s="14">
        <f>F98-(Gamma-lambda*LN(D98))</f>
        <v>-0.11609030246985574</v>
      </c>
      <c r="H98" s="15">
        <f t="shared" si="23"/>
        <v>122.94427919332921</v>
      </c>
      <c r="I98" s="15">
        <f>H98*K_over_G</f>
        <v>163.92570559110564</v>
      </c>
      <c r="J98" s="73">
        <f t="shared" si="34"/>
        <v>425.57674721740278</v>
      </c>
      <c r="K98" s="73">
        <f>Mtc+N_*chi*G98</f>
        <v>1.0835427402458193</v>
      </c>
      <c r="L98" s="73">
        <f t="shared" si="35"/>
        <v>1.6713920714977468</v>
      </c>
      <c r="M98" s="73">
        <f t="shared" si="24"/>
        <v>-0.58784933125192751</v>
      </c>
      <c r="N98" s="44">
        <f t="shared" si="21"/>
        <v>2.9999999999999997E-4</v>
      </c>
      <c r="O98" s="44">
        <f t="shared" si="25"/>
        <v>-1.7635479937557825E-4</v>
      </c>
      <c r="P98" s="14">
        <f>_H*D98/J98</f>
        <v>144.2886377923941</v>
      </c>
      <c r="Q98" s="52">
        <f>D98*EXP(-chi*G98/Mtc)</f>
        <v>435.74502525140934</v>
      </c>
      <c r="R98" s="44">
        <f t="shared" si="26"/>
        <v>1.0342437615405982E-3</v>
      </c>
      <c r="S98" s="73">
        <f t="shared" si="36"/>
        <v>426.01689731326906</v>
      </c>
      <c r="T98" s="73">
        <f>R98/(1/Mtc+1/(path_DqDp-W97))</f>
        <v>6.6884274073948538E-4</v>
      </c>
      <c r="U98" s="52">
        <f>D98*T98/(path_DqDp-E98/D98)</f>
        <v>0.15456359360646599</v>
      </c>
      <c r="V98" s="73">
        <f t="shared" si="37"/>
        <v>307.18400925419189</v>
      </c>
      <c r="W98" s="14">
        <f t="shared" si="38"/>
        <v>1.6720604004228568</v>
      </c>
      <c r="X98">
        <f t="shared" si="39"/>
        <v>513.63021751706265</v>
      </c>
      <c r="Y98">
        <f t="shared" si="22"/>
        <v>9.4288807877397578E-7</v>
      </c>
      <c r="Z98" s="44">
        <f t="shared" si="40"/>
        <v>-9.1041484819083911E-3</v>
      </c>
      <c r="AA98">
        <f t="shared" si="27"/>
        <v>3.7711093729114721E-6</v>
      </c>
      <c r="AB98" s="43">
        <f t="shared" si="41"/>
        <v>3.2053111624536848E-2</v>
      </c>
    </row>
    <row r="99" spans="1:28">
      <c r="A99" s="74">
        <f t="shared" si="28"/>
        <v>91</v>
      </c>
      <c r="B99" s="73">
        <f t="shared" si="29"/>
        <v>2.9018395463900717</v>
      </c>
      <c r="C99" s="73">
        <f t="shared" si="30"/>
        <v>-0.91041484819083907</v>
      </c>
      <c r="D99" s="73">
        <f t="shared" si="31"/>
        <v>307.18400925419189</v>
      </c>
      <c r="E99" s="73">
        <f t="shared" si="32"/>
        <v>513.63021751706265</v>
      </c>
      <c r="F99" s="14">
        <f t="shared" si="33"/>
        <v>0.6142859785129785</v>
      </c>
      <c r="G99" s="14">
        <f>F99-(Gamma-lambda*LN(D99))</f>
        <v>-0.11580231728637613</v>
      </c>
      <c r="H99" s="15">
        <f t="shared" si="23"/>
        <v>122.97522136989875</v>
      </c>
      <c r="I99" s="15">
        <f>H99*K_over_G</f>
        <v>163.96696182653167</v>
      </c>
      <c r="J99" s="73">
        <f t="shared" si="34"/>
        <v>426.01689731326906</v>
      </c>
      <c r="K99" s="73">
        <f>Mtc+N_*chi*G99</f>
        <v>1.0839804777247082</v>
      </c>
      <c r="L99" s="73">
        <f t="shared" si="35"/>
        <v>1.6720604004228568</v>
      </c>
      <c r="M99" s="73">
        <f t="shared" si="24"/>
        <v>-0.58807992269814857</v>
      </c>
      <c r="N99" s="44">
        <f t="shared" si="21"/>
        <v>2.9999999999999997E-4</v>
      </c>
      <c r="O99" s="44">
        <f t="shared" si="25"/>
        <v>-1.7642397680944454E-4</v>
      </c>
      <c r="P99" s="14">
        <f>_H*D99/J99</f>
        <v>144.21212453848088</v>
      </c>
      <c r="Q99" s="52">
        <f>D99*EXP(-chi*G99/Mtc)</f>
        <v>435.58590400753423</v>
      </c>
      <c r="R99" s="44">
        <f t="shared" si="26"/>
        <v>9.7176904987046218E-4</v>
      </c>
      <c r="S99" s="73">
        <f t="shared" si="36"/>
        <v>426.43088734879996</v>
      </c>
      <c r="T99" s="73">
        <f>R99/(1/Mtc+1/(path_DqDp-W98))</f>
        <v>6.2828659525260657E-4</v>
      </c>
      <c r="U99" s="52">
        <f>D99*T99/(path_DqDp-E99/D99)</f>
        <v>0.14533763083186799</v>
      </c>
      <c r="V99" s="73">
        <f t="shared" si="37"/>
        <v>307.32934688502377</v>
      </c>
      <c r="W99" s="14">
        <f t="shared" si="38"/>
        <v>1.6726882334537805</v>
      </c>
      <c r="X99">
        <f t="shared" si="39"/>
        <v>514.06618232961455</v>
      </c>
      <c r="Y99">
        <f t="shared" si="22"/>
        <v>8.8638363004876232E-7</v>
      </c>
      <c r="Z99" s="44">
        <f t="shared" si="40"/>
        <v>-9.2796860750877872E-3</v>
      </c>
      <c r="AA99">
        <f t="shared" si="27"/>
        <v>3.5451435475814871E-6</v>
      </c>
      <c r="AB99" s="43">
        <f t="shared" si="41"/>
        <v>3.2356656768084427E-2</v>
      </c>
    </row>
    <row r="100" spans="1:28">
      <c r="A100" s="74">
        <f t="shared" si="28"/>
        <v>92</v>
      </c>
      <c r="B100" s="73">
        <f t="shared" si="29"/>
        <v>2.9263428076388496</v>
      </c>
      <c r="C100" s="73">
        <f t="shared" si="30"/>
        <v>-0.92796860750877874</v>
      </c>
      <c r="D100" s="73">
        <f t="shared" si="31"/>
        <v>307.32934688502377</v>
      </c>
      <c r="E100" s="73">
        <f t="shared" si="32"/>
        <v>514.06618232961455</v>
      </c>
      <c r="F100" s="14">
        <f t="shared" si="33"/>
        <v>0.61456663757105345</v>
      </c>
      <c r="G100" s="14">
        <f>F100-(Gamma-lambda*LN(D100))</f>
        <v>-0.11551456297323026</v>
      </c>
      <c r="H100" s="15">
        <f t="shared" si="23"/>
        <v>123.00430949499139</v>
      </c>
      <c r="I100" s="15">
        <f>H100*K_over_G</f>
        <v>164.00574599332188</v>
      </c>
      <c r="J100" s="73">
        <f t="shared" si="34"/>
        <v>426.43088734879996</v>
      </c>
      <c r="K100" s="73">
        <f>Mtc+N_*chi*G100</f>
        <v>1.0844178642806901</v>
      </c>
      <c r="L100" s="73">
        <f t="shared" si="35"/>
        <v>1.6726882334537805</v>
      </c>
      <c r="M100" s="73">
        <f t="shared" si="24"/>
        <v>-0.58827036917309039</v>
      </c>
      <c r="N100" s="44">
        <f t="shared" si="21"/>
        <v>2.9999999999999997E-4</v>
      </c>
      <c r="O100" s="44">
        <f t="shared" si="25"/>
        <v>-1.7648111075192711E-4</v>
      </c>
      <c r="P100" s="14">
        <f>_H*D100/J100</f>
        <v>144.14028439438212</v>
      </c>
      <c r="Q100" s="52">
        <f>D100*EXP(-chi*G100/Mtc)</f>
        <v>435.4139627727144</v>
      </c>
      <c r="R100" s="44">
        <f t="shared" si="26"/>
        <v>9.1092583915956533E-4</v>
      </c>
      <c r="S100" s="73">
        <f t="shared" si="36"/>
        <v>426.81933426270172</v>
      </c>
      <c r="T100" s="73">
        <f>R100/(1/Mtc+1/(path_DqDp-W99))</f>
        <v>5.8881348452284024E-4</v>
      </c>
      <c r="U100" s="52">
        <f>D100*T100/(path_DqDp-E100/D100)</f>
        <v>0.13633546254650653</v>
      </c>
      <c r="V100" s="73">
        <f t="shared" si="37"/>
        <v>307.46568234757029</v>
      </c>
      <c r="W100" s="14">
        <f t="shared" si="38"/>
        <v>1.6732766484333712</v>
      </c>
      <c r="X100">
        <f t="shared" si="39"/>
        <v>514.47514646682191</v>
      </c>
      <c r="Y100">
        <f t="shared" si="22"/>
        <v>8.3128467067280649E-7</v>
      </c>
      <c r="Z100" s="44">
        <f t="shared" si="40"/>
        <v>-9.4553359011690409E-3</v>
      </c>
      <c r="AA100">
        <f t="shared" si="27"/>
        <v>3.32479519527741E-6</v>
      </c>
      <c r="AB100" s="43">
        <f t="shared" si="41"/>
        <v>3.2659981563279705E-2</v>
      </c>
    </row>
    <row r="101" spans="1:28">
      <c r="A101" s="74">
        <f t="shared" si="28"/>
        <v>93</v>
      </c>
      <c r="B101" s="73">
        <f t="shared" si="29"/>
        <v>2.9508202929556693</v>
      </c>
      <c r="C101" s="73">
        <f t="shared" si="30"/>
        <v>-0.94553359011690408</v>
      </c>
      <c r="D101" s="73">
        <f t="shared" si="31"/>
        <v>307.46568234757029</v>
      </c>
      <c r="E101" s="73">
        <f t="shared" si="32"/>
        <v>514.47514646682191</v>
      </c>
      <c r="F101" s="14">
        <f t="shared" si="33"/>
        <v>0.61484749772014047</v>
      </c>
      <c r="G101" s="14">
        <f>F101-(Gamma-lambda*LN(D101))</f>
        <v>-0.11522705009640644</v>
      </c>
      <c r="H101" s="15">
        <f t="shared" si="23"/>
        <v>123.03158965905558</v>
      </c>
      <c r="I101" s="15">
        <f>H101*K_over_G</f>
        <v>164.04211954540747</v>
      </c>
      <c r="J101" s="73">
        <f t="shared" si="34"/>
        <v>426.81933426270172</v>
      </c>
      <c r="K101" s="73">
        <f>Mtc+N_*chi*G101</f>
        <v>1.0848548838534622</v>
      </c>
      <c r="L101" s="73">
        <f t="shared" si="35"/>
        <v>1.673276648433371</v>
      </c>
      <c r="M101" s="73">
        <f t="shared" si="24"/>
        <v>-0.5884217645799088</v>
      </c>
      <c r="N101" s="44">
        <f t="shared" si="21"/>
        <v>2.9999999999999997E-4</v>
      </c>
      <c r="O101" s="44">
        <f t="shared" si="25"/>
        <v>-1.7652652937397262E-4</v>
      </c>
      <c r="P101" s="14">
        <f>_H*D101/J101</f>
        <v>144.07298717088068</v>
      </c>
      <c r="Q101" s="52">
        <f>D101*EXP(-chi*G101/Mtc)</f>
        <v>435.2295660723525</v>
      </c>
      <c r="R101" s="44">
        <f t="shared" si="26"/>
        <v>8.5166283882784843E-4</v>
      </c>
      <c r="S101" s="73">
        <f t="shared" si="36"/>
        <v>427.18284042858647</v>
      </c>
      <c r="T101" s="73">
        <f>R101/(1/Mtc+1/(path_DqDp-W100))</f>
        <v>5.5038758930874162E-4</v>
      </c>
      <c r="U101" s="52">
        <f>D101*T101/(path_DqDp-E101/D101)</f>
        <v>0.12755130563023628</v>
      </c>
      <c r="V101" s="73">
        <f t="shared" si="37"/>
        <v>307.59323365320051</v>
      </c>
      <c r="W101" s="14">
        <f t="shared" si="38"/>
        <v>1.6738266877162582</v>
      </c>
      <c r="X101">
        <f t="shared" si="39"/>
        <v>514.85776344966973</v>
      </c>
      <c r="Y101">
        <f t="shared" si="22"/>
        <v>7.7755216760003888E-7</v>
      </c>
      <c r="Z101" s="44">
        <f t="shared" si="40"/>
        <v>-9.6310848783754139E-3</v>
      </c>
      <c r="AA101">
        <f t="shared" si="27"/>
        <v>3.1099084707279436E-6</v>
      </c>
      <c r="AB101" s="43">
        <f t="shared" si="41"/>
        <v>3.296309147175043E-2</v>
      </c>
    </row>
    <row r="102" spans="1:28">
      <c r="A102" s="74">
        <f t="shared" si="28"/>
        <v>94</v>
      </c>
      <c r="B102" s="73">
        <f t="shared" si="29"/>
        <v>2.9752729845625292</v>
      </c>
      <c r="C102" s="73">
        <f t="shared" si="30"/>
        <v>-0.96310848783754144</v>
      </c>
      <c r="D102" s="73">
        <f t="shared" si="31"/>
        <v>307.59323365320051</v>
      </c>
      <c r="E102" s="73">
        <f t="shared" si="32"/>
        <v>514.85776344966973</v>
      </c>
      <c r="F102" s="14">
        <f t="shared" si="33"/>
        <v>0.61512853744187046</v>
      </c>
      <c r="G102" s="14">
        <f>F102-(Gamma-lambda*LN(D102))</f>
        <v>-0.11493978895568024</v>
      </c>
      <c r="H102" s="15">
        <f t="shared" si="23"/>
        <v>123.0571066737992</v>
      </c>
      <c r="I102" s="15">
        <f>H102*K_over_G</f>
        <v>164.07614223173229</v>
      </c>
      <c r="J102" s="73">
        <f t="shared" si="34"/>
        <v>427.18284042858647</v>
      </c>
      <c r="K102" s="73">
        <f>Mtc+N_*chi*G102</f>
        <v>1.0852915207873661</v>
      </c>
      <c r="L102" s="73">
        <f t="shared" si="35"/>
        <v>1.6738266877162584</v>
      </c>
      <c r="M102" s="73">
        <f t="shared" si="24"/>
        <v>-0.58853516692889229</v>
      </c>
      <c r="N102" s="44">
        <f t="shared" si="21"/>
        <v>2.9999999999999997E-4</v>
      </c>
      <c r="O102" s="44">
        <f t="shared" si="25"/>
        <v>-1.7656055007866768E-4</v>
      </c>
      <c r="P102" s="14">
        <f>_H*D102/J102</f>
        <v>144.01010740253358</v>
      </c>
      <c r="Q102" s="52">
        <f>D102*EXP(-chi*G102/Mtc)</f>
        <v>435.03306866760971</v>
      </c>
      <c r="R102" s="44">
        <f t="shared" si="26"/>
        <v>7.9393091541451783E-4</v>
      </c>
      <c r="S102" s="73">
        <f t="shared" si="36"/>
        <v>427.52199409213733</v>
      </c>
      <c r="T102" s="73">
        <f>R102/(1/Mtc+1/(path_DqDp-W101))</f>
        <v>5.1297466546097932E-4</v>
      </c>
      <c r="U102" s="52">
        <f>D102*T102/(path_DqDp-E102/D102)</f>
        <v>0.11897957429077861</v>
      </c>
      <c r="V102" s="73">
        <f t="shared" si="37"/>
        <v>307.7122132274913</v>
      </c>
      <c r="W102" s="14">
        <f t="shared" si="38"/>
        <v>1.6743393597228593</v>
      </c>
      <c r="X102">
        <f t="shared" si="39"/>
        <v>515.21467007422177</v>
      </c>
      <c r="Y102">
        <f t="shared" si="22"/>
        <v>7.251485357495685E-7</v>
      </c>
      <c r="Z102" s="44">
        <f t="shared" si="40"/>
        <v>-9.8069202799183318E-3</v>
      </c>
      <c r="AA102">
        <f t="shared" si="27"/>
        <v>2.9003333021483268E-6</v>
      </c>
      <c r="AB102" s="43">
        <f t="shared" si="41"/>
        <v>3.3265991805052582E-2</v>
      </c>
    </row>
    <row r="103" spans="1:28">
      <c r="A103" s="74">
        <f t="shared" si="28"/>
        <v>95</v>
      </c>
      <c r="B103" s="73">
        <f t="shared" si="29"/>
        <v>2.9997018378413136</v>
      </c>
      <c r="C103" s="73">
        <f t="shared" si="30"/>
        <v>-0.98069202799183319</v>
      </c>
      <c r="D103" s="73">
        <f t="shared" si="31"/>
        <v>307.7122132274913</v>
      </c>
      <c r="E103" s="73">
        <f t="shared" si="32"/>
        <v>515.21467007422177</v>
      </c>
      <c r="F103" s="14">
        <f t="shared" si="33"/>
        <v>0.61540973580540059</v>
      </c>
      <c r="G103" s="14">
        <f>F103-(Gamma-lambda*LN(D103))</f>
        <v>-0.11465278959153935</v>
      </c>
      <c r="H103" s="15">
        <f t="shared" si="23"/>
        <v>123.08090411957446</v>
      </c>
      <c r="I103" s="15">
        <f>H103*K_over_G</f>
        <v>164.10787215943262</v>
      </c>
      <c r="J103" s="73">
        <f t="shared" si="34"/>
        <v>427.52199409213733</v>
      </c>
      <c r="K103" s="73">
        <f>Mtc+N_*chi*G103</f>
        <v>1.0857277598208601</v>
      </c>
      <c r="L103" s="73">
        <f t="shared" si="35"/>
        <v>1.6743393597228593</v>
      </c>
      <c r="M103" s="73">
        <f t="shared" si="24"/>
        <v>-0.58861159990199918</v>
      </c>
      <c r="N103" s="44">
        <f t="shared" si="21"/>
        <v>2.9999999999999997E-4</v>
      </c>
      <c r="O103" s="44">
        <f t="shared" si="25"/>
        <v>-1.7658347997059974E-4</v>
      </c>
      <c r="P103" s="14">
        <f>_H*D103/J103</f>
        <v>143.95152412260444</v>
      </c>
      <c r="Q103" s="52">
        <f>D103*EXP(-chi*G103/Mtc)</f>
        <v>434.82481588070198</v>
      </c>
      <c r="R103" s="44">
        <f t="shared" si="26"/>
        <v>7.3768297869120894E-4</v>
      </c>
      <c r="S103" s="73">
        <f t="shared" si="36"/>
        <v>427.83736979019523</v>
      </c>
      <c r="T103" s="73">
        <f>R103/(1/Mtc+1/(path_DqDp-W102))</f>
        <v>4.7654195837669352E-4</v>
      </c>
      <c r="U103" s="52">
        <f>D103*T103/(path_DqDp-E103/D103)</f>
        <v>0.11061487099533975</v>
      </c>
      <c r="V103" s="73">
        <f t="shared" si="37"/>
        <v>307.82282809848664</v>
      </c>
      <c r="W103" s="14">
        <f t="shared" si="38"/>
        <v>1.6748156404093149</v>
      </c>
      <c r="X103">
        <f t="shared" si="39"/>
        <v>515.54648697437335</v>
      </c>
      <c r="Y103">
        <f t="shared" si="22"/>
        <v>6.740375677278673E-7</v>
      </c>
      <c r="Z103" s="44">
        <f t="shared" si="40"/>
        <v>-9.9828297223212032E-3</v>
      </c>
      <c r="AA103">
        <f t="shared" si="27"/>
        <v>2.6959251114146519E-6</v>
      </c>
      <c r="AB103" s="43">
        <f t="shared" si="41"/>
        <v>3.3568687730163999E-2</v>
      </c>
    </row>
    <row r="104" spans="1:28">
      <c r="A104" s="74">
        <f t="shared" si="28"/>
        <v>96</v>
      </c>
      <c r="B104" s="73">
        <f t="shared" si="29"/>
        <v>3.0241077822723597</v>
      </c>
      <c r="C104" s="73">
        <f t="shared" si="30"/>
        <v>-0.99828297223212037</v>
      </c>
      <c r="D104" s="73">
        <f t="shared" si="31"/>
        <v>307.82282809848664</v>
      </c>
      <c r="E104" s="73">
        <f t="shared" si="32"/>
        <v>515.54648697437335</v>
      </c>
      <c r="F104" s="14">
        <f t="shared" si="33"/>
        <v>0.61569107244786936</v>
      </c>
      <c r="G104" s="14">
        <f>F104-(Gamma-lambda*LN(D104))</f>
        <v>-0.11436606179187758</v>
      </c>
      <c r="H104" s="15">
        <f t="shared" si="23"/>
        <v>123.10302439046467</v>
      </c>
      <c r="I104" s="15">
        <f>H104*K_over_G</f>
        <v>164.1373658539529</v>
      </c>
      <c r="J104" s="73">
        <f t="shared" si="34"/>
        <v>427.83736979019523</v>
      </c>
      <c r="K104" s="73">
        <f>Mtc+N_*chi*G104</f>
        <v>1.0861635860763461</v>
      </c>
      <c r="L104" s="73">
        <f t="shared" si="35"/>
        <v>1.6748156404093149</v>
      </c>
      <c r="M104" s="73">
        <f t="shared" si="24"/>
        <v>-0.58865205433296874</v>
      </c>
      <c r="N104" s="44">
        <f t="shared" si="21"/>
        <v>2.9999999999999997E-4</v>
      </c>
      <c r="O104" s="44">
        <f t="shared" si="25"/>
        <v>-1.7659561629989061E-4</v>
      </c>
      <c r="P104" s="14">
        <f>_H*D104/J104</f>
        <v>143.89712065097922</v>
      </c>
      <c r="Q104" s="52">
        <f>D104*EXP(-chi*G104/Mtc)</f>
        <v>434.60514390577083</v>
      </c>
      <c r="R104" s="44">
        <f t="shared" si="26"/>
        <v>6.8287387489675646E-4</v>
      </c>
      <c r="S104" s="73">
        <f t="shared" si="36"/>
        <v>428.12952875272947</v>
      </c>
      <c r="T104" s="73">
        <f>R104/(1/Mtc+1/(path_DqDp-W103))</f>
        <v>4.4105812291051811E-4</v>
      </c>
      <c r="U104" s="52">
        <f>D104*T104/(path_DqDp-E104/D104)</f>
        <v>0.10245197792106506</v>
      </c>
      <c r="V104" s="73">
        <f t="shared" si="37"/>
        <v>307.92528007640772</v>
      </c>
      <c r="W104" s="14">
        <f t="shared" si="38"/>
        <v>1.6752564746586935</v>
      </c>
      <c r="X104">
        <f t="shared" si="39"/>
        <v>515.85381915909363</v>
      </c>
      <c r="Y104">
        <f t="shared" si="22"/>
        <v>6.2418436769739169E-7</v>
      </c>
      <c r="Z104" s="44">
        <f t="shared" si="40"/>
        <v>-1.0158801154253397E-2</v>
      </c>
      <c r="AA104">
        <f t="shared" si="27"/>
        <v>2.4965445507290554E-6</v>
      </c>
      <c r="AB104" s="43">
        <f t="shared" si="41"/>
        <v>3.3871184274714729E-2</v>
      </c>
    </row>
    <row r="105" spans="1:28">
      <c r="A105" s="74">
        <f t="shared" si="28"/>
        <v>97</v>
      </c>
      <c r="B105" s="73">
        <f t="shared" si="29"/>
        <v>3.0484917223296932</v>
      </c>
      <c r="C105" s="73">
        <f t="shared" si="30"/>
        <v>-1.0158801154253396</v>
      </c>
      <c r="D105" s="73">
        <f t="shared" si="31"/>
        <v>307.92528007640772</v>
      </c>
      <c r="E105" s="73">
        <f t="shared" si="32"/>
        <v>515.85381915909363</v>
      </c>
      <c r="F105" s="14">
        <f t="shared" si="33"/>
        <v>0.61597252755571386</v>
      </c>
      <c r="G105" s="14">
        <f>F105-(Gamma-lambda*LN(D105))</f>
        <v>-0.11407961509847209</v>
      </c>
      <c r="H105" s="15">
        <f t="shared" si="23"/>
        <v>123.12350873720914</v>
      </c>
      <c r="I105" s="15">
        <f>H105*K_over_G</f>
        <v>164.16467831627887</v>
      </c>
      <c r="J105" s="73">
        <f t="shared" si="34"/>
        <v>428.12952875272947</v>
      </c>
      <c r="K105" s="73">
        <f>Mtc+N_*chi*G105</f>
        <v>1.0865989850503224</v>
      </c>
      <c r="L105" s="73">
        <f t="shared" si="35"/>
        <v>1.6752564746586935</v>
      </c>
      <c r="M105" s="73">
        <f t="shared" si="24"/>
        <v>-0.58865748960837116</v>
      </c>
      <c r="N105" s="44">
        <f t="shared" si="21"/>
        <v>2.9999999999999997E-4</v>
      </c>
      <c r="O105" s="44">
        <f t="shared" si="25"/>
        <v>-1.7659724688251133E-4</v>
      </c>
      <c r="P105" s="14">
        <f>_H*D105/J105</f>
        <v>143.84678439419349</v>
      </c>
      <c r="Q105" s="52">
        <f>D105*EXP(-chi*G105/Mtc)</f>
        <v>434.37438010614272</v>
      </c>
      <c r="R105" s="44">
        <f t="shared" si="26"/>
        <v>6.2946028658096619E-4</v>
      </c>
      <c r="S105" s="73">
        <f t="shared" si="36"/>
        <v>428.399019288592</v>
      </c>
      <c r="T105" s="73">
        <f>R105/(1/Mtc+1/(path_DqDp-W104))</f>
        <v>4.0649314834316502E-4</v>
      </c>
      <c r="U105" s="52">
        <f>D105*T105/(path_DqDp-E105/D105)</f>
        <v>9.4485848889475574E-2</v>
      </c>
      <c r="V105" s="73">
        <f t="shared" si="37"/>
        <v>308.01976592529718</v>
      </c>
      <c r="W105" s="14">
        <f t="shared" si="38"/>
        <v>1.6756627775984236</v>
      </c>
      <c r="X105">
        <f t="shared" si="39"/>
        <v>516.13725652559981</v>
      </c>
      <c r="Y105">
        <f t="shared" si="22"/>
        <v>5.7555528910695142E-7</v>
      </c>
      <c r="Z105" s="44">
        <f t="shared" si="40"/>
        <v>-1.0334822845846801E-2</v>
      </c>
      <c r="AA105">
        <f t="shared" si="27"/>
        <v>2.302057254647747E-6</v>
      </c>
      <c r="AB105" s="43">
        <f t="shared" si="41"/>
        <v>3.4173486331969379E-2</v>
      </c>
    </row>
    <row r="106" spans="1:28">
      <c r="A106" s="74">
        <f t="shared" si="28"/>
        <v>98</v>
      </c>
      <c r="B106" s="73">
        <f t="shared" si="29"/>
        <v>3.072854538335378</v>
      </c>
      <c r="C106" s="73">
        <f t="shared" si="30"/>
        <v>-1.0334822845846801</v>
      </c>
      <c r="D106" s="73">
        <f t="shared" si="31"/>
        <v>308.01976592529718</v>
      </c>
      <c r="E106" s="73">
        <f t="shared" si="32"/>
        <v>516.13725652559981</v>
      </c>
      <c r="F106" s="14">
        <f t="shared" si="33"/>
        <v>0.61625408184680541</v>
      </c>
      <c r="G106" s="14">
        <f>F106-(Gamma-lambda*LN(D106))</f>
        <v>-0.11379345881324587</v>
      </c>
      <c r="H106" s="15">
        <f t="shared" si="23"/>
        <v>123.1423973080915</v>
      </c>
      <c r="I106" s="15">
        <f>H106*K_over_G</f>
        <v>164.18986307745536</v>
      </c>
      <c r="J106" s="73">
        <f t="shared" si="34"/>
        <v>428.399019288592</v>
      </c>
      <c r="K106" s="73">
        <f>Mtc+N_*chi*G106</f>
        <v>1.0870339426038662</v>
      </c>
      <c r="L106" s="73">
        <f t="shared" si="35"/>
        <v>1.6756627775984239</v>
      </c>
      <c r="M106" s="73">
        <f t="shared" si="24"/>
        <v>-0.58862883499455765</v>
      </c>
      <c r="N106" s="44">
        <f t="shared" si="21"/>
        <v>2.9999999999999997E-4</v>
      </c>
      <c r="O106" s="44">
        <f t="shared" si="25"/>
        <v>-1.7658865049836729E-4</v>
      </c>
      <c r="P106" s="14">
        <f>_H*D106/J106</f>
        <v>143.8004066567664</v>
      </c>
      <c r="Q106" s="52">
        <f>D106*EXP(-chi*G106/Mtc)</f>
        <v>434.13284329872249</v>
      </c>
      <c r="R106" s="44">
        <f t="shared" si="26"/>
        <v>5.7740063858525189E-4</v>
      </c>
      <c r="S106" s="73">
        <f t="shared" si="36"/>
        <v>428.64637715589851</v>
      </c>
      <c r="T106" s="73">
        <f>R106/(1/Mtc+1/(path_DqDp-W105))</f>
        <v>3.7281828804057096E-4</v>
      </c>
      <c r="U106" s="52">
        <f>D106*T106/(path_DqDp-E106/D106)</f>
        <v>8.6711601752522044E-2</v>
      </c>
      <c r="V106" s="73">
        <f t="shared" si="37"/>
        <v>308.10647752704972</v>
      </c>
      <c r="W106" s="14">
        <f t="shared" si="38"/>
        <v>1.6760354358485345</v>
      </c>
      <c r="X106">
        <f t="shared" si="39"/>
        <v>516.39737434980543</v>
      </c>
      <c r="Y106">
        <f t="shared" si="22"/>
        <v>5.2811787602025406E-7</v>
      </c>
      <c r="Z106" s="44">
        <f t="shared" si="40"/>
        <v>-1.0510883378469149E-2</v>
      </c>
      <c r="AA106">
        <f t="shared" si="27"/>
        <v>2.1123336063925255E-6</v>
      </c>
      <c r="AB106" s="43">
        <f t="shared" si="41"/>
        <v>3.4475598665575771E-2</v>
      </c>
    </row>
    <row r="107" spans="1:28">
      <c r="A107" s="74">
        <f t="shared" si="28"/>
        <v>99</v>
      </c>
      <c r="B107" s="73">
        <f t="shared" si="29"/>
        <v>3.0971970872752723</v>
      </c>
      <c r="C107" s="73">
        <f t="shared" si="30"/>
        <v>-1.0510883378469149</v>
      </c>
      <c r="D107" s="73">
        <f t="shared" si="31"/>
        <v>308.10647752704972</v>
      </c>
      <c r="E107" s="73">
        <f t="shared" si="32"/>
        <v>516.39737434980543</v>
      </c>
      <c r="F107" s="14">
        <f t="shared" si="33"/>
        <v>0.61653571655335482</v>
      </c>
      <c r="G107" s="14">
        <f>F107-(Gamma-lambda*LN(D107))</f>
        <v>-0.1135076020043313</v>
      </c>
      <c r="H107" s="15">
        <f t="shared" si="23"/>
        <v>123.15972918791017</v>
      </c>
      <c r="I107" s="15">
        <f>H107*K_over_G</f>
        <v>164.21297225054693</v>
      </c>
      <c r="J107" s="73">
        <f t="shared" si="34"/>
        <v>428.64637715589851</v>
      </c>
      <c r="K107" s="73">
        <f>Mtc+N_*chi*G107</f>
        <v>1.0874684449534164</v>
      </c>
      <c r="L107" s="73">
        <f t="shared" si="35"/>
        <v>1.6760354358485343</v>
      </c>
      <c r="M107" s="73">
        <f t="shared" si="24"/>
        <v>-0.58856699089511788</v>
      </c>
      <c r="N107" s="44">
        <f t="shared" si="21"/>
        <v>2.9999999999999997E-4</v>
      </c>
      <c r="O107" s="44">
        <f t="shared" si="25"/>
        <v>-1.7657009726853535E-4</v>
      </c>
      <c r="P107" s="14">
        <f>_H*D107/J107</f>
        <v>143.75788246309685</v>
      </c>
      <c r="Q107" s="52">
        <f>D107*EXP(-chi*G107/Mtc)</f>
        <v>433.88084402623548</v>
      </c>
      <c r="R107" s="44">
        <f t="shared" si="26"/>
        <v>5.2665500972788658E-4</v>
      </c>
      <c r="S107" s="73">
        <f t="shared" si="36"/>
        <v>428.87212591782935</v>
      </c>
      <c r="T107" s="73">
        <f>R107/(1/Mtc+1/(path_DqDp-W106))</f>
        <v>3.4000599346777088E-4</v>
      </c>
      <c r="U107" s="52">
        <f>D107*T107/(path_DqDp-E107/D107)</f>
        <v>7.9124511200630077E-2</v>
      </c>
      <c r="V107" s="73">
        <f t="shared" si="37"/>
        <v>308.18560203825035</v>
      </c>
      <c r="W107" s="14">
        <f t="shared" si="38"/>
        <v>1.6763753087049911</v>
      </c>
      <c r="X107">
        <f t="shared" si="39"/>
        <v>516.63473375530543</v>
      </c>
      <c r="Y107">
        <f t="shared" si="22"/>
        <v>4.8184080780114218E-7</v>
      </c>
      <c r="Z107" s="44">
        <f t="shared" si="40"/>
        <v>-1.0686971634929883E-2</v>
      </c>
      <c r="AA107">
        <f t="shared" si="27"/>
        <v>1.9272485175560238E-6</v>
      </c>
      <c r="AB107" s="43">
        <f t="shared" si="41"/>
        <v>3.4777525914093325E-2</v>
      </c>
    </row>
    <row r="108" spans="1:28">
      <c r="A108" s="74">
        <f t="shared" si="28"/>
        <v>100</v>
      </c>
      <c r="B108" s="73">
        <f t="shared" si="29"/>
        <v>3.1215202035783363</v>
      </c>
      <c r="C108" s="73">
        <f t="shared" si="30"/>
        <v>-1.0686971634929883</v>
      </c>
      <c r="D108" s="73">
        <f t="shared" si="31"/>
        <v>308.18560203825035</v>
      </c>
      <c r="E108" s="73">
        <f t="shared" si="32"/>
        <v>516.63473375530543</v>
      </c>
      <c r="F108" s="14">
        <f t="shared" si="33"/>
        <v>0.61681741340555063</v>
      </c>
      <c r="G108" s="14">
        <f>F108-(Gamma-lambda*LN(D108))</f>
        <v>-0.11322205351193471</v>
      </c>
      <c r="H108" s="15">
        <f t="shared" si="23"/>
        <v>123.17554243513923</v>
      </c>
      <c r="I108" s="15">
        <f>H108*K_over_G</f>
        <v>164.23405658018567</v>
      </c>
      <c r="J108" s="73">
        <f t="shared" si="34"/>
        <v>428.87212591782935</v>
      </c>
      <c r="K108" s="73">
        <f>Mtc+N_*chi*G108</f>
        <v>1.0879024786618592</v>
      </c>
      <c r="L108" s="73">
        <f t="shared" si="35"/>
        <v>1.6763753087049911</v>
      </c>
      <c r="M108" s="73">
        <f t="shared" si="24"/>
        <v>-0.58847283004313189</v>
      </c>
      <c r="N108" s="44">
        <f t="shared" si="21"/>
        <v>2.9999999999999997E-4</v>
      </c>
      <c r="O108" s="44">
        <f t="shared" si="25"/>
        <v>-1.7654184901293954E-4</v>
      </c>
      <c r="P108" s="14">
        <f>_H*D108/J108</f>
        <v>143.7191103892342</v>
      </c>
      <c r="Q108" s="52">
        <f>D108*EXP(-chi*G108/Mtc)</f>
        <v>433.61868481796643</v>
      </c>
      <c r="R108" s="44">
        <f t="shared" si="26"/>
        <v>4.7718504979395946E-4</v>
      </c>
      <c r="S108" s="73">
        <f t="shared" si="36"/>
        <v>429.07677728459072</v>
      </c>
      <c r="T108" s="73">
        <f>R108/(1/Mtc+1/(path_DqDp-W107))</f>
        <v>3.0802985224742289E-4</v>
      </c>
      <c r="U108" s="52">
        <f>D108*T108/(path_DqDp-E108/D108)</f>
        <v>7.1720001965018723E-2</v>
      </c>
      <c r="V108" s="73">
        <f t="shared" si="37"/>
        <v>308.25732204021534</v>
      </c>
      <c r="W108" s="14">
        <f t="shared" si="38"/>
        <v>1.6766832292620679</v>
      </c>
      <c r="X108">
        <f t="shared" si="39"/>
        <v>516.84988216206546</v>
      </c>
      <c r="Y108">
        <f t="shared" si="22"/>
        <v>4.3669384693059773E-7</v>
      </c>
      <c r="Z108" s="44">
        <f t="shared" si="40"/>
        <v>-1.0863076790095893E-2</v>
      </c>
      <c r="AA108">
        <f t="shared" si="27"/>
        <v>1.746681220205004E-6</v>
      </c>
      <c r="AB108" s="43">
        <f t="shared" si="41"/>
        <v>3.5079272595313529E-2</v>
      </c>
    </row>
    <row r="109" spans="1:28">
      <c r="A109" s="74">
        <f t="shared" si="28"/>
        <v>101</v>
      </c>
      <c r="B109" s="73">
        <f t="shared" si="29"/>
        <v>3.1458246998614898</v>
      </c>
      <c r="C109" s="73">
        <f t="shared" si="30"/>
        <v>-1.0863076790095894</v>
      </c>
      <c r="D109" s="73">
        <f t="shared" si="31"/>
        <v>308.25732204021534</v>
      </c>
      <c r="E109" s="73">
        <f t="shared" si="32"/>
        <v>516.84988216206546</v>
      </c>
      <c r="F109" s="14">
        <f t="shared" si="33"/>
        <v>0.61709915461588782</v>
      </c>
      <c r="G109" s="14">
        <f>F109-(Gamma-lambda*LN(D109))</f>
        <v>-0.11293682195401689</v>
      </c>
      <c r="H109" s="15">
        <f t="shared" si="23"/>
        <v>123.18987411738334</v>
      </c>
      <c r="I109" s="15">
        <f>H109*K_over_G</f>
        <v>164.25316548984446</v>
      </c>
      <c r="J109" s="73">
        <f t="shared" si="34"/>
        <v>429.07677728459072</v>
      </c>
      <c r="K109" s="73">
        <f>Mtc+N_*chi*G109</f>
        <v>1.0883360306298944</v>
      </c>
      <c r="L109" s="73">
        <f t="shared" si="35"/>
        <v>1.6766832292620679</v>
      </c>
      <c r="M109" s="73">
        <f t="shared" si="24"/>
        <v>-0.58834719863217355</v>
      </c>
      <c r="N109" s="44">
        <f t="shared" si="21"/>
        <v>2.9999999999999997E-4</v>
      </c>
      <c r="O109" s="44">
        <f t="shared" si="25"/>
        <v>-1.7650415958965206E-4</v>
      </c>
      <c r="P109" s="14">
        <f>_H*D109/J109</f>
        <v>143.68399240388612</v>
      </c>
      <c r="Q109" s="52">
        <f>D109*EXP(-chi*G109/Mtc)</f>
        <v>433.34666043961937</v>
      </c>
      <c r="R109" s="44">
        <f t="shared" si="26"/>
        <v>4.2895390146390774E-4</v>
      </c>
      <c r="S109" s="73">
        <f t="shared" si="36"/>
        <v>429.26083144223452</v>
      </c>
      <c r="T109" s="73">
        <f>R109/(1/Mtc+1/(path_DqDp-W108))</f>
        <v>2.7686452997915495E-4</v>
      </c>
      <c r="U109" s="52">
        <f>D109*T109/(path_DqDp-E109/D109)</f>
        <v>6.4493642388968805E-2</v>
      </c>
      <c r="V109" s="73">
        <f t="shared" si="37"/>
        <v>308.32181568260432</v>
      </c>
      <c r="W109" s="14">
        <f t="shared" si="38"/>
        <v>1.6769600054774612</v>
      </c>
      <c r="X109">
        <f t="shared" si="39"/>
        <v>517.04335371592094</v>
      </c>
      <c r="Y109">
        <f t="shared" si="22"/>
        <v>3.9264778974963717E-7</v>
      </c>
      <c r="Z109" s="44">
        <f t="shared" si="40"/>
        <v>-1.1039188301895795E-2</v>
      </c>
      <c r="AA109">
        <f t="shared" si="27"/>
        <v>1.570515070671604E-6</v>
      </c>
      <c r="AB109" s="43">
        <f t="shared" si="41"/>
        <v>3.5380843110384204E-2</v>
      </c>
    </row>
    <row r="110" spans="1:28">
      <c r="A110" s="74">
        <f t="shared" si="28"/>
        <v>102</v>
      </c>
      <c r="B110" s="73">
        <f t="shared" si="29"/>
        <v>3.1701113676418937</v>
      </c>
      <c r="C110" s="73">
        <f t="shared" si="30"/>
        <v>-1.1039188301895795</v>
      </c>
      <c r="D110" s="73">
        <f t="shared" si="31"/>
        <v>308.32181568260432</v>
      </c>
      <c r="E110" s="73">
        <f t="shared" si="32"/>
        <v>517.04335371592094</v>
      </c>
      <c r="F110" s="14">
        <f t="shared" si="33"/>
        <v>0.61738092286415336</v>
      </c>
      <c r="G110" s="14">
        <f>F110-(Gamma-lambda*LN(D110))</f>
        <v>-0.1126519157317909</v>
      </c>
      <c r="H110" s="15">
        <f t="shared" si="23"/>
        <v>123.20276034522139</v>
      </c>
      <c r="I110" s="15">
        <f>H110*K_over_G</f>
        <v>164.27034712696187</v>
      </c>
      <c r="J110" s="73">
        <f t="shared" si="34"/>
        <v>429.26083144223452</v>
      </c>
      <c r="K110" s="73">
        <f>Mtc+N_*chi*G110</f>
        <v>1.0887690880876779</v>
      </c>
      <c r="L110" s="73">
        <f t="shared" si="35"/>
        <v>1.6769600054774612</v>
      </c>
      <c r="M110" s="73">
        <f t="shared" si="24"/>
        <v>-0.58819091738978324</v>
      </c>
      <c r="N110" s="44">
        <f t="shared" si="21"/>
        <v>2.9999999999999997E-4</v>
      </c>
      <c r="O110" s="44">
        <f t="shared" si="25"/>
        <v>-1.7645727521693494E-4</v>
      </c>
      <c r="P110" s="14">
        <f>_H*D110/J110</f>
        <v>143.65243371807384</v>
      </c>
      <c r="Q110" s="52">
        <f>D110*EXP(-chi*G110/Mtc)</f>
        <v>433.06505813286992</v>
      </c>
      <c r="R110" s="44">
        <f t="shared" si="26"/>
        <v>3.8192612684153325E-4</v>
      </c>
      <c r="S110" s="73">
        <f t="shared" si="36"/>
        <v>429.42477736899207</v>
      </c>
      <c r="T110" s="73">
        <f>R110/(1/Mtc+1/(path_DqDp-W109))</f>
        <v>2.464857155573689E-4</v>
      </c>
      <c r="U110" s="52">
        <f>D110*T110/(path_DqDp-E110/D110)</f>
        <v>5.7441138344347518E-2</v>
      </c>
      <c r="V110" s="73">
        <f t="shared" si="37"/>
        <v>308.37925682094868</v>
      </c>
      <c r="W110" s="14">
        <f t="shared" si="38"/>
        <v>1.67720642118357</v>
      </c>
      <c r="X110">
        <f t="shared" si="39"/>
        <v>517.21566969991238</v>
      </c>
      <c r="Y110">
        <f t="shared" si="22"/>
        <v>3.4967441993625423E-7</v>
      </c>
      <c r="Z110" s="44">
        <f t="shared" si="40"/>
        <v>-1.1215295902692794E-2</v>
      </c>
      <c r="AA110">
        <f t="shared" si="27"/>
        <v>1.3986373642002763E-6</v>
      </c>
      <c r="AB110" s="43">
        <f t="shared" si="41"/>
        <v>3.5682241747748401E-2</v>
      </c>
    </row>
    <row r="111" spans="1:28">
      <c r="A111" s="74">
        <f t="shared" si="28"/>
        <v>103</v>
      </c>
      <c r="B111" s="73">
        <f t="shared" si="29"/>
        <v>3.1943809780184136</v>
      </c>
      <c r="C111" s="73">
        <f t="shared" si="30"/>
        <v>-1.1215295902692795</v>
      </c>
      <c r="D111" s="73">
        <f t="shared" si="31"/>
        <v>308.37925682094868</v>
      </c>
      <c r="E111" s="73">
        <f t="shared" si="32"/>
        <v>517.21566969991238</v>
      </c>
      <c r="F111" s="14">
        <f t="shared" si="33"/>
        <v>0.61766270128303324</v>
      </c>
      <c r="G111" s="14">
        <f>F111-(Gamma-lambda*LN(D111))</f>
        <v>-0.11236734303504747</v>
      </c>
      <c r="H111" s="15">
        <f t="shared" si="23"/>
        <v>123.21423630452871</v>
      </c>
      <c r="I111" s="15">
        <f>H111*K_over_G</f>
        <v>164.28564840603829</v>
      </c>
      <c r="J111" s="73">
        <f t="shared" si="34"/>
        <v>429.42477736899207</v>
      </c>
      <c r="K111" s="73">
        <f>Mtc+N_*chi*G111</f>
        <v>1.0892016385867278</v>
      </c>
      <c r="L111" s="73">
        <f t="shared" si="35"/>
        <v>1.67720642118357</v>
      </c>
      <c r="M111" s="73">
        <f t="shared" si="24"/>
        <v>-0.58800478259684219</v>
      </c>
      <c r="N111" s="44">
        <f t="shared" si="21"/>
        <v>2.9999999999999997E-4</v>
      </c>
      <c r="O111" s="44">
        <f t="shared" si="25"/>
        <v>-1.7640143477905265E-4</v>
      </c>
      <c r="P111" s="14">
        <f>_H*D111/J111</f>
        <v>143.62434264288737</v>
      </c>
      <c r="Q111" s="52">
        <f>D111*EXP(-chi*G111/Mtc)</f>
        <v>432.77415784515046</v>
      </c>
      <c r="R111" s="44">
        <f t="shared" si="26"/>
        <v>3.3606763826937849E-4</v>
      </c>
      <c r="S111" s="73">
        <f t="shared" si="36"/>
        <v>429.56909313973682</v>
      </c>
      <c r="T111" s="73">
        <f>R111/(1/Mtc+1/(path_DqDp-W110))</f>
        <v>2.1687006974618897E-4</v>
      </c>
      <c r="U111" s="52">
        <f>D111*T111/(path_DqDp-E111/D111)</f>
        <v>5.0558327471529142E-2</v>
      </c>
      <c r="V111" s="73">
        <f t="shared" si="37"/>
        <v>308.42981514842023</v>
      </c>
      <c r="W111" s="14">
        <f t="shared" si="38"/>
        <v>1.6774232370481317</v>
      </c>
      <c r="X111">
        <f t="shared" si="39"/>
        <v>517.36733892841994</v>
      </c>
      <c r="Y111">
        <f t="shared" si="22"/>
        <v>3.0774646453944836E-7</v>
      </c>
      <c r="Z111" s="44">
        <f t="shared" si="40"/>
        <v>-1.1391389591007307E-2</v>
      </c>
      <c r="AA111">
        <f t="shared" si="27"/>
        <v>1.2309391597631748E-6</v>
      </c>
      <c r="AB111" s="43">
        <f t="shared" si="41"/>
        <v>3.5983472686908165E-2</v>
      </c>
    </row>
    <row r="112" spans="1:28">
      <c r="A112" s="74">
        <f t="shared" si="28"/>
        <v>104</v>
      </c>
      <c r="B112" s="73">
        <f t="shared" si="29"/>
        <v>3.2186342823239062</v>
      </c>
      <c r="C112" s="73">
        <f t="shared" si="30"/>
        <v>-1.1391389591007308</v>
      </c>
      <c r="D112" s="73">
        <f t="shared" si="31"/>
        <v>308.42981514842023</v>
      </c>
      <c r="E112" s="73">
        <f t="shared" si="32"/>
        <v>517.36733892841994</v>
      </c>
      <c r="F112" s="14">
        <f t="shared" si="33"/>
        <v>0.61794447344430847</v>
      </c>
      <c r="G112" s="14">
        <f>F112-(Gamma-lambda*LN(D112))</f>
        <v>-0.11208311184731423</v>
      </c>
      <c r="H112" s="15">
        <f t="shared" si="23"/>
        <v>123.22433628736123</v>
      </c>
      <c r="I112" s="15">
        <f>H112*K_over_G</f>
        <v>164.29911504981499</v>
      </c>
      <c r="J112" s="73">
        <f t="shared" si="34"/>
        <v>429.56909313973682</v>
      </c>
      <c r="K112" s="73">
        <f>Mtc+N_*chi*G112</f>
        <v>1.0896336699920823</v>
      </c>
      <c r="L112" s="73">
        <f t="shared" si="35"/>
        <v>1.6774232370481317</v>
      </c>
      <c r="M112" s="73">
        <f t="shared" si="24"/>
        <v>-0.58778956705604934</v>
      </c>
      <c r="N112" s="44">
        <f t="shared" si="21"/>
        <v>2.9999999999999997E-4</v>
      </c>
      <c r="O112" s="44">
        <f t="shared" si="25"/>
        <v>-1.7633687011681478E-4</v>
      </c>
      <c r="P112" s="14">
        <f>_H*D112/J112</f>
        <v>143.59963045483323</v>
      </c>
      <c r="Q112" s="52">
        <f>D112*EXP(-chi*G112/Mtc)</f>
        <v>432.47423245017904</v>
      </c>
      <c r="R112" s="44">
        <f t="shared" si="26"/>
        <v>2.9134563314377453E-4</v>
      </c>
      <c r="S112" s="73">
        <f t="shared" si="36"/>
        <v>429.69424621915658</v>
      </c>
      <c r="T112" s="73">
        <f>R112/(1/Mtc+1/(path_DqDp-W111))</f>
        <v>1.8799517678933089E-4</v>
      </c>
      <c r="U112" s="52">
        <f>D112*T112/(path_DqDp-E112/D112)</f>
        <v>4.3841173722510091E-2</v>
      </c>
      <c r="V112" s="73">
        <f t="shared" si="37"/>
        <v>308.47365632214274</v>
      </c>
      <c r="W112" s="14">
        <f t="shared" si="38"/>
        <v>1.6776111914872025</v>
      </c>
      <c r="X112">
        <f t="shared" si="39"/>
        <v>517.49885812500372</v>
      </c>
      <c r="Y112">
        <f t="shared" si="22"/>
        <v>2.6683755240688656E-7</v>
      </c>
      <c r="Z112" s="44">
        <f t="shared" si="40"/>
        <v>-1.1567459623571716E-2</v>
      </c>
      <c r="AA112">
        <f t="shared" si="27"/>
        <v>1.0673151144192509E-6</v>
      </c>
      <c r="AB112" s="43">
        <f t="shared" si="41"/>
        <v>3.6284540002022581E-2</v>
      </c>
    </row>
    <row r="113" spans="1:28">
      <c r="A113" s="74">
        <f t="shared" si="28"/>
        <v>105</v>
      </c>
      <c r="B113" s="73">
        <f t="shared" si="29"/>
        <v>3.2428720127498676</v>
      </c>
      <c r="C113" s="73">
        <f t="shared" si="30"/>
        <v>-1.1567459623571716</v>
      </c>
      <c r="D113" s="73">
        <f t="shared" si="31"/>
        <v>308.47365632214274</v>
      </c>
      <c r="E113" s="73">
        <f t="shared" si="32"/>
        <v>517.49885812500372</v>
      </c>
      <c r="F113" s="14">
        <f t="shared" si="33"/>
        <v>0.61822622334561173</v>
      </c>
      <c r="G113" s="14">
        <f>F113-(Gamma-lambda*LN(D113))</f>
        <v>-0.11179922995085334</v>
      </c>
      <c r="H113" s="15">
        <f t="shared" si="23"/>
        <v>123.23309372147982</v>
      </c>
      <c r="I113" s="15">
        <f>H113*K_over_G</f>
        <v>164.31079162863978</v>
      </c>
      <c r="J113" s="73">
        <f t="shared" si="34"/>
        <v>429.69424621915658</v>
      </c>
      <c r="K113" s="73">
        <f>Mtc+N_*chi*G113</f>
        <v>1.0900651704747029</v>
      </c>
      <c r="L113" s="73">
        <f t="shared" si="35"/>
        <v>1.6776111914872025</v>
      </c>
      <c r="M113" s="73">
        <f t="shared" si="24"/>
        <v>-0.58754602101249964</v>
      </c>
      <c r="N113" s="44">
        <f t="shared" si="21"/>
        <v>2.9999999999999997E-4</v>
      </c>
      <c r="O113" s="44">
        <f t="shared" si="25"/>
        <v>-1.7626380630374989E-4</v>
      </c>
      <c r="P113" s="14">
        <f>_H*D113/J113</f>
        <v>143.57821126830365</v>
      </c>
      <c r="Q113" s="52">
        <f>D113*EXP(-chi*G113/Mtc)</f>
        <v>432.16554795969967</v>
      </c>
      <c r="R113" s="44">
        <f t="shared" si="26"/>
        <v>2.477285324624409E-4</v>
      </c>
      <c r="S113" s="73">
        <f t="shared" si="36"/>
        <v>429.80069374418002</v>
      </c>
      <c r="T113" s="73">
        <f>R113/(1/Mtc+1/(path_DqDp-W112))</f>
        <v>1.5983949884894712E-4</v>
      </c>
      <c r="U113" s="52">
        <f>D113*T113/(path_DqDp-E113/D113)</f>
        <v>3.7285762188266798E-2</v>
      </c>
      <c r="V113" s="73">
        <f t="shared" si="37"/>
        <v>308.51094208433102</v>
      </c>
      <c r="W113" s="14">
        <f t="shared" si="38"/>
        <v>1.6777710015332485</v>
      </c>
      <c r="X113">
        <f t="shared" si="39"/>
        <v>517.61071228479409</v>
      </c>
      <c r="Y113">
        <f t="shared" si="22"/>
        <v>2.2692217485347322E-7</v>
      </c>
      <c r="Z113" s="44">
        <f t="shared" si="40"/>
        <v>-1.1743496507700612E-2</v>
      </c>
      <c r="AA113">
        <f t="shared" si="27"/>
        <v>9.076633265668974E-7</v>
      </c>
      <c r="AB113" s="43">
        <f t="shared" si="41"/>
        <v>3.6585447665349144E-2</v>
      </c>
    </row>
    <row r="114" spans="1:28">
      <c r="A114" s="74">
        <f t="shared" si="28"/>
        <v>106</v>
      </c>
      <c r="B114" s="73">
        <f t="shared" si="29"/>
        <v>3.2670948829448938</v>
      </c>
      <c r="C114" s="73">
        <f t="shared" si="30"/>
        <v>-1.1743496507700613</v>
      </c>
      <c r="D114" s="73">
        <f t="shared" si="31"/>
        <v>308.51094208433102</v>
      </c>
      <c r="E114" s="73">
        <f t="shared" si="32"/>
        <v>517.61071228479409</v>
      </c>
      <c r="F114" s="14">
        <f t="shared" si="33"/>
        <v>0.61850793539771476</v>
      </c>
      <c r="G114" s="14">
        <f>F114-(Gamma-lambda*LN(D114))</f>
        <v>-0.1115157049315062</v>
      </c>
      <c r="H114" s="15">
        <f t="shared" si="23"/>
        <v>123.24054119858818</v>
      </c>
      <c r="I114" s="15">
        <f>H114*K_over_G</f>
        <v>164.32072159811759</v>
      </c>
      <c r="J114" s="73">
        <f t="shared" si="34"/>
        <v>429.80069374418002</v>
      </c>
      <c r="K114" s="73">
        <f>Mtc+N_*chi*G114</f>
        <v>1.0904961285041106</v>
      </c>
      <c r="L114" s="73">
        <f t="shared" si="35"/>
        <v>1.6777710015332485</v>
      </c>
      <c r="M114" s="73">
        <f t="shared" si="24"/>
        <v>-0.58727487302913794</v>
      </c>
      <c r="N114" s="44">
        <f t="shared" si="21"/>
        <v>2.9999999999999997E-4</v>
      </c>
      <c r="O114" s="44">
        <f t="shared" si="25"/>
        <v>-1.7618246190874136E-4</v>
      </c>
      <c r="P114" s="14">
        <f>_H*D114/J114</f>
        <v>143.5600019147287</v>
      </c>
      <c r="Q114" s="52">
        <f>D114*EXP(-chi*G114/Mtc)</f>
        <v>431.84836372688596</v>
      </c>
      <c r="R114" s="44">
        <f t="shared" si="26"/>
        <v>2.0518592285914236E-4</v>
      </c>
      <c r="S114" s="73">
        <f t="shared" si="36"/>
        <v>429.8888827961714</v>
      </c>
      <c r="T114" s="73">
        <f>R114/(1/Mtc+1/(path_DqDp-W113))</f>
        <v>1.3238233308420367E-4</v>
      </c>
      <c r="U114" s="52">
        <f>D114*T114/(path_DqDp-E114/D114)</f>
        <v>3.0888294192979289E-2</v>
      </c>
      <c r="V114" s="73">
        <f t="shared" si="37"/>
        <v>308.54183037852403</v>
      </c>
      <c r="W114" s="14">
        <f t="shared" si="38"/>
        <v>1.6779033636609455</v>
      </c>
      <c r="X114">
        <f t="shared" si="39"/>
        <v>517.70337502223038</v>
      </c>
      <c r="Y114">
        <f t="shared" si="22"/>
        <v>1.8797564843053328E-7</v>
      </c>
      <c r="Z114" s="44">
        <f t="shared" si="40"/>
        <v>-1.1919490993960922E-2</v>
      </c>
      <c r="AA114">
        <f t="shared" si="27"/>
        <v>7.5188518757776033E-7</v>
      </c>
      <c r="AB114" s="43">
        <f t="shared" si="41"/>
        <v>3.6886199550536722E-2</v>
      </c>
    </row>
    <row r="115" spans="1:28">
      <c r="A115" s="74">
        <f t="shared" si="28"/>
        <v>107</v>
      </c>
      <c r="B115" s="73">
        <f t="shared" si="29"/>
        <v>3.291303588588308</v>
      </c>
      <c r="C115" s="73">
        <f t="shared" si="30"/>
        <v>-1.1919490993960922</v>
      </c>
      <c r="D115" s="73">
        <f t="shared" si="31"/>
        <v>308.54183037852403</v>
      </c>
      <c r="E115" s="73">
        <f t="shared" si="32"/>
        <v>517.70337502223038</v>
      </c>
      <c r="F115" s="14">
        <f t="shared" si="33"/>
        <v>0.61878959441232095</v>
      </c>
      <c r="G115" s="14">
        <f>F115-(Gamma-lambda*LN(D115))</f>
        <v>-0.1112325441833889</v>
      </c>
      <c r="H115" s="15">
        <f t="shared" si="23"/>
        <v>123.24671050135278</v>
      </c>
      <c r="I115" s="15">
        <f>H115*K_over_G</f>
        <v>164.32894733513706</v>
      </c>
      <c r="J115" s="73">
        <f t="shared" si="34"/>
        <v>429.8888827961714</v>
      </c>
      <c r="K115" s="73">
        <f>Mtc+N_*chi*G115</f>
        <v>1.090926532841249</v>
      </c>
      <c r="L115" s="73">
        <f t="shared" si="35"/>
        <v>1.6779033636609455</v>
      </c>
      <c r="M115" s="73">
        <f t="shared" si="24"/>
        <v>-0.58697683081969654</v>
      </c>
      <c r="N115" s="44">
        <f t="shared" si="21"/>
        <v>2.9999999999999997E-4</v>
      </c>
      <c r="O115" s="44">
        <f t="shared" si="25"/>
        <v>-1.7609304924590894E-4</v>
      </c>
      <c r="P115" s="14">
        <f>_H*D115/J115</f>
        <v>143.54492182800496</v>
      </c>
      <c r="Q115" s="52">
        <f>D115*EXP(-chi*G115/Mtc)</f>
        <v>431.52293264182407</v>
      </c>
      <c r="R115" s="44">
        <f t="shared" si="26"/>
        <v>1.6368850189723834E-4</v>
      </c>
      <c r="S115" s="73">
        <f t="shared" si="36"/>
        <v>429.95925066337855</v>
      </c>
      <c r="T115" s="73">
        <f>R115/(1/Mtc+1/(path_DqDp-W114))</f>
        <v>1.0560377119402239E-4</v>
      </c>
      <c r="U115" s="52">
        <f>D115*T115/(path_DqDp-E115/D115)</f>
        <v>2.4645082638817404E-2</v>
      </c>
      <c r="V115" s="73">
        <f t="shared" si="37"/>
        <v>308.56647546116284</v>
      </c>
      <c r="W115" s="14">
        <f t="shared" si="38"/>
        <v>1.6780089545731032</v>
      </c>
      <c r="X115">
        <f t="shared" si="39"/>
        <v>517.77730890489295</v>
      </c>
      <c r="Y115">
        <f t="shared" si="22"/>
        <v>1.499740796644643E-7</v>
      </c>
      <c r="Z115" s="44">
        <f t="shared" si="40"/>
        <v>-1.2095434069127166E-2</v>
      </c>
      <c r="AA115">
        <f t="shared" si="27"/>
        <v>5.9988524125162024E-7</v>
      </c>
      <c r="AB115" s="43">
        <f t="shared" si="41"/>
        <v>3.7186799435777976E-2</v>
      </c>
    </row>
    <row r="116" spans="1:28">
      <c r="A116" s="74">
        <f t="shared" si="28"/>
        <v>108</v>
      </c>
      <c r="B116" s="73">
        <f t="shared" si="29"/>
        <v>3.3154988079402252</v>
      </c>
      <c r="C116" s="73">
        <f t="shared" si="30"/>
        <v>-1.2095434069127167</v>
      </c>
      <c r="D116" s="73">
        <f t="shared" si="31"/>
        <v>308.56647546116284</v>
      </c>
      <c r="E116" s="73">
        <f t="shared" si="32"/>
        <v>517.77730890489295</v>
      </c>
      <c r="F116" s="14">
        <f t="shared" si="33"/>
        <v>0.61907118559033747</v>
      </c>
      <c r="G116" s="14">
        <f>F116-(Gamma-lambda*LN(D116))</f>
        <v>-0.11094975491344494</v>
      </c>
      <c r="H116" s="15">
        <f t="shared" si="23"/>
        <v>123.25163262926915</v>
      </c>
      <c r="I116" s="15">
        <f>H116*K_over_G</f>
        <v>164.33551017235888</v>
      </c>
      <c r="J116" s="73">
        <f t="shared" si="34"/>
        <v>429.95925066337855</v>
      </c>
      <c r="K116" s="73">
        <f>Mtc+N_*chi*G116</f>
        <v>1.0913563725315636</v>
      </c>
      <c r="L116" s="73">
        <f t="shared" si="35"/>
        <v>1.6780089545731032</v>
      </c>
      <c r="M116" s="73">
        <f t="shared" si="24"/>
        <v>-0.58665258204153958</v>
      </c>
      <c r="N116" s="44">
        <f t="shared" si="21"/>
        <v>2.9999999999999997E-4</v>
      </c>
      <c r="O116" s="44">
        <f t="shared" si="25"/>
        <v>-1.7599577461246187E-4</v>
      </c>
      <c r="P116" s="14">
        <f>_H*D116/J116</f>
        <v>143.53289293582108</v>
      </c>
      <c r="Q116" s="52">
        <f>D116*EXP(-chi*G116/Mtc)</f>
        <v>431.18950131946724</v>
      </c>
      <c r="R116" s="44">
        <f t="shared" si="26"/>
        <v>1.2320802641098362E-4</v>
      </c>
      <c r="S116" s="73">
        <f t="shared" si="36"/>
        <v>430.01222509408996</v>
      </c>
      <c r="T116" s="73">
        <f>R116/(1/Mtc+1/(path_DqDp-W115))</f>
        <v>7.9484661261681425E-5</v>
      </c>
      <c r="U116" s="52">
        <f>D116*T116/(path_DqDp-E116/D116)</f>
        <v>1.8552547586146044E-2</v>
      </c>
      <c r="V116" s="73">
        <f t="shared" si="37"/>
        <v>308.58502800874896</v>
      </c>
      <c r="W116" s="14">
        <f t="shared" si="38"/>
        <v>1.6780884319489788</v>
      </c>
      <c r="X116">
        <f t="shared" si="39"/>
        <v>517.8329657741333</v>
      </c>
      <c r="Y116">
        <f t="shared" si="22"/>
        <v>1.1289433164315919E-7</v>
      </c>
      <c r="Z116" s="44">
        <f t="shared" si="40"/>
        <v>-1.2271316949407985E-2</v>
      </c>
      <c r="AA116">
        <f t="shared" si="27"/>
        <v>4.5157105064695525E-7</v>
      </c>
      <c r="AB116" s="43">
        <f t="shared" si="41"/>
        <v>3.748725100682862E-2</v>
      </c>
    </row>
    <row r="117" spans="1:28">
      <c r="A117" s="74">
        <f t="shared" si="28"/>
        <v>109</v>
      </c>
      <c r="B117" s="73">
        <f t="shared" si="29"/>
        <v>3.3396812023692624</v>
      </c>
      <c r="C117" s="73">
        <f t="shared" si="30"/>
        <v>-1.2271316949407984</v>
      </c>
      <c r="D117" s="73">
        <f t="shared" si="31"/>
        <v>308.58502800874896</v>
      </c>
      <c r="E117" s="73">
        <f t="shared" si="32"/>
        <v>517.8329657741333</v>
      </c>
      <c r="F117" s="14">
        <f t="shared" si="33"/>
        <v>0.61935269451060349</v>
      </c>
      <c r="G117" s="14">
        <f>F117-(Gamma-lambda*LN(D117))</f>
        <v>-0.11066734414586166</v>
      </c>
      <c r="H117" s="15">
        <f t="shared" si="23"/>
        <v>123.25533782343538</v>
      </c>
      <c r="I117" s="15">
        <f>H117*K_over_G</f>
        <v>164.34045043124721</v>
      </c>
      <c r="J117" s="73">
        <f t="shared" si="34"/>
        <v>430.01222509408996</v>
      </c>
      <c r="K117" s="73">
        <f>Mtc+N_*chi*G117</f>
        <v>1.0917856368982903</v>
      </c>
      <c r="L117" s="73">
        <f t="shared" si="35"/>
        <v>1.6780884319489791</v>
      </c>
      <c r="M117" s="73">
        <f t="shared" si="24"/>
        <v>-0.58630279505068872</v>
      </c>
      <c r="N117" s="44">
        <f t="shared" si="21"/>
        <v>2.9999999999999997E-4</v>
      </c>
      <c r="O117" s="44">
        <f t="shared" si="25"/>
        <v>-1.7589083851520659E-4</v>
      </c>
      <c r="P117" s="14">
        <f>_H*D117/J117</f>
        <v>143.52383955652806</v>
      </c>
      <c r="Q117" s="52">
        <f>D117*EXP(-chi*G117/Mtc)</f>
        <v>430.84831028043681</v>
      </c>
      <c r="R117" s="44">
        <f t="shared" si="26"/>
        <v>8.3717263699592678E-5</v>
      </c>
      <c r="S117" s="73">
        <f t="shared" si="36"/>
        <v>430.04822454093221</v>
      </c>
      <c r="T117" s="73">
        <f>R117/(1/Mtc+1/(path_DqDp-W116))</f>
        <v>5.4006571751465946E-5</v>
      </c>
      <c r="U117" s="52">
        <f>D117*T117/(path_DqDp-E117/D117)</f>
        <v>1.2607212055155718E-2</v>
      </c>
      <c r="V117" s="73">
        <f t="shared" si="37"/>
        <v>308.59763522080414</v>
      </c>
      <c r="W117" s="14">
        <f t="shared" si="38"/>
        <v>1.6781424351570902</v>
      </c>
      <c r="X117">
        <f t="shared" si="39"/>
        <v>517.87078705315969</v>
      </c>
      <c r="Y117">
        <f t="shared" si="22"/>
        <v>7.6713992337693023E-8</v>
      </c>
      <c r="Z117" s="44">
        <f t="shared" si="40"/>
        <v>-1.2447131073930855E-2</v>
      </c>
      <c r="AA117">
        <f t="shared" si="27"/>
        <v>3.0685307179611287E-7</v>
      </c>
      <c r="AB117" s="43">
        <f t="shared" si="41"/>
        <v>3.7787557859900414E-2</v>
      </c>
    </row>
    <row r="118" spans="1:28">
      <c r="A118" s="74">
        <f t="shared" si="28"/>
        <v>110</v>
      </c>
      <c r="B118" s="73">
        <f t="shared" si="29"/>
        <v>3.363851416859013</v>
      </c>
      <c r="C118" s="73">
        <f t="shared" si="30"/>
        <v>-1.2447131073930855</v>
      </c>
      <c r="D118" s="73">
        <f t="shared" si="31"/>
        <v>308.59763522080414</v>
      </c>
      <c r="E118" s="73">
        <f t="shared" si="32"/>
        <v>517.87078705315969</v>
      </c>
      <c r="F118" s="14">
        <f t="shared" si="33"/>
        <v>0.61963410711905276</v>
      </c>
      <c r="G118" s="14">
        <f>F118-(Gamma-lambda*LN(D118))</f>
        <v>-0.11038531872635293</v>
      </c>
      <c r="H118" s="15">
        <f t="shared" si="23"/>
        <v>123.2578555902889</v>
      </c>
      <c r="I118" s="15">
        <f>H118*K_over_G</f>
        <v>164.34380745371854</v>
      </c>
      <c r="J118" s="73">
        <f t="shared" si="34"/>
        <v>430.04822454093221</v>
      </c>
      <c r="K118" s="73">
        <f>Mtc+N_*chi*G118</f>
        <v>1.0922143155359436</v>
      </c>
      <c r="L118" s="73">
        <f t="shared" si="35"/>
        <v>1.6781424351570902</v>
      </c>
      <c r="M118" s="73">
        <f t="shared" si="24"/>
        <v>-0.58592811962114655</v>
      </c>
      <c r="N118" s="44">
        <f t="shared" si="21"/>
        <v>2.9999999999999997E-4</v>
      </c>
      <c r="O118" s="44">
        <f t="shared" si="25"/>
        <v>-1.7577843588634394E-4</v>
      </c>
      <c r="P118" s="14">
        <f>_H*D118/J118</f>
        <v>143.51768830122523</v>
      </c>
      <c r="Q118" s="52">
        <f>D118*EXP(-chi*G118/Mtc)</f>
        <v>430.49959412501175</v>
      </c>
      <c r="R118" s="44">
        <f t="shared" si="26"/>
        <v>4.5189945392100451E-5</v>
      </c>
      <c r="S118" s="73">
        <f t="shared" si="36"/>
        <v>430.06765839671522</v>
      </c>
      <c r="T118" s="73">
        <f>R118/(1/Mtc+1/(path_DqDp-W117))</f>
        <v>2.9151757517857414E-5</v>
      </c>
      <c r="U118" s="52">
        <f>D118*T118/(path_DqDp-E118/D118)</f>
        <v>6.8056980357109843E-3</v>
      </c>
      <c r="V118" s="73">
        <f t="shared" si="37"/>
        <v>308.60444091883983</v>
      </c>
      <c r="W118" s="14">
        <f t="shared" si="38"/>
        <v>1.6781715859345083</v>
      </c>
      <c r="X118">
        <f t="shared" si="39"/>
        <v>517.8912040432017</v>
      </c>
      <c r="Y118">
        <f t="shared" si="22"/>
        <v>4.1411344553566838E-8</v>
      </c>
      <c r="Z118" s="44">
        <f t="shared" si="40"/>
        <v>-1.2622868098472646E-2</v>
      </c>
      <c r="AA118">
        <f t="shared" si="27"/>
        <v>1.6564453392629813E-7</v>
      </c>
      <c r="AB118" s="43">
        <f t="shared" si="41"/>
        <v>3.8087723504434338E-2</v>
      </c>
    </row>
    <row r="119" spans="1:28">
      <c r="A119" s="74">
        <f t="shared" si="28"/>
        <v>111</v>
      </c>
      <c r="B119" s="73">
        <f t="shared" si="29"/>
        <v>3.3880100804943454</v>
      </c>
      <c r="C119" s="73">
        <f t="shared" si="30"/>
        <v>-1.2622868098472646</v>
      </c>
      <c r="D119" s="73">
        <f t="shared" si="31"/>
        <v>308.60444091883983</v>
      </c>
      <c r="E119" s="73">
        <f t="shared" si="32"/>
        <v>517.8912040432017</v>
      </c>
      <c r="F119" s="14">
        <f t="shared" si="33"/>
        <v>0.6199154097182894</v>
      </c>
      <c r="G119" s="14">
        <f>F119-(Gamma-lambda*LN(D119))</f>
        <v>-0.11010368532631543</v>
      </c>
      <c r="H119" s="15">
        <f t="shared" si="23"/>
        <v>123.25921472436031</v>
      </c>
      <c r="I119" s="15">
        <f>H119*K_over_G</f>
        <v>164.34561963248044</v>
      </c>
      <c r="J119" s="73">
        <f t="shared" si="34"/>
        <v>430.06765839671522</v>
      </c>
      <c r="K119" s="73">
        <f>Mtc+N_*chi*G119</f>
        <v>1.0926423983040006</v>
      </c>
      <c r="L119" s="73">
        <f t="shared" si="35"/>
        <v>1.6781715859345083</v>
      </c>
      <c r="M119" s="73">
        <f t="shared" si="24"/>
        <v>-0.58552918763050776</v>
      </c>
      <c r="N119" s="44">
        <f t="shared" si="21"/>
        <v>2.9999999999999997E-4</v>
      </c>
      <c r="O119" s="44">
        <f t="shared" si="25"/>
        <v>-1.7565875628915232E-4</v>
      </c>
      <c r="P119" s="14">
        <f>_H*D119/J119</f>
        <v>143.51436798075534</v>
      </c>
      <c r="Q119" s="52">
        <f>D119*EXP(-chi*G119/Mtc)</f>
        <v>430.14358170063963</v>
      </c>
      <c r="R119" s="44">
        <f t="shared" si="26"/>
        <v>7.6007238151852025E-6</v>
      </c>
      <c r="S119" s="73">
        <f t="shared" si="36"/>
        <v>430.07092722220852</v>
      </c>
      <c r="T119" s="73">
        <f>R119/(1/Mtc+1/(path_DqDp-W118))</f>
        <v>4.9031276985987701E-6</v>
      </c>
      <c r="U119" s="52">
        <f>D119*T119/(path_DqDp-E119/D119)</f>
        <v>1.1447226932623507E-3</v>
      </c>
      <c r="V119" s="73">
        <f t="shared" si="37"/>
        <v>308.60558564153308</v>
      </c>
      <c r="W119" s="14">
        <f t="shared" si="38"/>
        <v>1.6781764890344795</v>
      </c>
      <c r="X119">
        <f t="shared" si="39"/>
        <v>517.89463820833737</v>
      </c>
      <c r="Y119">
        <f t="shared" si="22"/>
        <v>6.9653374140561121E-9</v>
      </c>
      <c r="Z119" s="44">
        <f t="shared" si="40"/>
        <v>-1.2798519889424384E-2</v>
      </c>
      <c r="AA119">
        <f t="shared" si="27"/>
        <v>2.7861325770672125E-8</v>
      </c>
      <c r="AB119" s="43">
        <f t="shared" si="41"/>
        <v>3.8387751365760107E-2</v>
      </c>
    </row>
    <row r="120" spans="1:28">
      <c r="A120" s="74">
        <f t="shared" si="28"/>
        <v>112</v>
      </c>
      <c r="B120" s="73">
        <f t="shared" si="29"/>
        <v>3.4121578069285312</v>
      </c>
      <c r="C120" s="73">
        <f t="shared" si="30"/>
        <v>-1.2798519889424385</v>
      </c>
      <c r="D120" s="73">
        <f t="shared" si="31"/>
        <v>308.60558564153308</v>
      </c>
      <c r="E120" s="73">
        <f t="shared" si="32"/>
        <v>517.89463820833737</v>
      </c>
      <c r="F120" s="14">
        <f t="shared" si="33"/>
        <v>0.62019658895755625</v>
      </c>
      <c r="G120" s="14">
        <f>F120-(Gamma-lambda*LN(D120))</f>
        <v>-0.10982245044686245</v>
      </c>
      <c r="H120" s="15">
        <f t="shared" si="23"/>
        <v>123.2594433300942</v>
      </c>
      <c r="I120" s="15">
        <f>H120*K_over_G</f>
        <v>164.34592444012563</v>
      </c>
      <c r="J120" s="73">
        <f t="shared" si="34"/>
        <v>430.07092722220852</v>
      </c>
      <c r="K120" s="73">
        <f>Mtc+N_*chi*G120</f>
        <v>1.093069875320769</v>
      </c>
      <c r="L120" s="73">
        <f t="shared" si="35"/>
        <v>1.6781764890344795</v>
      </c>
      <c r="M120" s="73">
        <f t="shared" si="24"/>
        <v>-0.58510661371371042</v>
      </c>
      <c r="N120" s="44">
        <f t="shared" si="21"/>
        <v>2.9999999999999997E-4</v>
      </c>
      <c r="O120" s="44">
        <f t="shared" si="25"/>
        <v>-1.755319841141131E-4</v>
      </c>
      <c r="P120" s="14">
        <f>_H*D120/J120</f>
        <v>143.51380951732324</v>
      </c>
      <c r="Q120" s="52">
        <f>D120*EXP(-chi*G120/Mtc)</f>
        <v>429.78049626327555</v>
      </c>
      <c r="R120" s="44">
        <f t="shared" si="26"/>
        <v>-2.9074869292458285E-5</v>
      </c>
      <c r="S120" s="73">
        <f t="shared" si="36"/>
        <v>430.05842296621302</v>
      </c>
      <c r="T120" s="73">
        <f>R120/(1/Mtc+1/(path_DqDp-W119))</f>
        <v>-1.8755784628073637E-5</v>
      </c>
      <c r="U120" s="52">
        <f>D120*T120/(path_DqDp-E120/D120)</f>
        <v>-4.3789052405984255E-3</v>
      </c>
      <c r="V120" s="73">
        <f t="shared" si="37"/>
        <v>308.60120673629251</v>
      </c>
      <c r="W120" s="14">
        <f t="shared" si="38"/>
        <v>1.6781577328441153</v>
      </c>
      <c r="X120">
        <f t="shared" si="39"/>
        <v>517.88150144953477</v>
      </c>
      <c r="Y120">
        <f t="shared" si="22"/>
        <v>-2.6644440715618384E-8</v>
      </c>
      <c r="Z120" s="44">
        <f t="shared" si="40"/>
        <v>-1.2974078517979213E-2</v>
      </c>
      <c r="AA120">
        <f t="shared" si="27"/>
        <v>-1.0657811237571086E-7</v>
      </c>
      <c r="AB120" s="43">
        <f t="shared" si="41"/>
        <v>3.8687644787647732E-2</v>
      </c>
    </row>
    <row r="121" spans="1:28">
      <c r="A121" s="74">
        <f t="shared" si="28"/>
        <v>113</v>
      </c>
      <c r="B121" s="73">
        <f t="shared" si="29"/>
        <v>3.436295194832133</v>
      </c>
      <c r="C121" s="73">
        <f t="shared" si="30"/>
        <v>-1.2974078517979213</v>
      </c>
      <c r="D121" s="73">
        <f t="shared" si="31"/>
        <v>308.60120673629251</v>
      </c>
      <c r="E121" s="73">
        <f t="shared" si="32"/>
        <v>517.88150144953477</v>
      </c>
      <c r="F121" s="14">
        <f t="shared" si="33"/>
        <v>0.62047763182307902</v>
      </c>
      <c r="G121" s="14">
        <f>F121-(Gamma-lambda*LN(D121))</f>
        <v>-0.10954162042273874</v>
      </c>
      <c r="H121" s="15">
        <f t="shared" si="23"/>
        <v>123.258568842784</v>
      </c>
      <c r="I121" s="15">
        <f>H121*K_over_G</f>
        <v>164.34475845704534</v>
      </c>
      <c r="J121" s="73">
        <f t="shared" si="34"/>
        <v>430.05842296621302</v>
      </c>
      <c r="K121" s="73">
        <f>Mtc+N_*chi*G121</f>
        <v>1.0934967369574371</v>
      </c>
      <c r="L121" s="73">
        <f t="shared" si="35"/>
        <v>1.6781577328441153</v>
      </c>
      <c r="M121" s="73">
        <f t="shared" si="24"/>
        <v>-0.58466099588667819</v>
      </c>
      <c r="N121" s="44">
        <f t="shared" si="21"/>
        <v>2.9999999999999997E-4</v>
      </c>
      <c r="O121" s="44">
        <f t="shared" si="25"/>
        <v>-1.7539829876600345E-4</v>
      </c>
      <c r="P121" s="14">
        <f>_H*D121/J121</f>
        <v>143.51594586047085</v>
      </c>
      <c r="Q121" s="52">
        <f>D121*EXP(-chi*G121/Mtc)</f>
        <v>429.41055563284078</v>
      </c>
      <c r="R121" s="44">
        <f t="shared" si="26"/>
        <v>-6.4860461864495392E-5</v>
      </c>
      <c r="S121" s="73">
        <f t="shared" si="36"/>
        <v>430.03052917827074</v>
      </c>
      <c r="T121" s="73">
        <f>R121/(1/Mtc+1/(path_DqDp-W120))</f>
        <v>-4.1840851133123486E-5</v>
      </c>
      <c r="U121" s="52">
        <f>D121*T121/(path_DqDp-E121/D121)</f>
        <v>-9.768288903590305E-3</v>
      </c>
      <c r="V121" s="73">
        <f t="shared" si="37"/>
        <v>308.5914384473889</v>
      </c>
      <c r="W121" s="14">
        <f t="shared" si="38"/>
        <v>1.6781158899737691</v>
      </c>
      <c r="X121">
        <f t="shared" si="39"/>
        <v>517.85219636842567</v>
      </c>
      <c r="Y121">
        <f t="shared" si="22"/>
        <v>-5.9437787948335667E-8</v>
      </c>
      <c r="Z121" s="44">
        <f t="shared" si="40"/>
        <v>-1.3149536254533165E-2</v>
      </c>
      <c r="AA121">
        <f t="shared" si="27"/>
        <v>-2.377528912126121E-7</v>
      </c>
      <c r="AB121" s="43">
        <f t="shared" si="41"/>
        <v>3.8987407034756519E-2</v>
      </c>
    </row>
    <row r="122" spans="1:28">
      <c r="A122" s="74">
        <f t="shared" si="28"/>
        <v>114</v>
      </c>
      <c r="B122" s="73">
        <f t="shared" si="29"/>
        <v>3.4604228283245466</v>
      </c>
      <c r="C122" s="73">
        <f t="shared" si="30"/>
        <v>-1.3149536254533165</v>
      </c>
      <c r="D122" s="73">
        <f t="shared" si="31"/>
        <v>308.5914384473889</v>
      </c>
      <c r="E122" s="73">
        <f t="shared" si="32"/>
        <v>517.85219636842567</v>
      </c>
      <c r="F122" s="14">
        <f t="shared" si="33"/>
        <v>0.62075852562876677</v>
      </c>
      <c r="G122" s="14">
        <f>F122-(Gamma-lambda*LN(D122))</f>
        <v>-0.10926120142612306</v>
      </c>
      <c r="H122" s="15">
        <f t="shared" si="23"/>
        <v>123.25661804866515</v>
      </c>
      <c r="I122" s="15">
        <f>H122*K_over_G</f>
        <v>164.34215739822022</v>
      </c>
      <c r="J122" s="73">
        <f t="shared" si="34"/>
        <v>430.03052917827074</v>
      </c>
      <c r="K122" s="73">
        <f>Mtc+N_*chi*G122</f>
        <v>1.0939229738322929</v>
      </c>
      <c r="L122" s="73">
        <f t="shared" si="35"/>
        <v>1.6781158899737694</v>
      </c>
      <c r="M122" s="73">
        <f t="shared" si="24"/>
        <v>-0.5841929161414765</v>
      </c>
      <c r="N122" s="44">
        <f t="shared" si="21"/>
        <v>2.9999999999999997E-4</v>
      </c>
      <c r="O122" s="44">
        <f t="shared" si="25"/>
        <v>-1.7525787484244293E-4</v>
      </c>
      <c r="P122" s="14">
        <f>_H*D122/J122</f>
        <v>143.52071190715913</v>
      </c>
      <c r="Q122" s="52">
        <f>D122*EXP(-chi*G122/Mtc)</f>
        <v>429.03397234307636</v>
      </c>
      <c r="R122" s="44">
        <f t="shared" si="26"/>
        <v>-9.9778878524983344E-5</v>
      </c>
      <c r="S122" s="73">
        <f t="shared" si="36"/>
        <v>429.98762121433782</v>
      </c>
      <c r="T122" s="73">
        <f>R122/(1/Mtc+1/(path_DqDp-W121))</f>
        <v>-6.4367375376392082E-5</v>
      </c>
      <c r="U122" s="52">
        <f>D122*T122/(path_DqDp-E122/D122)</f>
        <v>-1.5026446574117393E-2</v>
      </c>
      <c r="V122" s="73">
        <f t="shared" si="37"/>
        <v>308.5764120008148</v>
      </c>
      <c r="W122" s="14">
        <f t="shared" si="38"/>
        <v>1.67805151781963</v>
      </c>
      <c r="X122">
        <f t="shared" si="39"/>
        <v>517.80711652130276</v>
      </c>
      <c r="Y122">
        <f t="shared" si="22"/>
        <v>-9.1433913318458883E-8</v>
      </c>
      <c r="Z122" s="44">
        <f t="shared" si="40"/>
        <v>-1.3324885563288928E-2</v>
      </c>
      <c r="AA122">
        <f t="shared" si="27"/>
        <v>-3.6573976989298523E-7</v>
      </c>
      <c r="AB122" s="43">
        <f t="shared" si="41"/>
        <v>3.9287041294986627E-2</v>
      </c>
    </row>
    <row r="123" spans="1:28">
      <c r="A123" s="74">
        <f t="shared" si="28"/>
        <v>115</v>
      </c>
      <c r="B123" s="73">
        <f t="shared" si="29"/>
        <v>3.4845412773890319</v>
      </c>
      <c r="C123" s="73">
        <f t="shared" si="30"/>
        <v>-1.3324885563288928</v>
      </c>
      <c r="D123" s="73">
        <f t="shared" si="31"/>
        <v>308.5764120008148</v>
      </c>
      <c r="E123" s="73">
        <f t="shared" si="32"/>
        <v>517.80711652130276</v>
      </c>
      <c r="F123" s="14">
        <f t="shared" si="33"/>
        <v>0.62103925800725301</v>
      </c>
      <c r="G123" s="14">
        <f>F123-(Gamma-lambda*LN(D123))</f>
        <v>-0.10898119947032003</v>
      </c>
      <c r="H123" s="15">
        <f t="shared" si="23"/>
        <v>123.25361710420867</v>
      </c>
      <c r="I123" s="15">
        <f>H123*K_over_G</f>
        <v>164.33815613894492</v>
      </c>
      <c r="J123" s="73">
        <f t="shared" si="34"/>
        <v>429.98762121433782</v>
      </c>
      <c r="K123" s="73">
        <f>Mtc+N_*chi*G123</f>
        <v>1.0943485768051135</v>
      </c>
      <c r="L123" s="73">
        <f t="shared" si="35"/>
        <v>1.67805151781963</v>
      </c>
      <c r="M123" s="73">
        <f t="shared" si="24"/>
        <v>-0.58370294101451647</v>
      </c>
      <c r="N123" s="44">
        <f t="shared" si="21"/>
        <v>2.9999999999999997E-4</v>
      </c>
      <c r="O123" s="44">
        <f t="shared" si="25"/>
        <v>-1.7511088230435492E-4</v>
      </c>
      <c r="P123" s="14">
        <f>_H*D123/J123</f>
        <v>143.52804442572423</v>
      </c>
      <c r="Q123" s="52">
        <f>D123*EXP(-chi*G123/Mtc)</f>
        <v>428.65095378605071</v>
      </c>
      <c r="R123" s="44">
        <f t="shared" si="26"/>
        <v>-1.3385217566575915E-4</v>
      </c>
      <c r="S123" s="73">
        <f t="shared" si="36"/>
        <v>429.93006643572892</v>
      </c>
      <c r="T123" s="73">
        <f>R123/(1/Mtc+1/(path_DqDp-W122))</f>
        <v>-8.6350118492165608E-5</v>
      </c>
      <c r="U123" s="52">
        <f>D123*T123/(path_DqDp-E123/D123)</f>
        <v>-2.0156314787857278E-2</v>
      </c>
      <c r="V123" s="73">
        <f t="shared" si="37"/>
        <v>308.55625568602693</v>
      </c>
      <c r="W123" s="14">
        <f t="shared" si="38"/>
        <v>1.6779651591009626</v>
      </c>
      <c r="X123">
        <f t="shared" si="39"/>
        <v>517.74664666380147</v>
      </c>
      <c r="Y123">
        <f t="shared" si="22"/>
        <v>-1.2265146002256152E-7</v>
      </c>
      <c r="Z123" s="44">
        <f t="shared" si="40"/>
        <v>-1.3500119097053304E-2</v>
      </c>
      <c r="AA123">
        <f t="shared" si="27"/>
        <v>-4.9061324869811174E-7</v>
      </c>
      <c r="AB123" s="43">
        <f t="shared" si="41"/>
        <v>3.9586550681737928E-2</v>
      </c>
    </row>
    <row r="124" spans="1:28">
      <c r="A124" s="74">
        <f t="shared" si="28"/>
        <v>116</v>
      </c>
      <c r="B124" s="73">
        <f t="shared" si="29"/>
        <v>3.5086510982720158</v>
      </c>
      <c r="C124" s="73">
        <f t="shared" si="30"/>
        <v>-1.3500119097053305</v>
      </c>
      <c r="D124" s="73">
        <f t="shared" si="31"/>
        <v>308.55625568602693</v>
      </c>
      <c r="E124" s="73">
        <f t="shared" si="32"/>
        <v>517.74664666380147</v>
      </c>
      <c r="F124" s="14">
        <f t="shared" si="33"/>
        <v>0.62131981690126226</v>
      </c>
      <c r="G124" s="14">
        <f>F124-(Gamma-lambda*LN(D124))</f>
        <v>-0.10870162041334663</v>
      </c>
      <c r="H124" s="15">
        <f t="shared" si="23"/>
        <v>123.24959155465392</v>
      </c>
      <c r="I124" s="15">
        <f>H124*K_over_G</f>
        <v>164.33278873953859</v>
      </c>
      <c r="J124" s="73">
        <f t="shared" si="34"/>
        <v>429.93006643572892</v>
      </c>
      <c r="K124" s="73">
        <f>Mtc+N_*chi*G124</f>
        <v>1.0947735369717131</v>
      </c>
      <c r="L124" s="73">
        <f t="shared" si="35"/>
        <v>1.6779651591009626</v>
      </c>
      <c r="M124" s="73">
        <f t="shared" si="24"/>
        <v>-0.58319162212924947</v>
      </c>
      <c r="N124" s="44">
        <f t="shared" si="21"/>
        <v>2.9999999999999997E-4</v>
      </c>
      <c r="O124" s="44">
        <f t="shared" si="25"/>
        <v>-1.7495748663877482E-4</v>
      </c>
      <c r="P124" s="14">
        <f>_H*D124/J124</f>
        <v>143.53788198348934</v>
      </c>
      <c r="Q124" s="52">
        <f>D124*EXP(-chi*G124/Mtc)</f>
        <v>428.26170235156513</v>
      </c>
      <c r="R124" s="44">
        <f t="shared" si="26"/>
        <v>-1.671016747003849E-4</v>
      </c>
      <c r="S124" s="73">
        <f t="shared" si="36"/>
        <v>429.85822440162349</v>
      </c>
      <c r="T124" s="73">
        <f>R124/(1/Mtc+1/(path_DqDp-W123))</f>
        <v>-1.0780332350993887E-4</v>
      </c>
      <c r="U124" s="52">
        <f>D124*T124/(path_DqDp-E124/D124)</f>
        <v>-2.5160751308275445E-2</v>
      </c>
      <c r="V124" s="73">
        <f t="shared" si="37"/>
        <v>308.53109493471868</v>
      </c>
      <c r="W124" s="14">
        <f t="shared" si="38"/>
        <v>1.6778573423733334</v>
      </c>
      <c r="X124">
        <f t="shared" si="39"/>
        <v>517.67116298670169</v>
      </c>
      <c r="Y124">
        <f t="shared" si="22"/>
        <v>-1.5310852752675129E-7</v>
      </c>
      <c r="Z124" s="44">
        <f t="shared" si="40"/>
        <v>-1.3675229692219605E-2</v>
      </c>
      <c r="AA124">
        <f t="shared" si="27"/>
        <v>-6.1244565720374094E-7</v>
      </c>
      <c r="AB124" s="43">
        <f t="shared" si="41"/>
        <v>3.9885938236080727E-2</v>
      </c>
    </row>
    <row r="125" spans="1:28">
      <c r="A125" s="74">
        <f t="shared" si="28"/>
        <v>117</v>
      </c>
      <c r="B125" s="73">
        <f t="shared" si="29"/>
        <v>3.532752833867419</v>
      </c>
      <c r="C125" s="73">
        <f t="shared" si="30"/>
        <v>-1.3675229692219606</v>
      </c>
      <c r="D125" s="73">
        <f t="shared" si="31"/>
        <v>308.53109493471868</v>
      </c>
      <c r="E125" s="73">
        <f t="shared" si="32"/>
        <v>517.67116298670169</v>
      </c>
      <c r="F125" s="14">
        <f t="shared" si="33"/>
        <v>0.62160019055528526</v>
      </c>
      <c r="G125" s="14">
        <f>F125-(Gamma-lambda*LN(D125))</f>
        <v>-0.10842246996141802</v>
      </c>
      <c r="H125" s="15">
        <f t="shared" si="23"/>
        <v>123.24456635181809</v>
      </c>
      <c r="I125" s="15">
        <f>H125*K_over_G</f>
        <v>164.32608846909082</v>
      </c>
      <c r="J125" s="73">
        <f t="shared" si="34"/>
        <v>429.85822440162349</v>
      </c>
      <c r="K125" s="73">
        <f>Mtc+N_*chi*G125</f>
        <v>1.0951978456586446</v>
      </c>
      <c r="L125" s="73">
        <f t="shared" si="35"/>
        <v>1.6778573423733334</v>
      </c>
      <c r="M125" s="73">
        <f t="shared" si="24"/>
        <v>-0.58265949671468875</v>
      </c>
      <c r="N125" s="44">
        <f t="shared" si="21"/>
        <v>2.9999999999999997E-4</v>
      </c>
      <c r="O125" s="44">
        <f t="shared" si="25"/>
        <v>-1.747978490144066E-4</v>
      </c>
      <c r="P125" s="14">
        <f>_H*D125/J125</f>
        <v>143.55016487782868</v>
      </c>
      <c r="Q125" s="52">
        <f>D125*EXP(-chi*G125/Mtc)</f>
        <v>427.86641556169093</v>
      </c>
      <c r="R125" s="44">
        <f t="shared" si="26"/>
        <v>-1.995479936033224E-4</v>
      </c>
      <c r="S125" s="73">
        <f t="shared" si="36"/>
        <v>429.77244705541023</v>
      </c>
      <c r="T125" s="73">
        <f>R125/(1/Mtc+1/(path_DqDp-W124))</f>
        <v>-1.2874073839315661E-4</v>
      </c>
      <c r="U125" s="52">
        <f>D125*T125/(path_DqDp-E125/D125)</f>
        <v>-3.0042537959138044E-2</v>
      </c>
      <c r="V125" s="73">
        <f t="shared" si="37"/>
        <v>308.50105239675952</v>
      </c>
      <c r="W125" s="14">
        <f t="shared" si="38"/>
        <v>1.6777285825190891</v>
      </c>
      <c r="X125">
        <f t="shared" si="39"/>
        <v>517.58103334326256</v>
      </c>
      <c r="Y125">
        <f t="shared" si="22"/>
        <v>-1.8282269260482606E-7</v>
      </c>
      <c r="Z125" s="44">
        <f t="shared" si="40"/>
        <v>-1.3850210363926616E-2</v>
      </c>
      <c r="AA125">
        <f t="shared" si="27"/>
        <v>-7.3130723817746154E-7</v>
      </c>
      <c r="AB125" s="43">
        <f t="shared" si="41"/>
        <v>4.0185206928842553E-2</v>
      </c>
    </row>
    <row r="126" spans="1:28">
      <c r="A126" s="74">
        <f t="shared" si="28"/>
        <v>118</v>
      </c>
      <c r="B126" s="73">
        <f t="shared" si="29"/>
        <v>3.5568470140867015</v>
      </c>
      <c r="C126" s="73">
        <f t="shared" si="30"/>
        <v>-1.3850210363926616</v>
      </c>
      <c r="D126" s="73">
        <f t="shared" si="31"/>
        <v>308.50105239675952</v>
      </c>
      <c r="E126" s="73">
        <f t="shared" si="32"/>
        <v>517.58103334326256</v>
      </c>
      <c r="F126" s="14">
        <f t="shared" si="33"/>
        <v>0.62188036750755138</v>
      </c>
      <c r="G126" s="14">
        <f>F126-(Gamma-lambda*LN(D126))</f>
        <v>-0.10814375367233353</v>
      </c>
      <c r="H126" s="15">
        <f t="shared" si="23"/>
        <v>123.23856587121711</v>
      </c>
      <c r="I126" s="15">
        <f>H126*K_over_G</f>
        <v>164.31808782828949</v>
      </c>
      <c r="J126" s="73">
        <f t="shared" si="34"/>
        <v>429.77244705541023</v>
      </c>
      <c r="K126" s="73">
        <f>Mtc+N_*chi*G126</f>
        <v>1.0956214944180531</v>
      </c>
      <c r="L126" s="73">
        <f t="shared" si="35"/>
        <v>1.6777285825190891</v>
      </c>
      <c r="M126" s="73">
        <f t="shared" si="24"/>
        <v>-0.58210708810103595</v>
      </c>
      <c r="N126" s="44">
        <f t="shared" si="21"/>
        <v>2.9999999999999997E-4</v>
      </c>
      <c r="O126" s="44">
        <f t="shared" si="25"/>
        <v>-1.7463212643031078E-4</v>
      </c>
      <c r="P126" s="14">
        <f>_H*D126/J126</f>
        <v>143.56483507049242</v>
      </c>
      <c r="Q126" s="52">
        <f>D126*EXP(-chi*G126/Mtc)</f>
        <v>427.46528620065328</v>
      </c>
      <c r="R126" s="44">
        <f t="shared" si="26"/>
        <v>-2.312110768363697E-4</v>
      </c>
      <c r="S126" s="73">
        <f t="shared" si="36"/>
        <v>429.67307890513194</v>
      </c>
      <c r="T126" s="73">
        <f>R126/(1/Mtc+1/(path_DqDp-W125))</f>
        <v>-1.4917563787349156E-4</v>
      </c>
      <c r="U126" s="52">
        <f>D126*T126/(path_DqDp-E126/D126)</f>
        <v>-3.4804383326688997E-2</v>
      </c>
      <c r="V126" s="73">
        <f t="shared" si="37"/>
        <v>308.46624801343285</v>
      </c>
      <c r="W126" s="14">
        <f t="shared" si="38"/>
        <v>1.6775793812162691</v>
      </c>
      <c r="X126">
        <f t="shared" si="39"/>
        <v>517.47661746847893</v>
      </c>
      <c r="Y126">
        <f t="shared" si="22"/>
        <v>-2.1181102936798519E-7</v>
      </c>
      <c r="Z126" s="44">
        <f t="shared" si="40"/>
        <v>-1.4025054301386295E-2</v>
      </c>
      <c r="AA126">
        <f t="shared" si="27"/>
        <v>-8.4726622746275508E-7</v>
      </c>
      <c r="AB126" s="43">
        <f t="shared" si="41"/>
        <v>4.0484359662615092E-2</v>
      </c>
    </row>
    <row r="127" spans="1:28">
      <c r="A127" s="74">
        <f t="shared" si="28"/>
        <v>119</v>
      </c>
      <c r="B127" s="73">
        <f t="shared" si="29"/>
        <v>3.5809341562152994</v>
      </c>
      <c r="C127" s="73">
        <f t="shared" si="30"/>
        <v>-1.4025054301386295</v>
      </c>
      <c r="D127" s="73">
        <f t="shared" si="31"/>
        <v>308.46624801343285</v>
      </c>
      <c r="E127" s="73">
        <f t="shared" si="32"/>
        <v>517.47661746847893</v>
      </c>
      <c r="F127" s="14">
        <f t="shared" si="33"/>
        <v>0.62216033658228254</v>
      </c>
      <c r="G127" s="14">
        <f>F127-(Gamma-lambda*LN(D127))</f>
        <v>-0.10786547695876991</v>
      </c>
      <c r="H127" s="15">
        <f t="shared" si="23"/>
        <v>123.2316139285311</v>
      </c>
      <c r="I127" s="15">
        <f>H127*K_over_G</f>
        <v>164.30881857137481</v>
      </c>
      <c r="J127" s="73">
        <f t="shared" si="34"/>
        <v>429.67307890513194</v>
      </c>
      <c r="K127" s="73">
        <f>Mtc+N_*chi*G127</f>
        <v>1.0960444750226697</v>
      </c>
      <c r="L127" s="73">
        <f t="shared" si="35"/>
        <v>1.6775793812162694</v>
      </c>
      <c r="M127" s="73">
        <f t="shared" si="24"/>
        <v>-0.58153490619359971</v>
      </c>
      <c r="N127" s="44">
        <f t="shared" si="21"/>
        <v>2.9999999999999997E-4</v>
      </c>
      <c r="O127" s="44">
        <f t="shared" si="25"/>
        <v>-1.7446047185807991E-4</v>
      </c>
      <c r="P127" s="14">
        <f>_H*D127/J127</f>
        <v>143.58183612501333</v>
      </c>
      <c r="Q127" s="52">
        <f>D127*EXP(-chi*G127/Mtc)</f>
        <v>427.05850244027317</v>
      </c>
      <c r="R127" s="44">
        <f t="shared" si="26"/>
        <v>-2.621102237568077E-4</v>
      </c>
      <c r="S127" s="73">
        <f t="shared" si="36"/>
        <v>429.56045719827785</v>
      </c>
      <c r="T127" s="73">
        <f>R127/(1/Mtc+1/(path_DqDp-W126))</f>
        <v>-1.6912084415246088E-4</v>
      </c>
      <c r="U127" s="52">
        <f>D127*T127/(path_DqDp-E127/D127)</f>
        <v>-3.9448925338561827E-2</v>
      </c>
      <c r="V127" s="73">
        <f t="shared" si="37"/>
        <v>308.4267990880943</v>
      </c>
      <c r="W127" s="14">
        <f t="shared" si="38"/>
        <v>1.6774102273870726</v>
      </c>
      <c r="X127">
        <f t="shared" si="39"/>
        <v>517.3582671906272</v>
      </c>
      <c r="Y127">
        <f t="shared" si="22"/>
        <v>-2.4009012834223161E-7</v>
      </c>
      <c r="Z127" s="44">
        <f t="shared" si="40"/>
        <v>-1.4199754863372717E-2</v>
      </c>
      <c r="AA127">
        <f t="shared" si="27"/>
        <v>-9.6038893007090028E-7</v>
      </c>
      <c r="AB127" s="43">
        <f t="shared" si="41"/>
        <v>4.0783399273685024E-2</v>
      </c>
    </row>
    <row r="128" spans="1:28">
      <c r="A128" s="74">
        <f t="shared" si="28"/>
        <v>120</v>
      </c>
      <c r="B128" s="73">
        <f t="shared" si="29"/>
        <v>3.6050147652560787</v>
      </c>
      <c r="C128" s="73">
        <f t="shared" si="30"/>
        <v>-1.4199754863372718</v>
      </c>
      <c r="D128" s="73">
        <f t="shared" si="31"/>
        <v>308.4267990880943</v>
      </c>
      <c r="E128" s="73">
        <f t="shared" si="32"/>
        <v>517.3582671906272</v>
      </c>
      <c r="F128" s="14">
        <f t="shared" si="33"/>
        <v>0.62244008688221808</v>
      </c>
      <c r="G128" s="14">
        <f>F128-(Gamma-lambda*LN(D128))</f>
        <v>-0.10758764509148222</v>
      </c>
      <c r="H128" s="15">
        <f t="shared" si="23"/>
        <v>123.22373379544543</v>
      </c>
      <c r="I128" s="15">
        <f>H128*K_over_G</f>
        <v>164.2983117272606</v>
      </c>
      <c r="J128" s="73">
        <f t="shared" si="34"/>
        <v>429.56045719827785</v>
      </c>
      <c r="K128" s="73">
        <f>Mtc+N_*chi*G128</f>
        <v>1.0964667794609471</v>
      </c>
      <c r="L128" s="73">
        <f t="shared" si="35"/>
        <v>1.6774102273870726</v>
      </c>
      <c r="M128" s="73">
        <f t="shared" si="24"/>
        <v>-0.58094344792612551</v>
      </c>
      <c r="N128" s="44">
        <f t="shared" si="21"/>
        <v>2.9999999999999997E-4</v>
      </c>
      <c r="O128" s="44">
        <f t="shared" si="25"/>
        <v>-1.7428303437783764E-4</v>
      </c>
      <c r="P128" s="14">
        <f>_H*D128/J128</f>
        <v>143.60111314702775</v>
      </c>
      <c r="Q128" s="52">
        <f>D128*EXP(-chi*G128/Mtc)</f>
        <v>426.64624796115839</v>
      </c>
      <c r="R128" s="44">
        <f t="shared" si="26"/>
        <v>-2.9226411559610011E-4</v>
      </c>
      <c r="S128" s="73">
        <f t="shared" si="36"/>
        <v>429.43491209115973</v>
      </c>
      <c r="T128" s="73">
        <f>R128/(1/Mtc+1/(path_DqDp-W127))</f>
        <v>-1.8858874653777415E-4</v>
      </c>
      <c r="U128" s="52">
        <f>D128*T128/(path_DqDp-E128/D128)</f>
        <v>-4.3978733726156342E-2</v>
      </c>
      <c r="V128" s="73">
        <f t="shared" si="37"/>
        <v>308.38282035436816</v>
      </c>
      <c r="W128" s="14">
        <f t="shared" si="38"/>
        <v>1.6772215976269211</v>
      </c>
      <c r="X128">
        <f t="shared" si="39"/>
        <v>517.22632663544914</v>
      </c>
      <c r="Y128">
        <f t="shared" si="22"/>
        <v>-2.676761146466445E-7</v>
      </c>
      <c r="Z128" s="44">
        <f t="shared" si="40"/>
        <v>-1.4374305573865202E-2</v>
      </c>
      <c r="AA128">
        <f t="shared" si="27"/>
        <v>-1.0707397926854467E-6</v>
      </c>
      <c r="AB128" s="43">
        <f t="shared" si="41"/>
        <v>4.1082328533892341E-2</v>
      </c>
    </row>
    <row r="129" spans="1:28">
      <c r="A129" s="74">
        <f t="shared" si="28"/>
        <v>121</v>
      </c>
      <c r="B129" s="73">
        <f t="shared" si="29"/>
        <v>3.629089334260394</v>
      </c>
      <c r="C129" s="73">
        <f t="shared" si="30"/>
        <v>-1.4374305573865203</v>
      </c>
      <c r="D129" s="73">
        <f t="shared" si="31"/>
        <v>308.38282035436816</v>
      </c>
      <c r="E129" s="73">
        <f t="shared" si="32"/>
        <v>517.22632663544914</v>
      </c>
      <c r="F129" s="14">
        <f t="shared" si="33"/>
        <v>0.62271960778139634</v>
      </c>
      <c r="G129" s="14">
        <f>F129-(Gamma-lambda*LN(D129))</f>
        <v>-0.10731026320241732</v>
      </c>
      <c r="H129" s="15">
        <f t="shared" si="23"/>
        <v>123.21494821489665</v>
      </c>
      <c r="I129" s="15">
        <f>H129*K_over_G</f>
        <v>164.28659761986222</v>
      </c>
      <c r="J129" s="73">
        <f t="shared" si="34"/>
        <v>429.43491209115973</v>
      </c>
      <c r="K129" s="73">
        <f>Mtc+N_*chi*G129</f>
        <v>1.0968883999323258</v>
      </c>
      <c r="L129" s="73">
        <f t="shared" si="35"/>
        <v>1.6772215976269209</v>
      </c>
      <c r="M129" s="73">
        <f t="shared" si="24"/>
        <v>-0.58033319769459513</v>
      </c>
      <c r="N129" s="44">
        <f t="shared" si="21"/>
        <v>2.9999999999999997E-4</v>
      </c>
      <c r="O129" s="44">
        <f t="shared" si="25"/>
        <v>-1.7409995930837852E-4</v>
      </c>
      <c r="P129" s="14">
        <f>_H*D129/J129</f>
        <v>143.62261272735327</v>
      </c>
      <c r="Q129" s="52">
        <f>D129*EXP(-chi*G129/Mtc)</f>
        <v>426.22870206983248</v>
      </c>
      <c r="R129" s="44">
        <f t="shared" si="26"/>
        <v>-3.2169084109157764E-4</v>
      </c>
      <c r="S129" s="73">
        <f t="shared" si="36"/>
        <v>429.29676681309502</v>
      </c>
      <c r="T129" s="73">
        <f>R129/(1/Mtc+1/(path_DqDp-W128))</f>
        <v>-2.0759132007693823E-4</v>
      </c>
      <c r="U129" s="52">
        <f>D129*T129/(path_DqDp-E129/D129)</f>
        <v>-4.8396312376709737E-2</v>
      </c>
      <c r="V129" s="73">
        <f t="shared" si="37"/>
        <v>308.33442404199144</v>
      </c>
      <c r="W129" s="14">
        <f t="shared" si="38"/>
        <v>1.6770139566151117</v>
      </c>
      <c r="X129">
        <f t="shared" si="39"/>
        <v>517.08113242330171</v>
      </c>
      <c r="Y129">
        <f t="shared" si="22"/>
        <v>-2.9458466532183288E-7</v>
      </c>
      <c r="Z129" s="44">
        <f t="shared" si="40"/>
        <v>-1.4548700117838903E-2</v>
      </c>
      <c r="AA129">
        <f t="shared" si="27"/>
        <v>-1.17838147279176E-6</v>
      </c>
      <c r="AB129" s="43">
        <f t="shared" si="41"/>
        <v>4.1381150152419548E-2</v>
      </c>
    </row>
    <row r="130" spans="1:28">
      <c r="A130" s="74">
        <f t="shared" si="28"/>
        <v>122</v>
      </c>
      <c r="B130" s="73">
        <f t="shared" si="29"/>
        <v>3.6531583446473244</v>
      </c>
      <c r="C130" s="73">
        <f t="shared" si="30"/>
        <v>-1.4548700117838904</v>
      </c>
      <c r="D130" s="73">
        <f t="shared" si="31"/>
        <v>308.33442404199144</v>
      </c>
      <c r="E130" s="73">
        <f t="shared" si="32"/>
        <v>517.08113242330171</v>
      </c>
      <c r="F130" s="14">
        <f t="shared" si="33"/>
        <v>0.62299888891818433</v>
      </c>
      <c r="G130" s="14">
        <f>F130-(Gamma-lambda*LN(D130))</f>
        <v>-0.10703333628774248</v>
      </c>
      <c r="H130" s="15">
        <f t="shared" si="23"/>
        <v>123.20527941575162</v>
      </c>
      <c r="I130" s="15">
        <f>H130*K_over_G</f>
        <v>164.27370588766885</v>
      </c>
      <c r="J130" s="73">
        <f t="shared" si="34"/>
        <v>429.29676681309502</v>
      </c>
      <c r="K130" s="73">
        <f>Mtc+N_*chi*G130</f>
        <v>1.0973093288426314</v>
      </c>
      <c r="L130" s="73">
        <f t="shared" si="35"/>
        <v>1.6770139566151119</v>
      </c>
      <c r="M130" s="73">
        <f t="shared" si="24"/>
        <v>-0.57970462777248044</v>
      </c>
      <c r="N130" s="44">
        <f t="shared" si="21"/>
        <v>2.9999999999999997E-4</v>
      </c>
      <c r="O130" s="44">
        <f t="shared" si="25"/>
        <v>-1.7391138833174413E-4</v>
      </c>
      <c r="P130" s="14">
        <f>_H*D130/J130</f>
        <v>143.64628288767545</v>
      </c>
      <c r="Q130" s="52">
        <f>D130*EXP(-chi*G130/Mtc)</f>
        <v>425.80603981197555</v>
      </c>
      <c r="R130" s="44">
        <f t="shared" si="26"/>
        <v>-3.504079208484446E-4</v>
      </c>
      <c r="S130" s="73">
        <f t="shared" si="36"/>
        <v>429.14633782560912</v>
      </c>
      <c r="T130" s="73">
        <f>R130/(1/Mtc+1/(path_DqDp-W129))</f>
        <v>-2.261401432466867E-4</v>
      </c>
      <c r="U130" s="52">
        <f>D130*T130/(path_DqDp-E130/D130)</f>
        <v>-5.2704101580953261E-2</v>
      </c>
      <c r="V130" s="73">
        <f t="shared" si="37"/>
        <v>308.28171994041048</v>
      </c>
      <c r="W130" s="14">
        <f t="shared" si="38"/>
        <v>1.6767877575079888</v>
      </c>
      <c r="X130">
        <f t="shared" si="39"/>
        <v>516.92301385958672</v>
      </c>
      <c r="Y130">
        <f t="shared" si="22"/>
        <v>-3.2083102585506034E-7</v>
      </c>
      <c r="Z130" s="44">
        <f t="shared" si="40"/>
        <v>-1.4722932337196503E-2</v>
      </c>
      <c r="AA130">
        <f t="shared" si="27"/>
        <v>-1.2833749045885258E-6</v>
      </c>
      <c r="AB130" s="43">
        <f t="shared" si="41"/>
        <v>4.1679866777514958E-2</v>
      </c>
    </row>
    <row r="131" spans="1:28">
      <c r="A131" s="74">
        <f t="shared" si="28"/>
        <v>123</v>
      </c>
      <c r="B131" s="73">
        <f t="shared" si="29"/>
        <v>3.6772222665116123</v>
      </c>
      <c r="C131" s="73">
        <f t="shared" si="30"/>
        <v>-1.4722932337196504</v>
      </c>
      <c r="D131" s="73">
        <f t="shared" si="31"/>
        <v>308.28171994041048</v>
      </c>
      <c r="E131" s="73">
        <f t="shared" si="32"/>
        <v>516.92301385958672</v>
      </c>
      <c r="F131" s="14">
        <f t="shared" si="33"/>
        <v>0.62327792018854222</v>
      </c>
      <c r="G131" s="14">
        <f>F131-(Gamma-lambda*LN(D131))</f>
        <v>-0.10675686921079197</v>
      </c>
      <c r="H131" s="15">
        <f t="shared" si="23"/>
        <v>123.19474912694525</v>
      </c>
      <c r="I131" s="15">
        <f>H131*K_over_G</f>
        <v>164.25966550259369</v>
      </c>
      <c r="J131" s="73">
        <f t="shared" si="34"/>
        <v>429.14633782560912</v>
      </c>
      <c r="K131" s="73">
        <f>Mtc+N_*chi*G131</f>
        <v>1.0977295587995961</v>
      </c>
      <c r="L131" s="73">
        <f t="shared" si="35"/>
        <v>1.6767877575079888</v>
      </c>
      <c r="M131" s="73">
        <f t="shared" si="24"/>
        <v>-0.5790581987083927</v>
      </c>
      <c r="N131" s="44">
        <f t="shared" si="21"/>
        <v>2.9999999999999997E-4</v>
      </c>
      <c r="O131" s="44">
        <f t="shared" si="25"/>
        <v>-1.7371745961251779E-4</v>
      </c>
      <c r="P131" s="14">
        <f>_H*D131/J131</f>
        <v>143.67207302870472</v>
      </c>
      <c r="Q131" s="52">
        <f>D131*EXP(-chi*G131/Mtc)</f>
        <v>425.37843208194352</v>
      </c>
      <c r="R131" s="44">
        <f t="shared" si="26"/>
        <v>-3.7843233050436861E-4</v>
      </c>
      <c r="S131" s="73">
        <f t="shared" si="36"/>
        <v>428.98393497685834</v>
      </c>
      <c r="T131" s="73">
        <f>R131/(1/Mtc+1/(path_DqDp-W130))</f>
        <v>-2.4424641475290519E-4</v>
      </c>
      <c r="U131" s="52">
        <f>D131*T131/(path_DqDp-E131/D131)</f>
        <v>-5.6904480181877597E-2</v>
      </c>
      <c r="V131" s="73">
        <f t="shared" si="37"/>
        <v>308.22481546022863</v>
      </c>
      <c r="W131" s="14">
        <f t="shared" si="38"/>
        <v>1.6765434423155081</v>
      </c>
      <c r="X131">
        <f t="shared" si="39"/>
        <v>516.75229311875398</v>
      </c>
      <c r="Y131">
        <f t="shared" si="22"/>
        <v>-3.4643002594559084E-7</v>
      </c>
      <c r="Z131" s="44">
        <f t="shared" si="40"/>
        <v>-1.4896996226834967E-2</v>
      </c>
      <c r="AA131">
        <f t="shared" si="27"/>
        <v>-1.3857793618851142E-6</v>
      </c>
      <c r="AB131" s="43">
        <f t="shared" si="41"/>
        <v>4.1978480998153073E-2</v>
      </c>
    </row>
    <row r="132" spans="1:28">
      <c r="A132" s="74">
        <f t="shared" si="28"/>
        <v>124</v>
      </c>
      <c r="B132" s="73">
        <f t="shared" si="29"/>
        <v>3.7012815589208086</v>
      </c>
      <c r="C132" s="73">
        <f t="shared" si="30"/>
        <v>-1.4896996226834966</v>
      </c>
      <c r="D132" s="73">
        <f t="shared" si="31"/>
        <v>308.22481546022863</v>
      </c>
      <c r="E132" s="73">
        <f t="shared" si="32"/>
        <v>516.75229311875398</v>
      </c>
      <c r="F132" s="14">
        <f t="shared" si="33"/>
        <v>0.62355669173951433</v>
      </c>
      <c r="G132" s="14">
        <f>F132-(Gamma-lambda*LN(D132))</f>
        <v>-0.10648086670493495</v>
      </c>
      <c r="H132" s="15">
        <f t="shared" si="23"/>
        <v>123.18337859110274</v>
      </c>
      <c r="I132" s="15">
        <f>H132*K_over_G</f>
        <v>164.24450478813699</v>
      </c>
      <c r="J132" s="73">
        <f t="shared" si="34"/>
        <v>428.98393497685834</v>
      </c>
      <c r="K132" s="73">
        <f>Mtc+N_*chi*G132</f>
        <v>1.098149082608499</v>
      </c>
      <c r="L132" s="73">
        <f t="shared" si="35"/>
        <v>1.6765434423155083</v>
      </c>
      <c r="M132" s="73">
        <f t="shared" si="24"/>
        <v>-0.57839435970700936</v>
      </c>
      <c r="N132" s="44">
        <f t="shared" si="21"/>
        <v>2.9999999999999997E-4</v>
      </c>
      <c r="O132" s="44">
        <f t="shared" si="25"/>
        <v>-1.735183079121028E-4</v>
      </c>
      <c r="P132" s="14">
        <f>_H*D132/J132</f>
        <v>143.6999338806736</v>
      </c>
      <c r="Q132" s="52">
        <f>D132*EXP(-chi*G132/Mtc)</f>
        <v>424.94604572872362</v>
      </c>
      <c r="R132" s="44">
        <f t="shared" si="26"/>
        <v>-4.0578052276415191E-4</v>
      </c>
      <c r="S132" s="73">
        <f t="shared" si="36"/>
        <v>428.80986165146601</v>
      </c>
      <c r="T132" s="73">
        <f>R132/(1/Mtc+1/(path_DqDp-W131))</f>
        <v>-2.6192096949208287E-4</v>
      </c>
      <c r="U132" s="52">
        <f>D132*T132/(path_DqDp-E132/D132)</f>
        <v>-6.0999767629779163E-2</v>
      </c>
      <c r="V132" s="73">
        <f t="shared" si="37"/>
        <v>308.16381569259886</v>
      </c>
      <c r="W132" s="14">
        <f t="shared" si="38"/>
        <v>1.6762814422620251</v>
      </c>
      <c r="X132">
        <f t="shared" si="39"/>
        <v>516.56928542215849</v>
      </c>
      <c r="Y132">
        <f t="shared" si="22"/>
        <v>-3.7139609455101258E-7</v>
      </c>
      <c r="Z132" s="44">
        <f t="shared" si="40"/>
        <v>-1.507088593084162E-2</v>
      </c>
      <c r="AA132">
        <f t="shared" si="27"/>
        <v>-1.4856525181288874E-6</v>
      </c>
      <c r="AB132" s="43">
        <f t="shared" si="41"/>
        <v>4.2276995345634942E-2</v>
      </c>
    </row>
    <row r="133" spans="1:28">
      <c r="A133" s="74">
        <f t="shared" si="28"/>
        <v>125</v>
      </c>
      <c r="B133" s="73">
        <f t="shared" si="29"/>
        <v>3.7253366702021067</v>
      </c>
      <c r="C133" s="73">
        <f t="shared" si="30"/>
        <v>-1.507088593084162</v>
      </c>
      <c r="D133" s="73">
        <f t="shared" si="31"/>
        <v>308.16381569259886</v>
      </c>
      <c r="E133" s="73">
        <f t="shared" si="32"/>
        <v>516.56928542215849</v>
      </c>
      <c r="F133" s="14">
        <f t="shared" si="33"/>
        <v>0.62383519396293596</v>
      </c>
      <c r="G133" s="14">
        <f>F133-(Gamma-lambda*LN(D133))</f>
        <v>-0.10620533337636695</v>
      </c>
      <c r="H133" s="15">
        <f t="shared" si="23"/>
        <v>123.17118857766874</v>
      </c>
      <c r="I133" s="15">
        <f>H133*K_over_G</f>
        <v>164.22825143689167</v>
      </c>
      <c r="J133" s="73">
        <f t="shared" si="34"/>
        <v>428.80986165146601</v>
      </c>
      <c r="K133" s="73">
        <f>Mtc+N_*chi*G133</f>
        <v>1.0985678932679221</v>
      </c>
      <c r="L133" s="73">
        <f t="shared" si="35"/>
        <v>1.6762814422620251</v>
      </c>
      <c r="M133" s="73">
        <f t="shared" si="24"/>
        <v>-0.57771354899410299</v>
      </c>
      <c r="N133" s="44">
        <f t="shared" si="21"/>
        <v>2.9999999999999997E-4</v>
      </c>
      <c r="O133" s="44">
        <f t="shared" si="25"/>
        <v>-1.7331406469823089E-4</v>
      </c>
      <c r="P133" s="14">
        <f>_H*D133/J133</f>
        <v>143.72981745605119</v>
      </c>
      <c r="Q133" s="52">
        <f>D133*EXP(-chi*G133/Mtc)</f>
        <v>424.50904365847538</v>
      </c>
      <c r="R133" s="44">
        <f t="shared" si="26"/>
        <v>-4.3246844836792274E-4</v>
      </c>
      <c r="S133" s="73">
        <f t="shared" si="36"/>
        <v>428.62441491595274</v>
      </c>
      <c r="T133" s="73">
        <f>R133/(1/Mtc+1/(path_DqDp-W132))</f>
        <v>-2.7917429372217113E-4</v>
      </c>
      <c r="U133" s="52">
        <f>D133*T133/(path_DqDp-E133/D133)</f>
        <v>-6.4992225948486096E-2</v>
      </c>
      <c r="V133" s="73">
        <f t="shared" si="37"/>
        <v>308.0988234666504</v>
      </c>
      <c r="W133" s="14">
        <f t="shared" si="38"/>
        <v>1.6760021781320789</v>
      </c>
      <c r="X133">
        <f t="shared" si="39"/>
        <v>516.37429921003695</v>
      </c>
      <c r="Y133">
        <f t="shared" si="22"/>
        <v>-3.957432742530343E-7</v>
      </c>
      <c r="Z133" s="44">
        <f t="shared" si="40"/>
        <v>-1.5244595738814103E-2</v>
      </c>
      <c r="AA133">
        <f t="shared" si="27"/>
        <v>-1.5830505037189044E-6</v>
      </c>
      <c r="AB133" s="43">
        <f t="shared" si="41"/>
        <v>4.2575412295131225E-2</v>
      </c>
    </row>
    <row r="134" spans="1:28">
      <c r="A134" s="74">
        <f t="shared" si="28"/>
        <v>126</v>
      </c>
      <c r="B134" s="73">
        <f t="shared" si="29"/>
        <v>3.7493880382193185</v>
      </c>
      <c r="C134" s="73">
        <f t="shared" si="30"/>
        <v>-1.5244595738814104</v>
      </c>
      <c r="D134" s="73">
        <f t="shared" si="31"/>
        <v>308.0988234666504</v>
      </c>
      <c r="E134" s="73">
        <f t="shared" si="32"/>
        <v>516.37429921003695</v>
      </c>
      <c r="F134" s="14">
        <f t="shared" si="33"/>
        <v>0.62411341748934657</v>
      </c>
      <c r="G134" s="14">
        <f>F134-(Gamma-lambda*LN(D134))</f>
        <v>-0.10593027370682806</v>
      </c>
      <c r="H134" s="15">
        <f t="shared" si="23"/>
        <v>123.15819939556674</v>
      </c>
      <c r="I134" s="15">
        <f>H134*K_over_G</f>
        <v>164.21093252742233</v>
      </c>
      <c r="J134" s="73">
        <f t="shared" si="34"/>
        <v>428.62441491595274</v>
      </c>
      <c r="K134" s="73">
        <f>Mtc+N_*chi*G134</f>
        <v>1.0989859839656213</v>
      </c>
      <c r="L134" s="73">
        <f t="shared" si="35"/>
        <v>1.6760021781320789</v>
      </c>
      <c r="M134" s="73">
        <f t="shared" si="24"/>
        <v>-0.57701619416645755</v>
      </c>
      <c r="N134" s="44">
        <f t="shared" si="21"/>
        <v>2.9999999999999997E-4</v>
      </c>
      <c r="O134" s="44">
        <f t="shared" si="25"/>
        <v>-1.7310485824993725E-4</v>
      </c>
      <c r="P134" s="14">
        <f>_H*D134/J134</f>
        <v>143.76167700436022</v>
      </c>
      <c r="Q134" s="52">
        <f>D134*EXP(-chi*G134/Mtc)</f>
        <v>424.06758493380062</v>
      </c>
      <c r="R134" s="44">
        <f t="shared" si="26"/>
        <v>-4.5851157605177029E-4</v>
      </c>
      <c r="S134" s="73">
        <f t="shared" si="36"/>
        <v>428.42788565993533</v>
      </c>
      <c r="T134" s="73">
        <f>R134/(1/Mtc+1/(path_DqDp-W133))</f>
        <v>-2.960165394873346E-4</v>
      </c>
      <c r="U134" s="52">
        <f>D134*T134/(path_DqDp-E134/D134)</f>
        <v>-6.8884061617297113E-2</v>
      </c>
      <c r="V134" s="73">
        <f t="shared" si="37"/>
        <v>308.02993940503308</v>
      </c>
      <c r="W134" s="14">
        <f t="shared" si="38"/>
        <v>1.6757060606019163</v>
      </c>
      <c r="X134">
        <f t="shared" si="39"/>
        <v>516.16763630785499</v>
      </c>
      <c r="Y134">
        <f t="shared" si="22"/>
        <v>-4.1948523497845586E-7</v>
      </c>
      <c r="Z134" s="44">
        <f t="shared" si="40"/>
        <v>-1.5418120082299019E-2</v>
      </c>
      <c r="AA134">
        <f t="shared" si="27"/>
        <v>-1.6780279607546774E-6</v>
      </c>
      <c r="AB134" s="43">
        <f t="shared" si="41"/>
        <v>4.287373426717047E-2</v>
      </c>
    </row>
    <row r="135" spans="1:28">
      <c r="A135" s="74">
        <f t="shared" si="28"/>
        <v>127</v>
      </c>
      <c r="B135" s="73">
        <f t="shared" si="29"/>
        <v>3.7734360906404132</v>
      </c>
      <c r="C135" s="73">
        <f t="shared" si="30"/>
        <v>-1.5418120082299018</v>
      </c>
      <c r="D135" s="73">
        <f t="shared" si="31"/>
        <v>308.02993940503308</v>
      </c>
      <c r="E135" s="73">
        <f t="shared" si="32"/>
        <v>516.16763630785499</v>
      </c>
      <c r="F135" s="14">
        <f t="shared" si="33"/>
        <v>0.62439135318210259</v>
      </c>
      <c r="G135" s="14">
        <f>F135-(Gamma-lambda*LN(D135))</f>
        <v>-0.10565569205624903</v>
      </c>
      <c r="H135" s="15">
        <f t="shared" si="23"/>
        <v>123.14443090540884</v>
      </c>
      <c r="I135" s="15">
        <f>H135*K_over_G</f>
        <v>164.19257454054514</v>
      </c>
      <c r="J135" s="73">
        <f t="shared" si="34"/>
        <v>428.42788565993533</v>
      </c>
      <c r="K135" s="73">
        <f>Mtc+N_*chi*G135</f>
        <v>1.0994033480745016</v>
      </c>
      <c r="L135" s="73">
        <f t="shared" si="35"/>
        <v>1.6757060606019163</v>
      </c>
      <c r="M135" s="73">
        <f t="shared" si="24"/>
        <v>-0.57630271252741472</v>
      </c>
      <c r="N135" s="44">
        <f t="shared" si="21"/>
        <v>2.9999999999999997E-4</v>
      </c>
      <c r="O135" s="44">
        <f t="shared" si="25"/>
        <v>-1.7289081375822441E-4</v>
      </c>
      <c r="P135" s="14">
        <f>_H*D135/J135</f>
        <v>143.79546696898805</v>
      </c>
      <c r="Q135" s="52">
        <f>D135*EXP(-chi*G135/Mtc)</f>
        <v>423.62182486987365</v>
      </c>
      <c r="R135" s="44">
        <f t="shared" si="26"/>
        <v>-4.8392491155686487E-4</v>
      </c>
      <c r="S135" s="73">
        <f t="shared" si="36"/>
        <v>428.22055873325883</v>
      </c>
      <c r="T135" s="73">
        <f>R135/(1/Mtc+1/(path_DqDp-W134))</f>
        <v>-3.1245753833876791E-4</v>
      </c>
      <c r="U135" s="52">
        <f>D135*T135/(path_DqDp-E135/D135)</f>
        <v>-7.2677427373021283E-2</v>
      </c>
      <c r="V135" s="73">
        <f t="shared" si="37"/>
        <v>307.95726197766004</v>
      </c>
      <c r="W135" s="14">
        <f t="shared" si="38"/>
        <v>1.6753934905574435</v>
      </c>
      <c r="X135">
        <f t="shared" si="39"/>
        <v>515.94959208726493</v>
      </c>
      <c r="Y135">
        <f t="shared" si="22"/>
        <v>-4.4263528710961634E-7</v>
      </c>
      <c r="Z135" s="44">
        <f t="shared" si="40"/>
        <v>-1.5591453531344352E-2</v>
      </c>
      <c r="AA135">
        <f t="shared" si="27"/>
        <v>-1.7706380953398187E-6</v>
      </c>
      <c r="AB135" s="43">
        <f t="shared" si="41"/>
        <v>4.3171963629075133E-2</v>
      </c>
    </row>
    <row r="136" spans="1:28">
      <c r="A136" s="74">
        <f t="shared" si="28"/>
        <v>128</v>
      </c>
      <c r="B136" s="73">
        <f t="shared" si="29"/>
        <v>3.7974812451960345</v>
      </c>
      <c r="C136" s="73">
        <f t="shared" si="30"/>
        <v>-1.5591453531344353</v>
      </c>
      <c r="D136" s="73">
        <f t="shared" si="31"/>
        <v>307.95726197766004</v>
      </c>
      <c r="E136" s="73">
        <f t="shared" si="32"/>
        <v>515.94959208726493</v>
      </c>
      <c r="F136" s="14">
        <f t="shared" si="33"/>
        <v>0.62466899213167837</v>
      </c>
      <c r="G136" s="14">
        <f>F136-(Gamma-lambda*LN(D136))</f>
        <v>-0.10538159266533031</v>
      </c>
      <c r="H136" s="15">
        <f t="shared" si="23"/>
        <v>123.1299025312768</v>
      </c>
      <c r="I136" s="15">
        <f>H136*K_over_G</f>
        <v>164.17320337503574</v>
      </c>
      <c r="J136" s="73">
        <f t="shared" si="34"/>
        <v>428.22055873325883</v>
      </c>
      <c r="K136" s="73">
        <f>Mtc+N_*chi*G136</f>
        <v>1.099819979148698</v>
      </c>
      <c r="L136" s="73">
        <f t="shared" si="35"/>
        <v>1.6753934905574435</v>
      </c>
      <c r="M136" s="73">
        <f t="shared" si="24"/>
        <v>-0.57557351140874546</v>
      </c>
      <c r="N136" s="44">
        <f t="shared" si="21"/>
        <v>2.9999999999999997E-4</v>
      </c>
      <c r="O136" s="44">
        <f t="shared" si="25"/>
        <v>-1.7267205342262363E-4</v>
      </c>
      <c r="P136" s="14">
        <f>_H*D136/J136</f>
        <v>143.83114294588947</v>
      </c>
      <c r="Q136" s="52">
        <f>D136*EXP(-chi*G136/Mtc)</f>
        <v>423.17191512756523</v>
      </c>
      <c r="R136" s="44">
        <f t="shared" si="26"/>
        <v>-5.0872301573850261E-4</v>
      </c>
      <c r="S136" s="73">
        <f t="shared" si="36"/>
        <v>428.00271307921884</v>
      </c>
      <c r="T136" s="73">
        <f>R136/(1/Mtc+1/(path_DqDp-W135))</f>
        <v>-3.2850681439037101E-4</v>
      </c>
      <c r="U136" s="52">
        <f>D136*T136/(path_DqDp-E136/D136)</f>
        <v>-7.6374423936083818E-2</v>
      </c>
      <c r="V136" s="73">
        <f t="shared" si="37"/>
        <v>307.88088755372394</v>
      </c>
      <c r="W136" s="14">
        <f t="shared" si="38"/>
        <v>1.6750648593992645</v>
      </c>
      <c r="X136">
        <f t="shared" si="39"/>
        <v>515.7204556218993</v>
      </c>
      <c r="Y136">
        <f t="shared" si="22"/>
        <v>-4.6520639401556165E-7</v>
      </c>
      <c r="Z136" s="44">
        <f t="shared" si="40"/>
        <v>-1.5764590791160993E-2</v>
      </c>
      <c r="AA136">
        <f t="shared" si="27"/>
        <v>-1.860932727591686E-6</v>
      </c>
      <c r="AB136" s="43">
        <f t="shared" si="41"/>
        <v>4.3470102696347539E-2</v>
      </c>
    </row>
    <row r="137" spans="1:28">
      <c r="A137" s="74">
        <f t="shared" si="28"/>
        <v>129</v>
      </c>
      <c r="B137" s="73">
        <f t="shared" si="29"/>
        <v>3.8215239099293874</v>
      </c>
      <c r="C137" s="73">
        <f t="shared" si="30"/>
        <v>-1.5764590791160993</v>
      </c>
      <c r="D137" s="73">
        <f t="shared" si="31"/>
        <v>307.88088755372394</v>
      </c>
      <c r="E137" s="73">
        <f t="shared" si="32"/>
        <v>515.7204556218993</v>
      </c>
      <c r="F137" s="14">
        <f t="shared" si="33"/>
        <v>0.62494632565015096</v>
      </c>
      <c r="G137" s="14">
        <f>F137-(Gamma-lambda*LN(D137))</f>
        <v>-0.10510797965805307</v>
      </c>
      <c r="H137" s="15">
        <f t="shared" si="23"/>
        <v>123.11463327209238</v>
      </c>
      <c r="I137" s="15">
        <f>H137*K_over_G</f>
        <v>164.15284436278986</v>
      </c>
      <c r="J137" s="73">
        <f t="shared" si="34"/>
        <v>428.00271307921884</v>
      </c>
      <c r="K137" s="73">
        <f>Mtc+N_*chi*G137</f>
        <v>1.1002358709197593</v>
      </c>
      <c r="L137" s="73">
        <f t="shared" si="35"/>
        <v>1.6750648593992643</v>
      </c>
      <c r="M137" s="73">
        <f t="shared" si="24"/>
        <v>-0.57482898847950503</v>
      </c>
      <c r="N137" s="44">
        <f t="shared" ref="N137:N200" si="42">d_epQp</f>
        <v>2.9999999999999997E-4</v>
      </c>
      <c r="O137" s="44">
        <f t="shared" si="25"/>
        <v>-1.724486965438515E-4</v>
      </c>
      <c r="P137" s="14">
        <f>_H*D137/J137</f>
        <v>143.86866164408562</v>
      </c>
      <c r="Q137" s="52">
        <f>D137*EXP(-chi*G137/Mtc)</f>
        <v>422.71800380367557</v>
      </c>
      <c r="R137" s="44">
        <f t="shared" si="26"/>
        <v>-5.3292002182456048E-4</v>
      </c>
      <c r="S137" s="73">
        <f t="shared" si="36"/>
        <v>427.77462186402369</v>
      </c>
      <c r="T137" s="73">
        <f>R137/(1/Mtc+1/(path_DqDp-W136))</f>
        <v>-3.4417359674642834E-4</v>
      </c>
      <c r="U137" s="52">
        <f>D137*T137/(path_DqDp-E137/D137)</f>
        <v>-7.9977101664616385E-2</v>
      </c>
      <c r="V137" s="73">
        <f t="shared" si="37"/>
        <v>307.80091045205933</v>
      </c>
      <c r="W137" s="14">
        <f t="shared" si="38"/>
        <v>1.6747205493354247</v>
      </c>
      <c r="X137">
        <f t="shared" si="39"/>
        <v>515.48050983821668</v>
      </c>
      <c r="Y137">
        <f t="shared" ref="Y137:Y200" si="43">U137/(I137*MPa_to_kPa)</f>
        <v>-4.8721118403444236E-7</v>
      </c>
      <c r="Z137" s="44">
        <f t="shared" si="40"/>
        <v>-1.5937526698888878E-2</v>
      </c>
      <c r="AA137">
        <f t="shared" si="27"/>
        <v>-1.9489623394509965E-6</v>
      </c>
      <c r="AB137" s="43">
        <f t="shared" si="41"/>
        <v>4.3768153734008088E-2</v>
      </c>
    </row>
    <row r="138" spans="1:28">
      <c r="A138" s="74">
        <f t="shared" si="28"/>
        <v>130</v>
      </c>
      <c r="B138" s="73">
        <f t="shared" si="29"/>
        <v>3.8455644834378462</v>
      </c>
      <c r="C138" s="73">
        <f t="shared" si="30"/>
        <v>-1.5937526698888878</v>
      </c>
      <c r="D138" s="73">
        <f t="shared" si="31"/>
        <v>307.80091045205933</v>
      </c>
      <c r="E138" s="73">
        <f t="shared" si="32"/>
        <v>515.48050983821668</v>
      </c>
      <c r="F138" s="14">
        <f t="shared" si="33"/>
        <v>0.62522334526585754</v>
      </c>
      <c r="G138" s="14">
        <f>F138-(Gamma-lambda*LN(D138))</f>
        <v>-0.10483485704412765</v>
      </c>
      <c r="H138" s="15">
        <f t="shared" ref="H138:H201" si="44">Gmax*(V137/_p0)^G_exponent</f>
        <v>123.09864171259568</v>
      </c>
      <c r="I138" s="15">
        <f>H138*K_over_G</f>
        <v>164.13152228346092</v>
      </c>
      <c r="J138" s="73">
        <f t="shared" si="34"/>
        <v>427.77462186402369</v>
      </c>
      <c r="K138" s="73">
        <f>Mtc+N_*chi*G138</f>
        <v>1.100651017292926</v>
      </c>
      <c r="L138" s="73">
        <f t="shared" si="35"/>
        <v>1.6747205493354247</v>
      </c>
      <c r="M138" s="73">
        <f t="shared" ref="M138:M201" si="45">K138-L138</f>
        <v>-0.57406953204249866</v>
      </c>
      <c r="N138" s="44">
        <f t="shared" si="42"/>
        <v>2.9999999999999997E-4</v>
      </c>
      <c r="O138" s="44">
        <f t="shared" ref="O138:O201" si="46">N138*M138</f>
        <v>-1.7222085961274958E-4</v>
      </c>
      <c r="P138" s="14">
        <f>_H*D138/J138</f>
        <v>143.90798084786792</v>
      </c>
      <c r="Q138" s="52">
        <f>D138*EXP(-chi*G138/Mtc)</f>
        <v>422.26023551839836</v>
      </c>
      <c r="R138" s="44">
        <f t="shared" ref="R138:R201" si="47">P138*(Q138-J138)*N138/J138</f>
        <v>-5.5652965186857892E-4</v>
      </c>
      <c r="S138" s="73">
        <f t="shared" si="36"/>
        <v>427.53655260263946</v>
      </c>
      <c r="T138" s="73">
        <f>R138/(1/Mtc+1/(path_DqDp-W137))</f>
        <v>-3.5946683133533148E-4</v>
      </c>
      <c r="U138" s="52">
        <f>D138*T138/(path_DqDp-E138/D138)</f>
        <v>-8.3487462140040103E-2</v>
      </c>
      <c r="V138" s="73">
        <f t="shared" si="37"/>
        <v>307.71742298991927</v>
      </c>
      <c r="W138" s="14">
        <f t="shared" si="38"/>
        <v>1.6743609336624456</v>
      </c>
      <c r="X138">
        <f t="shared" si="39"/>
        <v>515.23003166160299</v>
      </c>
      <c r="Y138">
        <f t="shared" si="43"/>
        <v>-5.0866196193473619E-7</v>
      </c>
      <c r="Z138" s="44">
        <f t="shared" si="40"/>
        <v>-1.611025622046356E-2</v>
      </c>
      <c r="AA138">
        <f t="shared" ref="AA138:AA201" si="48">(X138-X137)/(H138*MPa_to_kPa)</f>
        <v>-2.0347761204261412E-6</v>
      </c>
      <c r="AB138" s="43">
        <f t="shared" si="41"/>
        <v>4.4066118957887659E-2</v>
      </c>
    </row>
    <row r="139" spans="1:28">
      <c r="A139" s="74">
        <f t="shared" ref="A139:A202" si="49">A138+1</f>
        <v>131</v>
      </c>
      <c r="B139" s="73">
        <f t="shared" ref="B139:B202" si="50">100*AB138+C139/3</f>
        <v>3.8696033551066469</v>
      </c>
      <c r="C139" s="73">
        <f t="shared" ref="C139:C202" si="51">100*Z138</f>
        <v>-1.6110256220463561</v>
      </c>
      <c r="D139" s="73">
        <f t="shared" ref="D139:D202" si="52">V138</f>
        <v>307.71742298991927</v>
      </c>
      <c r="E139" s="73">
        <f t="shared" ref="E139:E202" si="53">X138</f>
        <v>515.23003166160299</v>
      </c>
      <c r="F139" s="14">
        <f t="shared" ref="F139:F202" si="54">F$9-(1+F$9)*C138/100</f>
        <v>0.62550004271822224</v>
      </c>
      <c r="G139" s="14">
        <f>F139-(Gamma-lambda*LN(D139))</f>
        <v>-0.10456222872137855</v>
      </c>
      <c r="H139" s="15">
        <f t="shared" si="44"/>
        <v>123.08194603394811</v>
      </c>
      <c r="I139" s="15">
        <f>H139*K_over_G</f>
        <v>164.10926137859749</v>
      </c>
      <c r="J139" s="73">
        <f t="shared" ref="J139:J202" si="55">S138</f>
        <v>427.53655260263946</v>
      </c>
      <c r="K139" s="73">
        <f>Mtc+N_*chi*G139</f>
        <v>1.1010654123435046</v>
      </c>
      <c r="L139" s="73">
        <f t="shared" ref="L139:L202" si="56">E139/D139</f>
        <v>1.6743609336624459</v>
      </c>
      <c r="M139" s="73">
        <f t="shared" si="45"/>
        <v>-0.57329552131894124</v>
      </c>
      <c r="N139" s="44">
        <f t="shared" si="42"/>
        <v>2.9999999999999997E-4</v>
      </c>
      <c r="O139" s="44">
        <f t="shared" si="46"/>
        <v>-1.7198865639568236E-4</v>
      </c>
      <c r="P139" s="14">
        <f>_H*D139/J139</f>
        <v>143.9490593806222</v>
      </c>
      <c r="Q139" s="52">
        <f>D139*EXP(-chi*G139/Mtc)</f>
        <v>421.79875150012009</v>
      </c>
      <c r="R139" s="44">
        <f t="shared" si="47"/>
        <v>-5.7956523244112991E-4</v>
      </c>
      <c r="S139" s="73">
        <f t="shared" ref="S139:S202" si="57">J139*(1+R139)</f>
        <v>427.28876728115318</v>
      </c>
      <c r="T139" s="73">
        <f>R139/(1/Mtc+1/(path_DqDp-W138))</f>
        <v>-3.7439519218204753E-4</v>
      </c>
      <c r="U139" s="52">
        <f>D139*T139/(path_DqDp-E139/D139)</f>
        <v>-8.6907459687627572E-2</v>
      </c>
      <c r="V139" s="73">
        <f t="shared" ref="V139:V202" si="58">D139+U139</f>
        <v>307.63051553023166</v>
      </c>
      <c r="W139" s="14">
        <f t="shared" ref="W139:W202" si="59">Mtc*(1+LN(S139/V139))</f>
        <v>1.6739863770352064</v>
      </c>
      <c r="X139">
        <f t="shared" ref="X139:X202" si="60">W139*V139</f>
        <v>514.96929215792534</v>
      </c>
      <c r="Y139">
        <f t="shared" si="43"/>
        <v>-5.2957071988236805E-7</v>
      </c>
      <c r="Z139" s="44">
        <f t="shared" ref="Z139:Z202" si="61">Z138+(Y139+O139)</f>
        <v>-1.6282774447579126E-2</v>
      </c>
      <c r="AA139">
        <f t="shared" si="48"/>
        <v>-2.1184220113463169E-6</v>
      </c>
      <c r="AB139" s="43">
        <f t="shared" ref="AB139:AB202" si="62">AB138+(AA139+N139)</f>
        <v>4.4364000535876316E-2</v>
      </c>
    </row>
    <row r="140" spans="1:28">
      <c r="A140" s="74">
        <f t="shared" si="49"/>
        <v>132</v>
      </c>
      <c r="B140" s="73">
        <f t="shared" si="50"/>
        <v>3.8936409053349945</v>
      </c>
      <c r="C140" s="73">
        <f t="shared" si="51"/>
        <v>-1.6282774447579127</v>
      </c>
      <c r="D140" s="73">
        <f t="shared" si="52"/>
        <v>307.63051553023166</v>
      </c>
      <c r="E140" s="73">
        <f t="shared" si="53"/>
        <v>514.96929215792534</v>
      </c>
      <c r="F140" s="14">
        <f t="shared" si="54"/>
        <v>0.62577640995274164</v>
      </c>
      <c r="G140" s="14">
        <f>F140-(Gamma-lambda*LN(D140))</f>
        <v>-0.10429009847807136</v>
      </c>
      <c r="H140" s="15">
        <f t="shared" si="44"/>
        <v>123.06456402397646</v>
      </c>
      <c r="I140" s="15">
        <f>H140*K_over_G</f>
        <v>164.08608536530195</v>
      </c>
      <c r="J140" s="73">
        <f t="shared" si="55"/>
        <v>427.28876728115318</v>
      </c>
      <c r="K140" s="73">
        <f>Mtc+N_*chi*G140</f>
        <v>1.1014790503133316</v>
      </c>
      <c r="L140" s="73">
        <f t="shared" si="56"/>
        <v>1.6739863770352066</v>
      </c>
      <c r="M140" s="73">
        <f t="shared" si="45"/>
        <v>-0.57250732672187499</v>
      </c>
      <c r="N140" s="44">
        <f t="shared" si="42"/>
        <v>2.9999999999999997E-4</v>
      </c>
      <c r="O140" s="44">
        <f t="shared" si="46"/>
        <v>-1.7175219801656249E-4</v>
      </c>
      <c r="P140" s="14">
        <f>_H*D140/J140</f>
        <v>143.991857070192</v>
      </c>
      <c r="Q140" s="52">
        <f>D140*EXP(-chi*G140/Mtc)</f>
        <v>421.33368966766511</v>
      </c>
      <c r="R140" s="44">
        <f t="shared" si="47"/>
        <v>-6.0203970959928597E-4</v>
      </c>
      <c r="S140" s="73">
        <f t="shared" si="57"/>
        <v>427.03152247578419</v>
      </c>
      <c r="T140" s="73">
        <f>R140/(1/Mtc+1/(path_DqDp-W139))</f>
        <v>-3.8896709214925323E-4</v>
      </c>
      <c r="U140" s="52">
        <f>D140*T140/(path_DqDp-E140/D140)</f>
        <v>-9.0239002835151794E-2</v>
      </c>
      <c r="V140" s="73">
        <f t="shared" si="58"/>
        <v>307.54027652739649</v>
      </c>
      <c r="W140" s="14">
        <f t="shared" si="59"/>
        <v>1.6735972357261921</v>
      </c>
      <c r="X140">
        <f t="shared" si="60"/>
        <v>514.69855667071954</v>
      </c>
      <c r="Y140">
        <f t="shared" si="43"/>
        <v>-5.4994914793813441E-7</v>
      </c>
      <c r="Z140" s="44">
        <f t="shared" si="61"/>
        <v>-1.6455076594743628E-2</v>
      </c>
      <c r="AA140">
        <f t="shared" si="48"/>
        <v>-2.1999467462709305E-6</v>
      </c>
      <c r="AB140" s="43">
        <f t="shared" si="62"/>
        <v>4.4661800589130045E-2</v>
      </c>
    </row>
    <row r="141" spans="1:28">
      <c r="A141" s="74">
        <f t="shared" si="49"/>
        <v>133</v>
      </c>
      <c r="B141" s="73">
        <f t="shared" si="50"/>
        <v>3.9176775057548836</v>
      </c>
      <c r="C141" s="73">
        <f t="shared" si="51"/>
        <v>-1.6455076594743629</v>
      </c>
      <c r="D141" s="73">
        <f t="shared" si="52"/>
        <v>307.54027652739649</v>
      </c>
      <c r="E141" s="73">
        <f t="shared" si="53"/>
        <v>514.69855667071954</v>
      </c>
      <c r="F141" s="14">
        <f t="shared" si="54"/>
        <v>0.62605243911612662</v>
      </c>
      <c r="G141" s="14">
        <f>F141-(Gamma-lambda*LN(D141))</f>
        <v>-0.10401846999517939</v>
      </c>
      <c r="H141" s="15">
        <f t="shared" si="44"/>
        <v>123.04651308707292</v>
      </c>
      <c r="I141" s="15">
        <f>H141*K_over_G</f>
        <v>164.06201744943058</v>
      </c>
      <c r="J141" s="73">
        <f t="shared" si="55"/>
        <v>427.03152247578419</v>
      </c>
      <c r="K141" s="73">
        <f>Mtc+N_*chi*G141</f>
        <v>1.1018919256073274</v>
      </c>
      <c r="L141" s="73">
        <f t="shared" si="56"/>
        <v>1.6735972357261923</v>
      </c>
      <c r="M141" s="73">
        <f t="shared" si="45"/>
        <v>-0.57170531011886494</v>
      </c>
      <c r="N141" s="44">
        <f t="shared" si="42"/>
        <v>2.9999999999999997E-4</v>
      </c>
      <c r="O141" s="44">
        <f t="shared" si="46"/>
        <v>-1.7151159303565946E-4</v>
      </c>
      <c r="P141" s="14">
        <f>_H*D141/J141</f>
        <v>144.03633471570535</v>
      </c>
      <c r="Q141" s="52">
        <f>D141*EXP(-chi*G141/Mtc)</f>
        <v>420.86518471007923</v>
      </c>
      <c r="R141" s="44">
        <f t="shared" si="47"/>
        <v>-6.2396566317293766E-4</v>
      </c>
      <c r="S141" s="73">
        <f t="shared" si="57"/>
        <v>426.76506946866687</v>
      </c>
      <c r="T141" s="73">
        <f>R141/(1/Mtc+1/(path_DqDp-W140))</f>
        <v>-4.0319069317608559E-4</v>
      </c>
      <c r="U141" s="52">
        <f>D141*T141/(path_DqDp-E141/D141)</f>
        <v>-9.3483955712753183E-2</v>
      </c>
      <c r="V141" s="73">
        <f t="shared" si="58"/>
        <v>307.44679257168372</v>
      </c>
      <c r="W141" s="14">
        <f t="shared" si="59"/>
        <v>1.6731938578746104</v>
      </c>
      <c r="X141">
        <f t="shared" si="60"/>
        <v>514.41808495419059</v>
      </c>
      <c r="Y141">
        <f t="shared" si="43"/>
        <v>-5.6980864410964635E-7</v>
      </c>
      <c r="Z141" s="44">
        <f t="shared" si="61"/>
        <v>-1.6627157996423399E-2</v>
      </c>
      <c r="AA141">
        <f t="shared" si="48"/>
        <v>-2.279395892596133E-6</v>
      </c>
      <c r="AB141" s="43">
        <f t="shared" si="62"/>
        <v>4.4959521193237449E-2</v>
      </c>
    </row>
    <row r="142" spans="1:28">
      <c r="A142" s="74">
        <f t="shared" si="49"/>
        <v>134</v>
      </c>
      <c r="B142" s="73">
        <f t="shared" si="50"/>
        <v>3.9417135194429647</v>
      </c>
      <c r="C142" s="73">
        <f t="shared" si="51"/>
        <v>-1.6627157996423398</v>
      </c>
      <c r="D142" s="73">
        <f t="shared" si="52"/>
        <v>307.44679257168372</v>
      </c>
      <c r="E142" s="73">
        <f t="shared" si="53"/>
        <v>514.41808495419059</v>
      </c>
      <c r="F142" s="14">
        <f t="shared" si="54"/>
        <v>0.62632812255158976</v>
      </c>
      <c r="G142" s="14">
        <f>F142-(Gamma-lambda*LN(D142))</f>
        <v>-0.10374734684859688</v>
      </c>
      <c r="H142" s="15">
        <f t="shared" si="44"/>
        <v>123.02781025376635</v>
      </c>
      <c r="I142" s="15">
        <f>H142*K_over_G</f>
        <v>164.03708033835514</v>
      </c>
      <c r="J142" s="73">
        <f t="shared" si="55"/>
        <v>426.76506946866687</v>
      </c>
      <c r="K142" s="73">
        <f>Mtc+N_*chi*G142</f>
        <v>1.1023040327901328</v>
      </c>
      <c r="L142" s="73">
        <f t="shared" si="56"/>
        <v>1.6731938578746104</v>
      </c>
      <c r="M142" s="73">
        <f t="shared" si="45"/>
        <v>-0.57088982508447761</v>
      </c>
      <c r="N142" s="44">
        <f t="shared" si="42"/>
        <v>2.9999999999999997E-4</v>
      </c>
      <c r="O142" s="44">
        <f t="shared" si="46"/>
        <v>-1.7126694752534326E-4</v>
      </c>
      <c r="P142" s="14">
        <f>_H*D142/J142</f>
        <v>144.08245405579356</v>
      </c>
      <c r="Q142" s="52">
        <f>D142*EXP(-chi*G142/Mtc)</f>
        <v>420.393368164055</v>
      </c>
      <c r="R142" s="44">
        <f t="shared" si="47"/>
        <v>-6.4535532040284414E-4</v>
      </c>
      <c r="S142" s="73">
        <f t="shared" si="57"/>
        <v>426.48965436052316</v>
      </c>
      <c r="T142" s="73">
        <f>R142/(1/Mtc+1/(path_DqDp-W141))</f>
        <v>-4.1707391604070256E-4</v>
      </c>
      <c r="U142" s="52">
        <f>D142*T142/(path_DqDp-E142/D142)</f>
        <v>-9.6644139396746584E-2</v>
      </c>
      <c r="V142" s="73">
        <f t="shared" si="58"/>
        <v>307.35014843228697</v>
      </c>
      <c r="W142" s="14">
        <f t="shared" si="59"/>
        <v>1.6727765837258419</v>
      </c>
      <c r="X142">
        <f t="shared" si="60"/>
        <v>514.12813130219138</v>
      </c>
      <c r="Y142">
        <f t="shared" si="43"/>
        <v>-5.8916032397919526E-7</v>
      </c>
      <c r="Z142" s="44">
        <f t="shared" si="61"/>
        <v>-1.679901410427272E-2</v>
      </c>
      <c r="AA142">
        <f t="shared" si="48"/>
        <v>-2.3568138894867139E-6</v>
      </c>
      <c r="AB142" s="43">
        <f t="shared" si="62"/>
        <v>4.5257164379347965E-2</v>
      </c>
    </row>
    <row r="143" spans="1:28">
      <c r="A143" s="74">
        <f t="shared" si="49"/>
        <v>135</v>
      </c>
      <c r="B143" s="73">
        <f t="shared" si="50"/>
        <v>3.9657493011257063</v>
      </c>
      <c r="C143" s="73">
        <f t="shared" si="51"/>
        <v>-1.679901410427272</v>
      </c>
      <c r="D143" s="73">
        <f t="shared" si="52"/>
        <v>307.35014843228697</v>
      </c>
      <c r="E143" s="73">
        <f t="shared" si="53"/>
        <v>514.12813130219138</v>
      </c>
      <c r="F143" s="14">
        <f t="shared" si="54"/>
        <v>0.62660345279427743</v>
      </c>
      <c r="G143" s="14">
        <f>F143-(Gamma-lambda*LN(D143))</f>
        <v>-0.10347673251129597</v>
      </c>
      <c r="H143" s="15">
        <f t="shared" si="44"/>
        <v>123.00847218997801</v>
      </c>
      <c r="I143" s="15">
        <f>H143*K_over_G</f>
        <v>164.01129625330404</v>
      </c>
      <c r="J143" s="73">
        <f t="shared" si="55"/>
        <v>426.48965436052316</v>
      </c>
      <c r="K143" s="73">
        <f>Mtc+N_*chi*G143</f>
        <v>1.1027153665828302</v>
      </c>
      <c r="L143" s="73">
        <f t="shared" si="56"/>
        <v>1.6727765837258417</v>
      </c>
      <c r="M143" s="73">
        <f t="shared" si="45"/>
        <v>-0.5700612171430115</v>
      </c>
      <c r="N143" s="44">
        <f t="shared" si="42"/>
        <v>2.9999999999999997E-4</v>
      </c>
      <c r="O143" s="44">
        <f t="shared" si="46"/>
        <v>-1.7101836514290343E-4</v>
      </c>
      <c r="P143" s="14">
        <f>_H*D143/J143</f>
        <v>144.13017773813365</v>
      </c>
      <c r="Q143" s="52">
        <f>D143*EXP(-chi*G143/Mtc)</f>
        <v>419.91836848908139</v>
      </c>
      <c r="R143" s="44">
        <f t="shared" si="47"/>
        <v>-6.6622056896486592E-4</v>
      </c>
      <c r="S143" s="73">
        <f t="shared" si="57"/>
        <v>426.20551818033749</v>
      </c>
      <c r="T143" s="73">
        <f>R143/(1/Mtc+1/(path_DqDp-W142))</f>
        <v>-4.3062444967232618E-4</v>
      </c>
      <c r="U143" s="52">
        <f>D143*T143/(path_DqDp-E143/D143)</f>
        <v>-9.9721333200183601E-2</v>
      </c>
      <c r="V143" s="73">
        <f t="shared" si="58"/>
        <v>307.25042709908678</v>
      </c>
      <c r="W143" s="14">
        <f t="shared" si="59"/>
        <v>1.6723457458616724</v>
      </c>
      <c r="X143">
        <f t="shared" si="60"/>
        <v>513.82894467333972</v>
      </c>
      <c r="Y143">
        <f t="shared" si="43"/>
        <v>-6.0801502992922482E-7</v>
      </c>
      <c r="Z143" s="44">
        <f t="shared" si="61"/>
        <v>-1.6970640484445552E-2</v>
      </c>
      <c r="AA143">
        <f t="shared" si="48"/>
        <v>-2.4322440846967409E-6</v>
      </c>
      <c r="AB143" s="43">
        <f t="shared" si="62"/>
        <v>4.5554732135263266E-2</v>
      </c>
    </row>
    <row r="144" spans="1:28">
      <c r="A144" s="74">
        <f t="shared" si="49"/>
        <v>136</v>
      </c>
      <c r="B144" s="73">
        <f t="shared" si="50"/>
        <v>3.9897851973781413</v>
      </c>
      <c r="C144" s="73">
        <f t="shared" si="51"/>
        <v>-1.6970640484445552</v>
      </c>
      <c r="D144" s="73">
        <f t="shared" si="52"/>
        <v>307.25042709908678</v>
      </c>
      <c r="E144" s="73">
        <f t="shared" si="53"/>
        <v>513.82894467333972</v>
      </c>
      <c r="F144" s="14">
        <f t="shared" si="54"/>
        <v>0.62687842256683635</v>
      </c>
      <c r="G144" s="14">
        <f>F144-(Gamma-lambda*LN(D144))</f>
        <v>-0.10320663035543209</v>
      </c>
      <c r="H144" s="15">
        <f t="shared" si="44"/>
        <v>122.98851520597535</v>
      </c>
      <c r="I144" s="15">
        <f>H144*K_over_G</f>
        <v>163.98468694130048</v>
      </c>
      <c r="J144" s="73">
        <f t="shared" si="55"/>
        <v>426.20551818033749</v>
      </c>
      <c r="K144" s="73">
        <f>Mtc+N_*chi*G144</f>
        <v>1.1031259218597431</v>
      </c>
      <c r="L144" s="73">
        <f t="shared" si="56"/>
        <v>1.6723457458616726</v>
      </c>
      <c r="M144" s="73">
        <f t="shared" si="45"/>
        <v>-0.5692198240019295</v>
      </c>
      <c r="N144" s="44">
        <f t="shared" si="42"/>
        <v>2.9999999999999997E-4</v>
      </c>
      <c r="O144" s="44">
        <f t="shared" si="46"/>
        <v>-1.7076594720057884E-4</v>
      </c>
      <c r="P144" s="14">
        <f>_H*D144/J144</f>
        <v>144.17946929025069</v>
      </c>
      <c r="Q144" s="52">
        <f>D144*EXP(-chi*G144/Mtc)</f>
        <v>419.44031114040848</v>
      </c>
      <c r="R144" s="44">
        <f t="shared" si="47"/>
        <v>-6.8657296941161336E-4</v>
      </c>
      <c r="S144" s="73">
        <f t="shared" si="57"/>
        <v>425.91289699214076</v>
      </c>
      <c r="T144" s="73">
        <f>R144/(1/Mtc+1/(path_DqDp-W143))</f>
        <v>-4.4384976003614151E-4</v>
      </c>
      <c r="U144" s="52">
        <f>D144*T144/(path_DqDp-E144/D144)</f>
        <v>-0.10271727591265117</v>
      </c>
      <c r="V144" s="73">
        <f t="shared" si="58"/>
        <v>307.14770982317413</v>
      </c>
      <c r="W144" s="14">
        <f t="shared" si="59"/>
        <v>1.6719016694217257</v>
      </c>
      <c r="X144">
        <f t="shared" si="60"/>
        <v>513.52076881242465</v>
      </c>
      <c r="Y144">
        <f t="shared" si="43"/>
        <v>-6.2638333998478514E-7</v>
      </c>
      <c r="Z144" s="44">
        <f t="shared" si="61"/>
        <v>-1.7142032814986115E-2</v>
      </c>
      <c r="AA144">
        <f t="shared" si="48"/>
        <v>-2.5057287698689E-6</v>
      </c>
      <c r="AB144" s="43">
        <f t="shared" si="62"/>
        <v>4.5852226406493397E-2</v>
      </c>
    </row>
    <row r="145" spans="1:28">
      <c r="A145" s="74">
        <f t="shared" si="49"/>
        <v>137</v>
      </c>
      <c r="B145" s="73">
        <f t="shared" si="50"/>
        <v>4.0138215468164695</v>
      </c>
      <c r="C145" s="73">
        <f t="shared" si="51"/>
        <v>-1.7142032814986115</v>
      </c>
      <c r="D145" s="73">
        <f t="shared" si="52"/>
        <v>307.14770982317413</v>
      </c>
      <c r="E145" s="73">
        <f t="shared" si="53"/>
        <v>513.52076881242465</v>
      </c>
      <c r="F145" s="14">
        <f t="shared" si="54"/>
        <v>0.62715302477511281</v>
      </c>
      <c r="G145" s="14">
        <f>F145-(Gamma-lambda*LN(D145))</f>
        <v>-0.10293704365439904</v>
      </c>
      <c r="H145" s="15">
        <f t="shared" si="44"/>
        <v>122.96795526503624</v>
      </c>
      <c r="I145" s="15">
        <f>H145*K_over_G</f>
        <v>163.95727368671501</v>
      </c>
      <c r="J145" s="73">
        <f t="shared" si="55"/>
        <v>425.91289699214076</v>
      </c>
      <c r="K145" s="73">
        <f>Mtc+N_*chi*G145</f>
        <v>1.1035356936453136</v>
      </c>
      <c r="L145" s="73">
        <f t="shared" si="56"/>
        <v>1.6719016694217259</v>
      </c>
      <c r="M145" s="73">
        <f t="shared" si="45"/>
        <v>-0.56836597577641235</v>
      </c>
      <c r="N145" s="44">
        <f t="shared" si="42"/>
        <v>2.9999999999999997E-4</v>
      </c>
      <c r="O145" s="44">
        <f t="shared" si="46"/>
        <v>-1.7050979273292369E-4</v>
      </c>
      <c r="P145" s="14">
        <f>_H*D145/J145</f>
        <v>144.23029309152</v>
      </c>
      <c r="Q145" s="52">
        <f>D145*EXP(-chi*G145/Mtc)</f>
        <v>418.95931863990904</v>
      </c>
      <c r="R145" s="44">
        <f t="shared" si="47"/>
        <v>-7.064237670612746E-4</v>
      </c>
      <c r="S145" s="73">
        <f t="shared" si="57"/>
        <v>425.6120219990076</v>
      </c>
      <c r="T145" s="73">
        <f>R145/(1/Mtc+1/(path_DqDp-W144))</f>
        <v>-4.5675709861326492E-4</v>
      </c>
      <c r="U145" s="52">
        <f>D145*T145/(path_DqDp-E145/D145)</f>
        <v>-0.10563366699170294</v>
      </c>
      <c r="V145" s="73">
        <f t="shared" si="58"/>
        <v>307.04207615618242</v>
      </c>
      <c r="W145" s="14">
        <f t="shared" si="59"/>
        <v>1.6714446723165013</v>
      </c>
      <c r="X145">
        <f t="shared" si="60"/>
        <v>513.2038423682485</v>
      </c>
      <c r="Y145">
        <f t="shared" si="43"/>
        <v>-6.4427557629156975E-7</v>
      </c>
      <c r="Z145" s="44">
        <f t="shared" si="61"/>
        <v>-1.731318688329533E-2</v>
      </c>
      <c r="AA145">
        <f t="shared" si="48"/>
        <v>-2.5773092143645609E-6</v>
      </c>
      <c r="AB145" s="43">
        <f t="shared" si="62"/>
        <v>4.6149649097279033E-2</v>
      </c>
    </row>
    <row r="146" spans="1:28">
      <c r="A146" s="74">
        <f t="shared" si="49"/>
        <v>138</v>
      </c>
      <c r="B146" s="73">
        <f t="shared" si="50"/>
        <v>4.0378586802847254</v>
      </c>
      <c r="C146" s="73">
        <f t="shared" si="51"/>
        <v>-1.7313186883295331</v>
      </c>
      <c r="D146" s="73">
        <f t="shared" si="52"/>
        <v>307.04207615618242</v>
      </c>
      <c r="E146" s="73">
        <f t="shared" si="53"/>
        <v>513.2038423682485</v>
      </c>
      <c r="F146" s="14">
        <f t="shared" si="54"/>
        <v>0.62742725250397779</v>
      </c>
      <c r="G146" s="14">
        <f>F146-(Gamma-lambda*LN(D146))</f>
        <v>-0.10266797558483376</v>
      </c>
      <c r="H146" s="15">
        <f t="shared" si="44"/>
        <v>122.9468079918356</v>
      </c>
      <c r="I146" s="15">
        <f>H146*K_over_G</f>
        <v>163.92907732244748</v>
      </c>
      <c r="J146" s="73">
        <f t="shared" si="55"/>
        <v>425.6120219990076</v>
      </c>
      <c r="K146" s="73">
        <f>Mtc+N_*chi*G146</f>
        <v>1.1039446771110526</v>
      </c>
      <c r="L146" s="73">
        <f t="shared" si="56"/>
        <v>1.6714446723165011</v>
      </c>
      <c r="M146" s="73">
        <f t="shared" si="45"/>
        <v>-0.56749999520544847</v>
      </c>
      <c r="N146" s="44">
        <f t="shared" si="42"/>
        <v>2.9999999999999997E-4</v>
      </c>
      <c r="O146" s="44">
        <f t="shared" si="46"/>
        <v>-1.7024999856163453E-4</v>
      </c>
      <c r="P146" s="14">
        <f>_H*D146/J146</f>
        <v>144.28261434631108</v>
      </c>
      <c r="Q146" s="52">
        <f>D146*EXP(-chi*G146/Mtc)</f>
        <v>418.4755106449133</v>
      </c>
      <c r="R146" s="44">
        <f t="shared" si="47"/>
        <v>-7.2578390336205663E-4</v>
      </c>
      <c r="S146" s="73">
        <f t="shared" si="57"/>
        <v>425.30311964436333</v>
      </c>
      <c r="T146" s="73">
        <f>R146/(1/Mtc+1/(path_DqDp-W145))</f>
        <v>-4.6935351049694435E-4</v>
      </c>
      <c r="U146" s="52">
        <f>D146*T146/(path_DqDp-E146/D146)</f>
        <v>-0.10847216770825063</v>
      </c>
      <c r="V146" s="73">
        <f t="shared" si="58"/>
        <v>306.93360398847415</v>
      </c>
      <c r="W146" s="14">
        <f t="shared" si="59"/>
        <v>1.6709750654323903</v>
      </c>
      <c r="X146">
        <f t="shared" si="60"/>
        <v>512.87839900803999</v>
      </c>
      <c r="Y146">
        <f t="shared" si="43"/>
        <v>-6.6170181324748467E-7</v>
      </c>
      <c r="Z146" s="44">
        <f t="shared" si="61"/>
        <v>-1.7484098583670213E-2</v>
      </c>
      <c r="AA146">
        <f t="shared" si="48"/>
        <v>-2.6470256977319938E-6</v>
      </c>
      <c r="AB146" s="43">
        <f t="shared" si="62"/>
        <v>4.6447002071581298E-2</v>
      </c>
    </row>
    <row r="147" spans="1:28">
      <c r="A147" s="74">
        <f t="shared" si="49"/>
        <v>139</v>
      </c>
      <c r="B147" s="73">
        <f t="shared" si="50"/>
        <v>4.0618969210357898</v>
      </c>
      <c r="C147" s="73">
        <f t="shared" si="51"/>
        <v>-1.7484098583670213</v>
      </c>
      <c r="D147" s="73">
        <f t="shared" si="52"/>
        <v>306.93360398847415</v>
      </c>
      <c r="E147" s="73">
        <f t="shared" si="53"/>
        <v>512.87839900803999</v>
      </c>
      <c r="F147" s="14">
        <f t="shared" si="54"/>
        <v>0.62770109901327253</v>
      </c>
      <c r="G147" s="14">
        <f>F147-(Gamma-lambda*LN(D147))</f>
        <v>-0.10239942922857492</v>
      </c>
      <c r="H147" s="15">
        <f t="shared" si="44"/>
        <v>122.92508868056545</v>
      </c>
      <c r="I147" s="15">
        <f>H147*K_over_G</f>
        <v>163.90011824075395</v>
      </c>
      <c r="J147" s="73">
        <f t="shared" si="55"/>
        <v>425.30311964436333</v>
      </c>
      <c r="K147" s="73">
        <f>Mtc+N_*chi*G147</f>
        <v>1.1043528675725662</v>
      </c>
      <c r="L147" s="73">
        <f t="shared" si="56"/>
        <v>1.6709750654323905</v>
      </c>
      <c r="M147" s="73">
        <f t="shared" si="45"/>
        <v>-0.56662219785982426</v>
      </c>
      <c r="N147" s="44">
        <f t="shared" si="42"/>
        <v>2.9999999999999997E-4</v>
      </c>
      <c r="O147" s="44">
        <f t="shared" si="46"/>
        <v>-1.6998665935794726E-4</v>
      </c>
      <c r="P147" s="14">
        <f>_H*D147/J147</f>
        <v>144.33639905822028</v>
      </c>
      <c r="Q147" s="52">
        <f>D147*EXP(-chi*G147/Mtc)</f>
        <v>417.989004015094</v>
      </c>
      <c r="R147" s="44">
        <f t="shared" si="47"/>
        <v>-7.4466402675833971E-4</v>
      </c>
      <c r="S147" s="73">
        <f t="shared" si="57"/>
        <v>424.98641171069607</v>
      </c>
      <c r="T147" s="73">
        <f>R147/(1/Mtc+1/(path_DqDp-W146))</f>
        <v>-4.816458421244702E-4</v>
      </c>
      <c r="U147" s="52">
        <f>D147*T147/(path_DqDp-E147/D147)</f>
        <v>-0.11123440224800897</v>
      </c>
      <c r="V147" s="73">
        <f t="shared" si="58"/>
        <v>306.82236958622616</v>
      </c>
      <c r="W147" s="14">
        <f t="shared" si="59"/>
        <v>1.6704931528290343</v>
      </c>
      <c r="X147">
        <f t="shared" si="60"/>
        <v>512.54466752857013</v>
      </c>
      <c r="Y147">
        <f t="shared" si="43"/>
        <v>-6.7867188530404865E-7</v>
      </c>
      <c r="Z147" s="44">
        <f t="shared" si="61"/>
        <v>-1.7654763914913465E-2</v>
      </c>
      <c r="AA147">
        <f t="shared" si="48"/>
        <v>-2.7149175408536806E-6</v>
      </c>
      <c r="AB147" s="43">
        <f t="shared" si="62"/>
        <v>4.6744287154040443E-2</v>
      </c>
    </row>
    <row r="148" spans="1:28">
      <c r="A148" s="74">
        <f t="shared" si="49"/>
        <v>140</v>
      </c>
      <c r="B148" s="73">
        <f t="shared" si="50"/>
        <v>4.0859365849069285</v>
      </c>
      <c r="C148" s="73">
        <f t="shared" si="51"/>
        <v>-1.7654763914913465</v>
      </c>
      <c r="D148" s="73">
        <f t="shared" si="52"/>
        <v>306.82236958622616</v>
      </c>
      <c r="E148" s="73">
        <f t="shared" si="53"/>
        <v>512.54466752857013</v>
      </c>
      <c r="F148" s="14">
        <f t="shared" si="54"/>
        <v>0.62797455773387234</v>
      </c>
      <c r="G148" s="14">
        <f>F148-(Gamma-lambda*LN(D148))</f>
        <v>-0.10213140757457428</v>
      </c>
      <c r="H148" s="15">
        <f t="shared" si="44"/>
        <v>122.90281230280002</v>
      </c>
      <c r="I148" s="15">
        <f>H148*K_over_G</f>
        <v>163.87041640373337</v>
      </c>
      <c r="J148" s="73">
        <f t="shared" si="55"/>
        <v>424.98641171069607</v>
      </c>
      <c r="K148" s="73">
        <f>Mtc+N_*chi*G148</f>
        <v>1.1047602604866471</v>
      </c>
      <c r="L148" s="73">
        <f t="shared" si="56"/>
        <v>1.6704931528290343</v>
      </c>
      <c r="M148" s="73">
        <f t="shared" si="45"/>
        <v>-0.56573289234238722</v>
      </c>
      <c r="N148" s="44">
        <f t="shared" si="42"/>
        <v>2.9999999999999997E-4</v>
      </c>
      <c r="O148" s="44">
        <f t="shared" si="46"/>
        <v>-1.6971986770271616E-4</v>
      </c>
      <c r="P148" s="14">
        <f>_H*D148/J148</f>
        <v>144.39161400533976</v>
      </c>
      <c r="Q148" s="52">
        <f>D148*EXP(-chi*G148/Mtc)</f>
        <v>417.49991287747179</v>
      </c>
      <c r="R148" s="44">
        <f t="shared" si="47"/>
        <v>-7.6307450308379465E-4</v>
      </c>
      <c r="S148" s="73">
        <f t="shared" si="57"/>
        <v>424.66211541576257</v>
      </c>
      <c r="T148" s="73">
        <f>R148/(1/Mtc+1/(path_DqDp-W147))</f>
        <v>-4.9364074866355362E-4</v>
      </c>
      <c r="U148" s="52">
        <f>D148*T148/(path_DqDp-E148/D148)</f>
        <v>-0.11392195877107315</v>
      </c>
      <c r="V148" s="73">
        <f t="shared" si="58"/>
        <v>306.70844762745509</v>
      </c>
      <c r="W148" s="14">
        <f t="shared" si="59"/>
        <v>1.6699992319293673</v>
      </c>
      <c r="X148">
        <f t="shared" si="60"/>
        <v>512.20287196409856</v>
      </c>
      <c r="Y148">
        <f t="shared" si="43"/>
        <v>-6.9519539445362474E-7</v>
      </c>
      <c r="Z148" s="44">
        <f t="shared" si="61"/>
        <v>-1.7825178978010635E-2</v>
      </c>
      <c r="AA148">
        <f t="shared" si="48"/>
        <v>-2.7810231358211213E-6</v>
      </c>
      <c r="AB148" s="43">
        <f t="shared" si="62"/>
        <v>4.7041506130904624E-2</v>
      </c>
    </row>
    <row r="149" spans="1:28">
      <c r="A149" s="74">
        <f t="shared" si="49"/>
        <v>141</v>
      </c>
      <c r="B149" s="73">
        <f t="shared" si="50"/>
        <v>4.1099779804901075</v>
      </c>
      <c r="C149" s="73">
        <f t="shared" si="51"/>
        <v>-1.7825178978010634</v>
      </c>
      <c r="D149" s="73">
        <f t="shared" si="52"/>
        <v>306.70844762745509</v>
      </c>
      <c r="E149" s="73">
        <f t="shared" si="53"/>
        <v>512.20287196409856</v>
      </c>
      <c r="F149" s="14">
        <f t="shared" si="54"/>
        <v>0.62824762226386155</v>
      </c>
      <c r="G149" s="14">
        <f>F149-(Gamma-lambda*LN(D149))</f>
        <v>-0.10186391352076418</v>
      </c>
      <c r="H149" s="15">
        <f t="shared" si="44"/>
        <v>122.87999351511502</v>
      </c>
      <c r="I149" s="15">
        <f>H149*K_over_G</f>
        <v>163.83999135348671</v>
      </c>
      <c r="J149" s="73">
        <f t="shared" si="55"/>
        <v>424.66211541576257</v>
      </c>
      <c r="K149" s="73">
        <f>Mtc+N_*chi*G149</f>
        <v>1.1051668514484385</v>
      </c>
      <c r="L149" s="73">
        <f t="shared" si="56"/>
        <v>1.6699992319293673</v>
      </c>
      <c r="M149" s="73">
        <f t="shared" si="45"/>
        <v>-0.56483238048092876</v>
      </c>
      <c r="N149" s="44">
        <f t="shared" si="42"/>
        <v>2.9999999999999997E-4</v>
      </c>
      <c r="O149" s="44">
        <f t="shared" si="46"/>
        <v>-1.6944971414427861E-4</v>
      </c>
      <c r="P149" s="14">
        <f>_H*D149/J149</f>
        <v>144.44822671651519</v>
      </c>
      <c r="Q149" s="52">
        <f>D149*EXP(-chi*G149/Mtc)</f>
        <v>417.00834868960879</v>
      </c>
      <c r="R149" s="44">
        <f t="shared" si="47"/>
        <v>-7.8102542550496446E-4</v>
      </c>
      <c r="S149" s="73">
        <f t="shared" si="57"/>
        <v>424.33044350637414</v>
      </c>
      <c r="T149" s="73">
        <f>R149/(1/Mtc+1/(path_DqDp-W148))</f>
        <v>-5.0534470107065175E-4</v>
      </c>
      <c r="U149" s="52">
        <f>D149*T149/(path_DqDp-E149/D149)</f>
        <v>-0.11653639043154948</v>
      </c>
      <c r="V149" s="73">
        <f t="shared" si="58"/>
        <v>306.59191123702351</v>
      </c>
      <c r="W149" s="14">
        <f t="shared" si="59"/>
        <v>1.6694935937026636</v>
      </c>
      <c r="X149">
        <f t="shared" si="60"/>
        <v>511.85323169126644</v>
      </c>
      <c r="Y149">
        <f t="shared" si="43"/>
        <v>-7.1128171741733582E-7</v>
      </c>
      <c r="Z149" s="44">
        <f t="shared" si="61"/>
        <v>-1.7995339973872329E-2</v>
      </c>
      <c r="AA149">
        <f t="shared" si="48"/>
        <v>-2.8453799746425824E-6</v>
      </c>
      <c r="AB149" s="43">
        <f t="shared" si="62"/>
        <v>4.7338660750929983E-2</v>
      </c>
    </row>
    <row r="150" spans="1:28">
      <c r="A150" s="74">
        <f t="shared" si="49"/>
        <v>142</v>
      </c>
      <c r="B150" s="73">
        <f t="shared" si="50"/>
        <v>4.1340214092972545</v>
      </c>
      <c r="C150" s="73">
        <f t="shared" si="51"/>
        <v>-1.7995339973872329</v>
      </c>
      <c r="D150" s="73">
        <f t="shared" si="52"/>
        <v>306.59191123702351</v>
      </c>
      <c r="E150" s="73">
        <f t="shared" si="53"/>
        <v>511.85323169126644</v>
      </c>
      <c r="F150" s="14">
        <f t="shared" si="54"/>
        <v>0.62852028636481705</v>
      </c>
      <c r="G150" s="14">
        <f>F150-(Gamma-lambda*LN(D150))</f>
        <v>-0.1015969498758813</v>
      </c>
      <c r="H150" s="15">
        <f t="shared" si="44"/>
        <v>122.85664666647219</v>
      </c>
      <c r="I150" s="15">
        <f>H150*K_over_G</f>
        <v>163.80886222196293</v>
      </c>
      <c r="J150" s="73">
        <f t="shared" si="55"/>
        <v>424.33044350637414</v>
      </c>
      <c r="K150" s="73">
        <f>Mtc+N_*chi*G150</f>
        <v>1.1055726361886604</v>
      </c>
      <c r="L150" s="73">
        <f t="shared" si="56"/>
        <v>1.6694935937026636</v>
      </c>
      <c r="M150" s="73">
        <f t="shared" si="45"/>
        <v>-0.56392095751400317</v>
      </c>
      <c r="N150" s="44">
        <f t="shared" si="42"/>
        <v>2.9999999999999997E-4</v>
      </c>
      <c r="O150" s="44">
        <f t="shared" si="46"/>
        <v>-1.6917628725420094E-4</v>
      </c>
      <c r="P150" s="14">
        <f>_H*D150/J150</f>
        <v>144.5062054485459</v>
      </c>
      <c r="Q150" s="52">
        <f>D150*EXP(-chi*G150/Mtc)</f>
        <v>416.51442030105704</v>
      </c>
      <c r="R150" s="44">
        <f t="shared" si="47"/>
        <v>-7.9852662403742029E-4</v>
      </c>
      <c r="S150" s="73">
        <f t="shared" si="57"/>
        <v>423.99160434984469</v>
      </c>
      <c r="T150" s="73">
        <f>R150/(1/Mtc+1/(path_DqDp-W149))</f>
        <v>-5.1676399283766934E-4</v>
      </c>
      <c r="U150" s="52">
        <f>D150*T150/(path_DqDp-E150/D150)</f>
        <v>-0.11907921635904546</v>
      </c>
      <c r="V150" s="73">
        <f t="shared" si="58"/>
        <v>306.47283202066444</v>
      </c>
      <c r="W150" s="14">
        <f t="shared" si="59"/>
        <v>1.6689765228408999</v>
      </c>
      <c r="X150">
        <f t="shared" si="60"/>
        <v>511.49596153105176</v>
      </c>
      <c r="Y150">
        <f t="shared" si="43"/>
        <v>-7.2694001254762233E-7</v>
      </c>
      <c r="Z150" s="44">
        <f t="shared" si="61"/>
        <v>-1.8165243201139079E-2</v>
      </c>
      <c r="AA150">
        <f t="shared" si="48"/>
        <v>-2.9080246767974164E-6</v>
      </c>
      <c r="AB150" s="43">
        <f t="shared" si="62"/>
        <v>4.7635752726253186E-2</v>
      </c>
    </row>
    <row r="151" spans="1:28">
      <c r="A151" s="74">
        <f t="shared" si="49"/>
        <v>143</v>
      </c>
      <c r="B151" s="73">
        <f t="shared" si="50"/>
        <v>4.1580671659206825</v>
      </c>
      <c r="C151" s="73">
        <f t="shared" si="51"/>
        <v>-1.8165243201139079</v>
      </c>
      <c r="D151" s="73">
        <f t="shared" si="52"/>
        <v>306.47283202066444</v>
      </c>
      <c r="E151" s="73">
        <f t="shared" si="53"/>
        <v>511.49596153105176</v>
      </c>
      <c r="F151" s="14">
        <f t="shared" si="54"/>
        <v>0.62879254395819573</v>
      </c>
      <c r="G151" s="14">
        <f>F151-(Gamma-lambda*LN(D151))</f>
        <v>-0.10133051936124915</v>
      </c>
      <c r="H151" s="15">
        <f t="shared" si="44"/>
        <v>122.83278580537704</v>
      </c>
      <c r="I151" s="15">
        <f>H151*K_over_G</f>
        <v>163.77704774050275</v>
      </c>
      <c r="J151" s="73">
        <f t="shared" si="55"/>
        <v>423.99160434984469</v>
      </c>
      <c r="K151" s="73">
        <f>Mtc+N_*chi*G151</f>
        <v>1.1059776105709014</v>
      </c>
      <c r="L151" s="73">
        <f t="shared" si="56"/>
        <v>1.6689765228408999</v>
      </c>
      <c r="M151" s="73">
        <f t="shared" si="45"/>
        <v>-0.56299891226999854</v>
      </c>
      <c r="N151" s="44">
        <f t="shared" si="42"/>
        <v>2.9999999999999997E-4</v>
      </c>
      <c r="O151" s="44">
        <f t="shared" si="46"/>
        <v>-1.6889967368099955E-4</v>
      </c>
      <c r="P151" s="14">
        <f>_H*D151/J151</f>
        <v>144.56551916428376</v>
      </c>
      <c r="Q151" s="52">
        <f>D151*EXP(-chi*G151/Mtc)</f>
        <v>416.01823401312288</v>
      </c>
      <c r="R151" s="44">
        <f t="shared" si="47"/>
        <v>-8.1558767465559918E-4</v>
      </c>
      <c r="S151" s="73">
        <f t="shared" si="57"/>
        <v>423.6458020231795</v>
      </c>
      <c r="T151" s="73">
        <f>R151/(1/Mtc+1/(path_DqDp-W150))</f>
        <v>-5.2790474644269026E-4</v>
      </c>
      <c r="U151" s="52">
        <f>D151*T151/(path_DqDp-E151/D151)</f>
        <v>-0.12155192260376872</v>
      </c>
      <c r="V151" s="73">
        <f t="shared" si="58"/>
        <v>306.35128009806067</v>
      </c>
      <c r="W151" s="14">
        <f t="shared" si="59"/>
        <v>1.6684482979287272</v>
      </c>
      <c r="X151">
        <f t="shared" si="60"/>
        <v>511.13127184789607</v>
      </c>
      <c r="Y151">
        <f t="shared" si="43"/>
        <v>-7.4217922645890031E-7</v>
      </c>
      <c r="Z151" s="44">
        <f t="shared" si="61"/>
        <v>-1.8334885054046537E-2</v>
      </c>
      <c r="AA151">
        <f t="shared" si="48"/>
        <v>-2.968993015704479E-6</v>
      </c>
      <c r="AB151" s="43">
        <f t="shared" si="62"/>
        <v>4.7932783733237484E-2</v>
      </c>
    </row>
    <row r="152" spans="1:28">
      <c r="A152" s="74">
        <f t="shared" si="49"/>
        <v>144</v>
      </c>
      <c r="B152" s="73">
        <f t="shared" si="50"/>
        <v>4.1821155381888637</v>
      </c>
      <c r="C152" s="73">
        <f t="shared" si="51"/>
        <v>-1.8334885054046537</v>
      </c>
      <c r="D152" s="73">
        <f t="shared" si="52"/>
        <v>306.35128009806067</v>
      </c>
      <c r="E152" s="73">
        <f t="shared" si="53"/>
        <v>511.13127184789607</v>
      </c>
      <c r="F152" s="14">
        <f t="shared" si="54"/>
        <v>0.6290643891218225</v>
      </c>
      <c r="G152" s="14">
        <f>F152-(Gamma-lambda*LN(D152))</f>
        <v>-0.1010646246125193</v>
      </c>
      <c r="H152" s="15">
        <f t="shared" si="44"/>
        <v>122.80842468682012</v>
      </c>
      <c r="I152" s="15">
        <f>H152*K_over_G</f>
        <v>163.74456624909351</v>
      </c>
      <c r="J152" s="73">
        <f t="shared" si="55"/>
        <v>423.6458020231795</v>
      </c>
      <c r="K152" s="73">
        <f>Mtc+N_*chi*G152</f>
        <v>1.1063817705889707</v>
      </c>
      <c r="L152" s="73">
        <f t="shared" si="56"/>
        <v>1.6684482979287272</v>
      </c>
      <c r="M152" s="73">
        <f t="shared" si="45"/>
        <v>-0.56206652733975648</v>
      </c>
      <c r="N152" s="44">
        <f t="shared" si="42"/>
        <v>2.9999999999999997E-4</v>
      </c>
      <c r="O152" s="44">
        <f t="shared" si="46"/>
        <v>-1.6861995820192694E-4</v>
      </c>
      <c r="P152" s="14">
        <f>_H*D152/J152</f>
        <v>144.62613751158986</v>
      </c>
      <c r="Q152" s="52">
        <f>D152*EXP(-chi*G152/Mtc)</f>
        <v>415.51989363700699</v>
      </c>
      <c r="R152" s="44">
        <f t="shared" si="47"/>
        <v>-8.322179080161395E-4</v>
      </c>
      <c r="S152" s="73">
        <f t="shared" si="57"/>
        <v>423.29323640007993</v>
      </c>
      <c r="T152" s="73">
        <f>R152/(1/Mtc+1/(path_DqDp-W151))</f>
        <v>-5.3877291951942954E-4</v>
      </c>
      <c r="U152" s="52">
        <f>D152*T152/(path_DqDp-E152/D152)</f>
        <v>-0.12395596304687233</v>
      </c>
      <c r="V152" s="73">
        <f t="shared" si="58"/>
        <v>306.22732413501382</v>
      </c>
      <c r="W152" s="14">
        <f t="shared" si="59"/>
        <v>1.6679091916073261</v>
      </c>
      <c r="X152">
        <f t="shared" si="60"/>
        <v>510.75936864610549</v>
      </c>
      <c r="Y152">
        <f t="shared" si="43"/>
        <v>-7.570081003989258E-7</v>
      </c>
      <c r="Z152" s="44">
        <f t="shared" si="61"/>
        <v>-1.8504262020348862E-2</v>
      </c>
      <c r="AA152">
        <f t="shared" si="48"/>
        <v>-3.0283199441650387E-6</v>
      </c>
      <c r="AB152" s="43">
        <f t="shared" si="62"/>
        <v>4.8229755413293322E-2</v>
      </c>
    </row>
    <row r="153" spans="1:28">
      <c r="A153" s="74">
        <f t="shared" si="49"/>
        <v>145</v>
      </c>
      <c r="B153" s="73">
        <f t="shared" si="50"/>
        <v>4.206166807317703</v>
      </c>
      <c r="C153" s="73">
        <f t="shared" si="51"/>
        <v>-1.8504262020348863</v>
      </c>
      <c r="D153" s="73">
        <f t="shared" si="52"/>
        <v>306.22732413501382</v>
      </c>
      <c r="E153" s="73">
        <f t="shared" si="53"/>
        <v>510.75936864610549</v>
      </c>
      <c r="F153" s="14">
        <f t="shared" si="54"/>
        <v>0.62933581608647449</v>
      </c>
      <c r="G153" s="14">
        <f>F153-(Gamma-lambda*LN(D153))</f>
        <v>-0.10079926818137341</v>
      </c>
      <c r="H153" s="15">
        <f t="shared" si="44"/>
        <v>122.78357677900915</v>
      </c>
      <c r="I153" s="15">
        <f>H153*K_over_G</f>
        <v>163.71143570534556</v>
      </c>
      <c r="J153" s="73">
        <f t="shared" si="55"/>
        <v>423.29323640007993</v>
      </c>
      <c r="K153" s="73">
        <f>Mtc+N_*chi*G153</f>
        <v>1.1067851123643124</v>
      </c>
      <c r="L153" s="73">
        <f t="shared" si="56"/>
        <v>1.6679091916073261</v>
      </c>
      <c r="M153" s="73">
        <f t="shared" si="45"/>
        <v>-0.56112407924301366</v>
      </c>
      <c r="N153" s="44">
        <f t="shared" si="42"/>
        <v>2.9999999999999997E-4</v>
      </c>
      <c r="O153" s="44">
        <f t="shared" si="46"/>
        <v>-1.6833722377290408E-4</v>
      </c>
      <c r="P153" s="14">
        <f>_H*D153/J153</f>
        <v>144.68803080310971</v>
      </c>
      <c r="Q153" s="52">
        <f>D153*EXP(-chi*G153/Mtc)</f>
        <v>415.01950055037605</v>
      </c>
      <c r="R153" s="44">
        <f t="shared" si="47"/>
        <v>-8.4842641781355122E-4</v>
      </c>
      <c r="S153" s="73">
        <f t="shared" si="57"/>
        <v>422.93410323583629</v>
      </c>
      <c r="T153" s="73">
        <f>R153/(1/Mtc+1/(path_DqDp-W152))</f>
        <v>-5.4937431075934636E-4</v>
      </c>
      <c r="U153" s="52">
        <f>D153*T153/(path_DqDp-E153/D153)</f>
        <v>-0.12629276027761638</v>
      </c>
      <c r="V153" s="73">
        <f t="shared" si="58"/>
        <v>306.10103137473618</v>
      </c>
      <c r="W153" s="14">
        <f t="shared" si="59"/>
        <v>1.6673594707324122</v>
      </c>
      <c r="X153">
        <f t="shared" si="60"/>
        <v>510.38045366362564</v>
      </c>
      <c r="Y153">
        <f t="shared" si="43"/>
        <v>-7.7143517637291499E-7</v>
      </c>
      <c r="Z153" s="44">
        <f t="shared" si="61"/>
        <v>-1.867337067929814E-2</v>
      </c>
      <c r="AA153">
        <f t="shared" si="48"/>
        <v>-3.086039618815047E-6</v>
      </c>
      <c r="AB153" s="43">
        <f t="shared" si="62"/>
        <v>4.8526669373674509E-2</v>
      </c>
    </row>
    <row r="154" spans="1:28">
      <c r="A154" s="74">
        <f t="shared" si="49"/>
        <v>146</v>
      </c>
      <c r="B154" s="73">
        <f t="shared" si="50"/>
        <v>4.2302212480575134</v>
      </c>
      <c r="C154" s="73">
        <f t="shared" si="51"/>
        <v>-1.867337067929814</v>
      </c>
      <c r="D154" s="73">
        <f t="shared" si="52"/>
        <v>306.10103137473618</v>
      </c>
      <c r="E154" s="73">
        <f t="shared" si="53"/>
        <v>510.38045366362564</v>
      </c>
      <c r="F154" s="14">
        <f t="shared" si="54"/>
        <v>0.62960681923255812</v>
      </c>
      <c r="G154" s="14">
        <f>F154-(Gamma-lambda*LN(D154))</f>
        <v>-0.10053445253718807</v>
      </c>
      <c r="H154" s="15">
        <f t="shared" si="44"/>
        <v>122.75825526990063</v>
      </c>
      <c r="I154" s="15">
        <f>H154*K_over_G</f>
        <v>163.67767369320086</v>
      </c>
      <c r="J154" s="73">
        <f t="shared" si="55"/>
        <v>422.93410323583629</v>
      </c>
      <c r="K154" s="73">
        <f>Mtc+N_*chi*G154</f>
        <v>1.1071876321434742</v>
      </c>
      <c r="L154" s="73">
        <f t="shared" si="56"/>
        <v>1.6673594707324122</v>
      </c>
      <c r="M154" s="73">
        <f t="shared" si="45"/>
        <v>-0.56017183858893804</v>
      </c>
      <c r="N154" s="44">
        <f t="shared" si="42"/>
        <v>2.9999999999999997E-4</v>
      </c>
      <c r="O154" s="44">
        <f t="shared" si="46"/>
        <v>-1.6805155157668139E-4</v>
      </c>
      <c r="P154" s="14">
        <f>_H*D154/J154</f>
        <v>144.75116999682965</v>
      </c>
      <c r="Q154" s="52">
        <f>D154*EXP(-chi*G154/Mtc)</f>
        <v>414.51715375242384</v>
      </c>
      <c r="R154" s="44">
        <f t="shared" si="47"/>
        <v>-8.6422206878558107E-4</v>
      </c>
      <c r="S154" s="73">
        <f t="shared" si="57"/>
        <v>422.56859425017785</v>
      </c>
      <c r="T154" s="73">
        <f>R154/(1/Mtc+1/(path_DqDp-W153))</f>
        <v>-5.5971456555930111E-4</v>
      </c>
      <c r="U154" s="52">
        <f>D154*T154/(path_DqDp-E154/D154)</f>
        <v>-0.12856370643876941</v>
      </c>
      <c r="V154" s="73">
        <f t="shared" si="58"/>
        <v>305.97246766829738</v>
      </c>
      <c r="W154" s="14">
        <f t="shared" si="59"/>
        <v>1.666799396526645</v>
      </c>
      <c r="X154">
        <f t="shared" si="60"/>
        <v>509.9947244632865</v>
      </c>
      <c r="Y154">
        <f t="shared" si="43"/>
        <v>-7.8546880303144192E-7</v>
      </c>
      <c r="Z154" s="44">
        <f t="shared" si="61"/>
        <v>-1.8842207699677854E-2</v>
      </c>
      <c r="AA154">
        <f t="shared" si="48"/>
        <v>-3.1421854236284501E-6</v>
      </c>
      <c r="AB154" s="43">
        <f t="shared" si="62"/>
        <v>4.8823527188250879E-2</v>
      </c>
    </row>
    <row r="155" spans="1:28">
      <c r="A155" s="74">
        <f t="shared" si="49"/>
        <v>147</v>
      </c>
      <c r="B155" s="73">
        <f t="shared" si="50"/>
        <v>4.2542791288358259</v>
      </c>
      <c r="C155" s="73">
        <f t="shared" si="51"/>
        <v>-1.8842207699677853</v>
      </c>
      <c r="D155" s="73">
        <f t="shared" si="52"/>
        <v>305.97246766829738</v>
      </c>
      <c r="E155" s="73">
        <f t="shared" si="53"/>
        <v>509.9947244632865</v>
      </c>
      <c r="F155" s="14">
        <f t="shared" si="54"/>
        <v>0.62987739308687696</v>
      </c>
      <c r="G155" s="14">
        <f>F155-(Gamma-lambda*LN(D155))</f>
        <v>-0.10027018006866018</v>
      </c>
      <c r="H155" s="15">
        <f t="shared" si="44"/>
        <v>122.73247307353887</v>
      </c>
      <c r="I155" s="15">
        <f>H155*K_over_G</f>
        <v>163.64329743138518</v>
      </c>
      <c r="J155" s="73">
        <f t="shared" si="55"/>
        <v>422.56859425017785</v>
      </c>
      <c r="K155" s="73">
        <f>Mtc+N_*chi*G155</f>
        <v>1.1075893262956364</v>
      </c>
      <c r="L155" s="73">
        <f t="shared" si="56"/>
        <v>1.666799396526645</v>
      </c>
      <c r="M155" s="73">
        <f t="shared" si="45"/>
        <v>-0.55921007023100855</v>
      </c>
      <c r="N155" s="44">
        <f t="shared" si="42"/>
        <v>2.9999999999999997E-4</v>
      </c>
      <c r="O155" s="44">
        <f t="shared" si="46"/>
        <v>-1.6776302106930255E-4</v>
      </c>
      <c r="P155" s="14">
        <f>_H*D155/J155</f>
        <v>144.81552667737972</v>
      </c>
      <c r="Q155" s="52">
        <f>D155*EXP(-chi*G155/Mtc)</f>
        <v>414.01294991746767</v>
      </c>
      <c r="R155" s="44">
        <f t="shared" si="47"/>
        <v>-8.7961350438567993E-4</v>
      </c>
      <c r="S155" s="73">
        <f t="shared" si="57"/>
        <v>422.19689720814614</v>
      </c>
      <c r="T155" s="73">
        <f>R155/(1/Mtc+1/(path_DqDp-W154))</f>
        <v>-5.6979918142756271E-4</v>
      </c>
      <c r="U155" s="52">
        <f>D155*T155/(path_DqDp-E155/D155)</f>
        <v>-0.13077016404174738</v>
      </c>
      <c r="V155" s="73">
        <f t="shared" si="58"/>
        <v>305.84169750425565</v>
      </c>
      <c r="W155" s="14">
        <f t="shared" si="59"/>
        <v>1.6662292247266728</v>
      </c>
      <c r="X155">
        <f t="shared" si="60"/>
        <v>509.60237452160544</v>
      </c>
      <c r="Y155">
        <f t="shared" si="43"/>
        <v>-7.9911714133344609E-7</v>
      </c>
      <c r="Z155" s="44">
        <f t="shared" si="61"/>
        <v>-1.9010769837888488E-2</v>
      </c>
      <c r="AA155">
        <f t="shared" si="48"/>
        <v>-3.196789992539082E-6</v>
      </c>
      <c r="AB155" s="43">
        <f t="shared" si="62"/>
        <v>4.912033039825834E-2</v>
      </c>
    </row>
    <row r="156" spans="1:28">
      <c r="A156" s="74">
        <f t="shared" si="49"/>
        <v>148</v>
      </c>
      <c r="B156" s="73">
        <f t="shared" si="50"/>
        <v>4.2783407118962185</v>
      </c>
      <c r="C156" s="73">
        <f t="shared" si="51"/>
        <v>-1.9010769837888488</v>
      </c>
      <c r="D156" s="73">
        <f t="shared" si="52"/>
        <v>305.84169750425565</v>
      </c>
      <c r="E156" s="73">
        <f t="shared" si="53"/>
        <v>509.60237452160544</v>
      </c>
      <c r="F156" s="14">
        <f t="shared" si="54"/>
        <v>0.6301475323194845</v>
      </c>
      <c r="G156" s="14">
        <f>F156-(Gamma-lambda*LN(D156))</f>
        <v>-0.10000645308539946</v>
      </c>
      <c r="H156" s="15">
        <f t="shared" si="44"/>
        <v>122.70624283620919</v>
      </c>
      <c r="I156" s="15">
        <f>H156*K_over_G</f>
        <v>163.60832378161226</v>
      </c>
      <c r="J156" s="73">
        <f t="shared" si="55"/>
        <v>422.19689720814614</v>
      </c>
      <c r="K156" s="73">
        <f>Mtc+N_*chi*G156</f>
        <v>1.1079901913101928</v>
      </c>
      <c r="L156" s="73">
        <f t="shared" si="56"/>
        <v>1.6662292247266728</v>
      </c>
      <c r="M156" s="73">
        <f t="shared" si="45"/>
        <v>-0.55823903341647996</v>
      </c>
      <c r="N156" s="44">
        <f t="shared" si="42"/>
        <v>2.9999999999999997E-4</v>
      </c>
      <c r="O156" s="44">
        <f t="shared" si="46"/>
        <v>-1.6747171002494396E-4</v>
      </c>
      <c r="P156" s="14">
        <f>_H*D156/J156</f>
        <v>144.8810730380491</v>
      </c>
      <c r="Q156" s="52">
        <f>D156*EXP(-chi*G156/Mtc)</f>
        <v>413.50698344713771</v>
      </c>
      <c r="R156" s="44">
        <f t="shared" si="47"/>
        <v>-8.9460915413760967E-4</v>
      </c>
      <c r="S156" s="73">
        <f t="shared" si="57"/>
        <v>421.81919599905524</v>
      </c>
      <c r="T156" s="73">
        <f>R156/(1/Mtc+1/(path_DqDp-W155))</f>
        <v>-5.7963351315934875E-4</v>
      </c>
      <c r="U156" s="52">
        <f>D156*T156/(path_DqDp-E156/D156)</f>
        <v>-0.13291346675269719</v>
      </c>
      <c r="V156" s="73">
        <f t="shared" si="58"/>
        <v>305.70878403750294</v>
      </c>
      <c r="W156" s="14">
        <f t="shared" si="59"/>
        <v>1.6656492057250536</v>
      </c>
      <c r="X156">
        <f t="shared" si="60"/>
        <v>509.20359331523872</v>
      </c>
      <c r="Y156">
        <f t="shared" si="43"/>
        <v>-8.1238816999380069E-7</v>
      </c>
      <c r="Z156" s="44">
        <f t="shared" si="61"/>
        <v>-1.9179053936083428E-2</v>
      </c>
      <c r="AA156">
        <f t="shared" si="48"/>
        <v>-3.2498852311778628E-6</v>
      </c>
      <c r="AB156" s="43">
        <f t="shared" si="62"/>
        <v>4.9417080513027165E-2</v>
      </c>
    </row>
    <row r="157" spans="1:28">
      <c r="A157" s="74">
        <f t="shared" si="49"/>
        <v>149</v>
      </c>
      <c r="B157" s="73">
        <f t="shared" si="50"/>
        <v>4.3024062534332685</v>
      </c>
      <c r="C157" s="73">
        <f t="shared" si="51"/>
        <v>-1.9179053936083428</v>
      </c>
      <c r="D157" s="73">
        <f t="shared" si="52"/>
        <v>305.70878403750294</v>
      </c>
      <c r="E157" s="73">
        <f t="shared" si="53"/>
        <v>509.20359331523872</v>
      </c>
      <c r="F157" s="14">
        <f t="shared" si="54"/>
        <v>0.63041723174062159</v>
      </c>
      <c r="G157" s="14">
        <f>F157-(Gamma-lambda*LN(D157))</f>
        <v>-9.9743273819483669E-2</v>
      </c>
      <c r="H157" s="15">
        <f t="shared" si="44"/>
        <v>122.67957694241277</v>
      </c>
      <c r="I157" s="15">
        <f>H157*K_over_G</f>
        <v>163.57276925655037</v>
      </c>
      <c r="J157" s="73">
        <f t="shared" si="55"/>
        <v>421.81919599905524</v>
      </c>
      <c r="K157" s="73">
        <f>Mtc+N_*chi*G157</f>
        <v>1.1083902237943848</v>
      </c>
      <c r="L157" s="73">
        <f t="shared" si="56"/>
        <v>1.6656492057250536</v>
      </c>
      <c r="M157" s="73">
        <f t="shared" si="45"/>
        <v>-0.55725898193066881</v>
      </c>
      <c r="N157" s="44">
        <f t="shared" si="42"/>
        <v>2.9999999999999997E-4</v>
      </c>
      <c r="O157" s="44">
        <f t="shared" si="46"/>
        <v>-1.6717769457920062E-4</v>
      </c>
      <c r="P157" s="14">
        <f>_H*D157/J157</f>
        <v>144.94778186348239</v>
      </c>
      <c r="Q157" s="52">
        <f>D157*EXP(-chi*G157/Mtc)</f>
        <v>412.99934652119964</v>
      </c>
      <c r="R157" s="44">
        <f t="shared" si="47"/>
        <v>-9.092172406879929E-4</v>
      </c>
      <c r="S157" s="73">
        <f t="shared" si="57"/>
        <v>421.43567071359973</v>
      </c>
      <c r="T157" s="73">
        <f>R157/(1/Mtc+1/(path_DqDp-W156))</f>
        <v>-5.8922277779348883E-4</v>
      </c>
      <c r="U157" s="52">
        <f>D157*T157/(path_DqDp-E157/D157)</f>
        <v>-0.13499492015090817</v>
      </c>
      <c r="V157" s="73">
        <f t="shared" si="58"/>
        <v>305.57378911735202</v>
      </c>
      <c r="W157" s="14">
        <f t="shared" si="59"/>
        <v>1.6650595847072516</v>
      </c>
      <c r="X157">
        <f t="shared" si="60"/>
        <v>508.79856640515942</v>
      </c>
      <c r="Y157">
        <f t="shared" si="43"/>
        <v>-8.2528969072584311E-7</v>
      </c>
      <c r="Z157" s="44">
        <f t="shared" si="61"/>
        <v>-1.9347056920353354E-2</v>
      </c>
      <c r="AA157">
        <f t="shared" si="48"/>
        <v>-3.3015023378294223E-6</v>
      </c>
      <c r="AB157" s="43">
        <f t="shared" si="62"/>
        <v>4.9713779010689338E-2</v>
      </c>
    </row>
    <row r="158" spans="1:28">
      <c r="A158" s="74">
        <f t="shared" si="49"/>
        <v>150</v>
      </c>
      <c r="B158" s="73">
        <f t="shared" si="50"/>
        <v>4.3264760037238217</v>
      </c>
      <c r="C158" s="73">
        <f t="shared" si="51"/>
        <v>-1.9347056920353354</v>
      </c>
      <c r="D158" s="73">
        <f t="shared" si="52"/>
        <v>305.57378911735202</v>
      </c>
      <c r="E158" s="73">
        <f t="shared" si="53"/>
        <v>508.79856640515942</v>
      </c>
      <c r="F158" s="14">
        <f t="shared" si="54"/>
        <v>0.6306864862977335</v>
      </c>
      <c r="G158" s="14">
        <f>F158-(Gamma-lambda*LN(D158))</f>
        <v>-9.948064442698179E-2</v>
      </c>
      <c r="H158" s="15">
        <f t="shared" si="44"/>
        <v>122.65248752066995</v>
      </c>
      <c r="I158" s="15">
        <f>H158*K_over_G</f>
        <v>163.53665002755994</v>
      </c>
      <c r="J158" s="73">
        <f t="shared" si="55"/>
        <v>421.43567071359973</v>
      </c>
      <c r="K158" s="73">
        <f>Mtc+N_*chi*G158</f>
        <v>1.1087894204709876</v>
      </c>
      <c r="L158" s="73">
        <f t="shared" si="56"/>
        <v>1.6650595847072516</v>
      </c>
      <c r="M158" s="73">
        <f t="shared" si="45"/>
        <v>-0.55627016423626396</v>
      </c>
      <c r="N158" s="44">
        <f t="shared" si="42"/>
        <v>2.9999999999999997E-4</v>
      </c>
      <c r="O158" s="44">
        <f t="shared" si="46"/>
        <v>-1.6688104927087917E-4</v>
      </c>
      <c r="P158" s="14">
        <f>_H*D158/J158</f>
        <v>145.015626513027</v>
      </c>
      <c r="Q158" s="52">
        <f>D158*EXP(-chi*G158/Mtc)</f>
        <v>412.49012914706236</v>
      </c>
      <c r="R158" s="44">
        <f t="shared" si="47"/>
        <v>-9.2344578657034874E-4</v>
      </c>
      <c r="S158" s="73">
        <f t="shared" si="57"/>
        <v>421.04649771916883</v>
      </c>
      <c r="T158" s="73">
        <f>R158/(1/Mtc+1/(path_DqDp-W157))</f>
        <v>-5.985720593602588E-4</v>
      </c>
      <c r="U158" s="52">
        <f>D158*T158/(path_DqDp-E158/D158)</f>
        <v>-0.13701580246065115</v>
      </c>
      <c r="V158" s="73">
        <f t="shared" si="58"/>
        <v>305.43677331489135</v>
      </c>
      <c r="W158" s="14">
        <f t="shared" si="59"/>
        <v>1.6644606017839343</v>
      </c>
      <c r="X158">
        <f t="shared" si="60"/>
        <v>508.38747551864719</v>
      </c>
      <c r="Y158">
        <f t="shared" si="43"/>
        <v>-8.3782933328743507E-7</v>
      </c>
      <c r="Z158" s="44">
        <f t="shared" si="61"/>
        <v>-1.951477579895752E-2</v>
      </c>
      <c r="AA158">
        <f t="shared" si="48"/>
        <v>-3.3516718235571702E-6</v>
      </c>
      <c r="AB158" s="43">
        <f t="shared" si="62"/>
        <v>5.0010427338865779E-2</v>
      </c>
    </row>
    <row r="159" spans="1:28">
      <c r="A159" s="74">
        <f t="shared" si="49"/>
        <v>151</v>
      </c>
      <c r="B159" s="73">
        <f t="shared" si="50"/>
        <v>4.3505502072546607</v>
      </c>
      <c r="C159" s="73">
        <f t="shared" si="51"/>
        <v>-1.951477579895752</v>
      </c>
      <c r="D159" s="73">
        <f t="shared" si="52"/>
        <v>305.43677331489135</v>
      </c>
      <c r="E159" s="73">
        <f t="shared" si="53"/>
        <v>508.38747551864719</v>
      </c>
      <c r="F159" s="14">
        <f t="shared" si="54"/>
        <v>0.63095529107256532</v>
      </c>
      <c r="G159" s="14">
        <f>F159-(Gamma-lambda*LN(D159))</f>
        <v>-9.9218566989442425E-2</v>
      </c>
      <c r="H159" s="15">
        <f t="shared" si="44"/>
        <v>122.62498644915803</v>
      </c>
      <c r="I159" s="15">
        <f>H159*K_over_G</f>
        <v>163.49998193221072</v>
      </c>
      <c r="J159" s="73">
        <f t="shared" si="55"/>
        <v>421.04649771916883</v>
      </c>
      <c r="K159" s="73">
        <f>Mtc+N_*chi*G159</f>
        <v>1.1091877781760475</v>
      </c>
      <c r="L159" s="73">
        <f t="shared" si="56"/>
        <v>1.6644606017839343</v>
      </c>
      <c r="M159" s="73">
        <f t="shared" si="45"/>
        <v>-0.55527282360788677</v>
      </c>
      <c r="N159" s="44">
        <f t="shared" si="42"/>
        <v>2.9999999999999997E-4</v>
      </c>
      <c r="O159" s="44">
        <f t="shared" si="46"/>
        <v>-1.6658184708236601E-4</v>
      </c>
      <c r="P159" s="14">
        <f>_H*D159/J159</f>
        <v>145.08458090470222</v>
      </c>
      <c r="Q159" s="52">
        <f>D159*EXP(-chi*G159/Mtc)</f>
        <v>411.97941920800935</v>
      </c>
      <c r="R159" s="44">
        <f t="shared" si="47"/>
        <v>-9.3730262069465105E-4</v>
      </c>
      <c r="S159" s="73">
        <f t="shared" si="57"/>
        <v>420.65184973342235</v>
      </c>
      <c r="T159" s="73">
        <f>R159/(1/Mtc+1/(path_DqDp-W158))</f>
        <v>-6.0768631343067093E-4</v>
      </c>
      <c r="U159" s="52">
        <f>D159*T159/(path_DqDp-E159/D159)</f>
        <v>-0.13897736525767218</v>
      </c>
      <c r="V159" s="73">
        <f t="shared" si="58"/>
        <v>305.29779594963367</v>
      </c>
      <c r="W159" s="14">
        <f t="shared" si="59"/>
        <v>1.663852492118751</v>
      </c>
      <c r="X159">
        <f t="shared" si="60"/>
        <v>507.97049862915992</v>
      </c>
      <c r="Y159">
        <f t="shared" si="43"/>
        <v>-8.5001456033979298E-7</v>
      </c>
      <c r="Z159" s="44">
        <f t="shared" si="61"/>
        <v>-1.9682207660600224E-2</v>
      </c>
      <c r="AA159">
        <f t="shared" si="48"/>
        <v>-3.4004235316279318E-6</v>
      </c>
      <c r="AB159" s="43">
        <f t="shared" si="62"/>
        <v>5.0307026915334153E-2</v>
      </c>
    </row>
    <row r="160" spans="1:28">
      <c r="A160" s="74">
        <f t="shared" si="49"/>
        <v>152</v>
      </c>
      <c r="B160" s="73">
        <f t="shared" si="50"/>
        <v>4.3746291028467414</v>
      </c>
      <c r="C160" s="73">
        <f t="shared" si="51"/>
        <v>-1.9682207660600224</v>
      </c>
      <c r="D160" s="73">
        <f t="shared" si="52"/>
        <v>305.29779594963367</v>
      </c>
      <c r="E160" s="73">
        <f t="shared" si="53"/>
        <v>507.97049862915992</v>
      </c>
      <c r="F160" s="14">
        <f t="shared" si="54"/>
        <v>0.63122364127833197</v>
      </c>
      <c r="G160" s="14">
        <f>F160-(Gamma-lambda*LN(D160))</f>
        <v>-9.8957043515351839E-2</v>
      </c>
      <c r="H160" s="15">
        <f t="shared" si="44"/>
        <v>122.59708536118993</v>
      </c>
      <c r="I160" s="15">
        <f>H160*K_over_G</f>
        <v>163.46278048158658</v>
      </c>
      <c r="J160" s="73">
        <f t="shared" si="55"/>
        <v>420.65184973342235</v>
      </c>
      <c r="K160" s="73">
        <f>Mtc+N_*chi*G160</f>
        <v>1.1095852938566653</v>
      </c>
      <c r="L160" s="73">
        <f t="shared" si="56"/>
        <v>1.663852492118751</v>
      </c>
      <c r="M160" s="73">
        <f t="shared" si="45"/>
        <v>-0.5542671982620857</v>
      </c>
      <c r="N160" s="44">
        <f t="shared" si="42"/>
        <v>2.9999999999999997E-4</v>
      </c>
      <c r="O160" s="44">
        <f t="shared" si="46"/>
        <v>-1.6628015947862569E-4</v>
      </c>
      <c r="P160" s="14">
        <f>_H*D160/J160</f>
        <v>145.15461949976378</v>
      </c>
      <c r="Q160" s="52">
        <f>D160*EXP(-chi*G160/Mtc)</f>
        <v>411.46730251019989</v>
      </c>
      <c r="R160" s="44">
        <f t="shared" si="47"/>
        <v>-9.5079538457468215E-4</v>
      </c>
      <c r="S160" s="73">
        <f t="shared" si="57"/>
        <v>420.25189589618304</v>
      </c>
      <c r="T160" s="73">
        <f>R160/(1/Mtc+1/(path_DqDp-W159))</f>
        <v>-6.1657037147630066E-4</v>
      </c>
      <c r="U160" s="52">
        <f>D160*T160/(path_DqDp-E160/D160)</f>
        <v>-0.14088083415135269</v>
      </c>
      <c r="V160" s="73">
        <f t="shared" si="58"/>
        <v>305.15691511548232</v>
      </c>
      <c r="W160" s="14">
        <f t="shared" si="59"/>
        <v>1.6632354860517904</v>
      </c>
      <c r="X160">
        <f t="shared" si="60"/>
        <v>507.54781003416417</v>
      </c>
      <c r="Y160">
        <f t="shared" si="43"/>
        <v>-8.6185267212692705E-7</v>
      </c>
      <c r="Z160" s="44">
        <f t="shared" si="61"/>
        <v>-1.9849349672750975E-2</v>
      </c>
      <c r="AA160">
        <f t="shared" si="48"/>
        <v>-3.4477866561871512E-6</v>
      </c>
      <c r="AB160" s="43">
        <f t="shared" si="62"/>
        <v>5.0603579128677967E-2</v>
      </c>
    </row>
    <row r="161" spans="1:28">
      <c r="A161" s="74">
        <f t="shared" si="49"/>
        <v>153</v>
      </c>
      <c r="B161" s="73">
        <f t="shared" si="50"/>
        <v>4.398712923776098</v>
      </c>
      <c r="C161" s="73">
        <f t="shared" si="51"/>
        <v>-1.9849349672750976</v>
      </c>
      <c r="D161" s="73">
        <f t="shared" si="52"/>
        <v>305.15691511548232</v>
      </c>
      <c r="E161" s="73">
        <f t="shared" si="53"/>
        <v>507.54781003416417</v>
      </c>
      <c r="F161" s="14">
        <f t="shared" si="54"/>
        <v>0.63149153225696031</v>
      </c>
      <c r="G161" s="14">
        <f>F161-(Gamma-lambda*LN(D161))</f>
        <v>-9.8696075941560935E-2</v>
      </c>
      <c r="H161" s="15">
        <f t="shared" si="44"/>
        <v>122.56879565053964</v>
      </c>
      <c r="I161" s="15">
        <f>H161*K_over_G</f>
        <v>163.42506086738621</v>
      </c>
      <c r="J161" s="73">
        <f t="shared" si="55"/>
        <v>420.25189589618304</v>
      </c>
      <c r="K161" s="73">
        <f>Mtc+N_*chi*G161</f>
        <v>1.1099819645688274</v>
      </c>
      <c r="L161" s="73">
        <f t="shared" si="56"/>
        <v>1.6632354860517904</v>
      </c>
      <c r="M161" s="73">
        <f t="shared" si="45"/>
        <v>-0.55325352148296303</v>
      </c>
      <c r="N161" s="44">
        <f t="shared" si="42"/>
        <v>2.9999999999999997E-4</v>
      </c>
      <c r="O161" s="44">
        <f t="shared" si="46"/>
        <v>-1.6597605644488888E-4</v>
      </c>
      <c r="P161" s="14">
        <f>_H*D161/J161</f>
        <v>145.22571728783672</v>
      </c>
      <c r="Q161" s="52">
        <f>D161*EXP(-chi*G161/Mtc)</f>
        <v>410.95386282847875</v>
      </c>
      <c r="R161" s="44">
        <f t="shared" si="47"/>
        <v>-9.639315383055089E-4</v>
      </c>
      <c r="S161" s="73">
        <f t="shared" si="57"/>
        <v>419.84680183969601</v>
      </c>
      <c r="T161" s="73">
        <f>R161/(1/Mtc+1/(path_DqDp-W160))</f>
        <v>-6.252289450486907E-4</v>
      </c>
      <c r="U161" s="52">
        <f>D161*T161/(path_DqDp-E161/D161)</f>
        <v>-0.1427274094436036</v>
      </c>
      <c r="V161" s="73">
        <f t="shared" si="58"/>
        <v>305.01418770603874</v>
      </c>
      <c r="W161" s="14">
        <f t="shared" si="59"/>
        <v>1.6626098092188915</v>
      </c>
      <c r="X161">
        <f t="shared" si="60"/>
        <v>507.11958043099224</v>
      </c>
      <c r="Y161">
        <f t="shared" si="43"/>
        <v>-8.7335081098376931E-7</v>
      </c>
      <c r="Z161" s="44">
        <f t="shared" si="61"/>
        <v>-2.0016199080006847E-2</v>
      </c>
      <c r="AA161">
        <f t="shared" si="48"/>
        <v>-3.4937897602654873E-6</v>
      </c>
      <c r="AB161" s="43">
        <f t="shared" si="62"/>
        <v>5.0900085338917704E-2</v>
      </c>
    </row>
    <row r="162" spans="1:28">
      <c r="A162" s="74">
        <f t="shared" si="49"/>
        <v>154</v>
      </c>
      <c r="B162" s="73">
        <f t="shared" si="50"/>
        <v>4.4228018978915422</v>
      </c>
      <c r="C162" s="73">
        <f t="shared" si="51"/>
        <v>-2.0016199080006847</v>
      </c>
      <c r="D162" s="73">
        <f t="shared" si="52"/>
        <v>305.01418770603874</v>
      </c>
      <c r="E162" s="73">
        <f t="shared" si="53"/>
        <v>507.11958043099224</v>
      </c>
      <c r="F162" s="14">
        <f t="shared" si="54"/>
        <v>0.63175895947640148</v>
      </c>
      <c r="G162" s="14">
        <f>F162-(Gamma-lambda*LN(D162))</f>
        <v>-9.843566613468091E-2</v>
      </c>
      <c r="H162" s="15">
        <f t="shared" si="44"/>
        <v>122.54012847661996</v>
      </c>
      <c r="I162" s="15">
        <f>H162*K_over_G</f>
        <v>163.38683796882663</v>
      </c>
      <c r="J162" s="73">
        <f t="shared" si="55"/>
        <v>419.84680183969601</v>
      </c>
      <c r="K162" s="73">
        <f>Mtc+N_*chi*G162</f>
        <v>1.1103777874752849</v>
      </c>
      <c r="L162" s="73">
        <f t="shared" si="56"/>
        <v>1.6626098092188915</v>
      </c>
      <c r="M162" s="73">
        <f t="shared" si="45"/>
        <v>-0.55223202174360653</v>
      </c>
      <c r="N162" s="44">
        <f t="shared" si="42"/>
        <v>2.9999999999999997E-4</v>
      </c>
      <c r="O162" s="44">
        <f t="shared" si="46"/>
        <v>-1.6566960652308194E-4</v>
      </c>
      <c r="P162" s="14">
        <f>_H*D162/J162</f>
        <v>145.29784977259294</v>
      </c>
      <c r="Q162" s="52">
        <f>D162*EXP(-chi*G162/Mtc)</f>
        <v>410.43918195103169</v>
      </c>
      <c r="R162" s="44">
        <f t="shared" si="47"/>
        <v>-9.7671836630260664E-4</v>
      </c>
      <c r="S162" s="73">
        <f t="shared" si="57"/>
        <v>419.43672975730578</v>
      </c>
      <c r="T162" s="73">
        <f>R162/(1/Mtc+1/(path_DqDp-W161))</f>
        <v>-6.3366662978679993E-4</v>
      </c>
      <c r="U162" s="52">
        <f>D162*T162/(path_DqDp-E162/D162)</f>
        <v>-0.14451826676548263</v>
      </c>
      <c r="V162" s="73">
        <f t="shared" si="58"/>
        <v>304.86966943927325</v>
      </c>
      <c r="W162" s="14">
        <f t="shared" si="59"/>
        <v>1.6619756826669796</v>
      </c>
      <c r="X162">
        <f t="shared" si="60"/>
        <v>506.6859769907926</v>
      </c>
      <c r="Y162">
        <f t="shared" si="43"/>
        <v>-8.8451596568051576E-7</v>
      </c>
      <c r="Z162" s="44">
        <f t="shared" si="61"/>
        <v>-2.0182753202495608E-2</v>
      </c>
      <c r="AA162">
        <f t="shared" si="48"/>
        <v>-3.5384607931301174E-6</v>
      </c>
      <c r="AB162" s="43">
        <f t="shared" si="62"/>
        <v>5.1196546878124576E-2</v>
      </c>
    </row>
    <row r="163" spans="1:28">
      <c r="A163" s="74">
        <f t="shared" si="49"/>
        <v>155</v>
      </c>
      <c r="B163" s="73">
        <f t="shared" si="50"/>
        <v>4.4468962477292706</v>
      </c>
      <c r="C163" s="73">
        <f t="shared" si="51"/>
        <v>-2.0182753202495607</v>
      </c>
      <c r="D163" s="73">
        <f t="shared" si="52"/>
        <v>304.86966943927325</v>
      </c>
      <c r="E163" s="73">
        <f t="shared" si="53"/>
        <v>506.6859769907926</v>
      </c>
      <c r="F163" s="14">
        <f t="shared" si="54"/>
        <v>0.63202591852801093</v>
      </c>
      <c r="G163" s="14">
        <f>F163-(Gamma-lambda*LN(D163))</f>
        <v>-9.8175815892450946E-2</v>
      </c>
      <c r="H163" s="15">
        <f t="shared" si="44"/>
        <v>122.51109476951775</v>
      </c>
      <c r="I163" s="15">
        <f>H163*K_over_G</f>
        <v>163.34812635935702</v>
      </c>
      <c r="J163" s="73">
        <f t="shared" si="55"/>
        <v>419.43672975730578</v>
      </c>
      <c r="K163" s="73">
        <f>Mtc+N_*chi*G163</f>
        <v>1.1107727598434747</v>
      </c>
      <c r="L163" s="73">
        <f t="shared" si="56"/>
        <v>1.6619756826669796</v>
      </c>
      <c r="M163" s="73">
        <f t="shared" si="45"/>
        <v>-0.55120292282350491</v>
      </c>
      <c r="N163" s="44">
        <f t="shared" si="42"/>
        <v>2.9999999999999997E-4</v>
      </c>
      <c r="O163" s="44">
        <f t="shared" si="46"/>
        <v>-1.6536087684705146E-4</v>
      </c>
      <c r="P163" s="14">
        <f>_H*D163/J163</f>
        <v>145.37099295794945</v>
      </c>
      <c r="Q163" s="52">
        <f>D163*EXP(-chi*G163/Mtc)</f>
        <v>409.92333972292602</v>
      </c>
      <c r="R163" s="44">
        <f t="shared" si="47"/>
        <v>-9.8916298281335178E-4</v>
      </c>
      <c r="S163" s="73">
        <f t="shared" si="57"/>
        <v>419.02183847059757</v>
      </c>
      <c r="T163" s="73">
        <f>R163/(1/Mtc+1/(path_DqDp-W162))</f>
        <v>-6.4188790926037701E-4</v>
      </c>
      <c r="U163" s="52">
        <f>D163*T163/(path_DqDp-E163/D163)</f>
        <v>-0.14625455769244558</v>
      </c>
      <c r="V163" s="73">
        <f t="shared" si="58"/>
        <v>304.72341488158082</v>
      </c>
      <c r="W163" s="14">
        <f t="shared" si="59"/>
        <v>1.6613333229655871</v>
      </c>
      <c r="X163">
        <f t="shared" si="60"/>
        <v>506.2471634306379</v>
      </c>
      <c r="Y163">
        <f t="shared" si="43"/>
        <v>-8.9535497561014851E-7</v>
      </c>
      <c r="Z163" s="44">
        <f t="shared" si="61"/>
        <v>-2.034900943431827E-2</v>
      </c>
      <c r="AA163">
        <f t="shared" si="48"/>
        <v>-3.5818271070081183E-6</v>
      </c>
      <c r="AB163" s="43">
        <f t="shared" si="62"/>
        <v>5.1492965051017567E-2</v>
      </c>
    </row>
    <row r="164" spans="1:28">
      <c r="A164" s="74">
        <f t="shared" si="49"/>
        <v>156</v>
      </c>
      <c r="B164" s="73">
        <f t="shared" si="50"/>
        <v>4.4709961906244811</v>
      </c>
      <c r="C164" s="73">
        <f t="shared" si="51"/>
        <v>-2.0349009434318268</v>
      </c>
      <c r="D164" s="73">
        <f t="shared" si="52"/>
        <v>304.72341488158082</v>
      </c>
      <c r="E164" s="73">
        <f t="shared" si="53"/>
        <v>506.2471634306379</v>
      </c>
      <c r="F164" s="14">
        <f t="shared" si="54"/>
        <v>0.63229240512399298</v>
      </c>
      <c r="G164" s="14">
        <f>F164-(Gamma-lambda*LN(D164))</f>
        <v>-9.7916526945077131E-2</v>
      </c>
      <c r="H164" s="15">
        <f t="shared" si="44"/>
        <v>122.48170523489235</v>
      </c>
      <c r="I164" s="15">
        <f>H164*K_over_G</f>
        <v>163.30894031318982</v>
      </c>
      <c r="J164" s="73">
        <f t="shared" si="55"/>
        <v>419.02183847059757</v>
      </c>
      <c r="K164" s="73">
        <f>Mtc+N_*chi*G164</f>
        <v>1.1111668790434828</v>
      </c>
      <c r="L164" s="73">
        <f t="shared" si="56"/>
        <v>1.6613333229655871</v>
      </c>
      <c r="M164" s="73">
        <f t="shared" si="45"/>
        <v>-0.55016644392210434</v>
      </c>
      <c r="N164" s="44">
        <f t="shared" si="42"/>
        <v>2.9999999999999997E-4</v>
      </c>
      <c r="O164" s="44">
        <f t="shared" si="46"/>
        <v>-1.6504993317663128E-4</v>
      </c>
      <c r="P164" s="14">
        <f>_H*D164/J164</f>
        <v>145.4451233347653</v>
      </c>
      <c r="Q164" s="52">
        <f>D164*EXP(-chi*G164/Mtc)</f>
        <v>409.40641408857147</v>
      </c>
      <c r="R164" s="44">
        <f t="shared" si="47"/>
        <v>-1.0012723372111515E-3</v>
      </c>
      <c r="S164" s="73">
        <f t="shared" si="57"/>
        <v>418.60228349504962</v>
      </c>
      <c r="T164" s="73">
        <f>R164/(1/Mtc+1/(path_DqDp-W163))</f>
        <v>-6.4989715865680067E-4</v>
      </c>
      <c r="U164" s="52">
        <f>D164*T164/(path_DqDp-E164/D164)</f>
        <v>-0.14793741033911303</v>
      </c>
      <c r="V164" s="73">
        <f t="shared" si="58"/>
        <v>304.5754774712417</v>
      </c>
      <c r="W164" s="14">
        <f t="shared" si="59"/>
        <v>1.660682942314718</v>
      </c>
      <c r="X164">
        <f t="shared" si="60"/>
        <v>505.80330008385175</v>
      </c>
      <c r="Y164">
        <f t="shared" si="43"/>
        <v>-9.0587453482584826E-7</v>
      </c>
      <c r="Z164" s="44">
        <f t="shared" si="61"/>
        <v>-2.0514965242029726E-2</v>
      </c>
      <c r="AA164">
        <f t="shared" si="48"/>
        <v>-3.6239154732122239E-6</v>
      </c>
      <c r="AB164" s="43">
        <f t="shared" si="62"/>
        <v>5.1789341135544356E-2</v>
      </c>
    </row>
    <row r="165" spans="1:28">
      <c r="A165" s="74">
        <f t="shared" si="49"/>
        <v>157</v>
      </c>
      <c r="B165" s="73">
        <f t="shared" si="50"/>
        <v>4.4951019388201114</v>
      </c>
      <c r="C165" s="73">
        <f t="shared" si="51"/>
        <v>-2.0514965242029728</v>
      </c>
      <c r="D165" s="73">
        <f t="shared" si="52"/>
        <v>304.5754774712417</v>
      </c>
      <c r="E165" s="73">
        <f t="shared" si="53"/>
        <v>505.80330008385175</v>
      </c>
      <c r="F165" s="14">
        <f t="shared" si="54"/>
        <v>0.63255841509490918</v>
      </c>
      <c r="G165" s="14">
        <f>F165-(Gamma-lambda*LN(D165))</f>
        <v>-9.7657800956543195E-2</v>
      </c>
      <c r="H165" s="15">
        <f t="shared" si="44"/>
        <v>122.45197035874128</v>
      </c>
      <c r="I165" s="15">
        <f>H165*K_over_G</f>
        <v>163.26929381165505</v>
      </c>
      <c r="J165" s="73">
        <f t="shared" si="55"/>
        <v>418.60228349504962</v>
      </c>
      <c r="K165" s="73">
        <f>Mtc+N_*chi*G165</f>
        <v>1.1115601425460544</v>
      </c>
      <c r="L165" s="73">
        <f t="shared" si="56"/>
        <v>1.660682942314718</v>
      </c>
      <c r="M165" s="73">
        <f t="shared" si="45"/>
        <v>-0.54912279976866363</v>
      </c>
      <c r="N165" s="44">
        <f t="shared" si="42"/>
        <v>2.9999999999999997E-4</v>
      </c>
      <c r="O165" s="44">
        <f t="shared" si="46"/>
        <v>-1.6473683993059907E-4</v>
      </c>
      <c r="P165" s="14">
        <f>_H*D165/J165</f>
        <v>145.52021786801532</v>
      </c>
      <c r="Q165" s="52">
        <f>D165*EXP(-chi*G165/Mtc)</f>
        <v>408.88848113313321</v>
      </c>
      <c r="R165" s="44">
        <f t="shared" si="47"/>
        <v>-1.0130532190823327E-3</v>
      </c>
      <c r="S165" s="73">
        <f t="shared" si="57"/>
        <v>418.17821710423976</v>
      </c>
      <c r="T165" s="73">
        <f>R165/(1/Mtc+1/(path_DqDp-W164))</f>
        <v>-6.576986483187733E-4</v>
      </c>
      <c r="U165" s="52">
        <f>D165*T165/(path_DqDp-E165/D165)</f>
        <v>-0.14956792993444604</v>
      </c>
      <c r="V165" s="73">
        <f t="shared" si="58"/>
        <v>304.42590954130725</v>
      </c>
      <c r="W165" s="14">
        <f t="shared" si="59"/>
        <v>1.6600247486492019</v>
      </c>
      <c r="X165">
        <f t="shared" si="60"/>
        <v>505.35454396861326</v>
      </c>
      <c r="Y165">
        <f t="shared" si="43"/>
        <v>-9.1608119593501339E-7</v>
      </c>
      <c r="Z165" s="44">
        <f t="shared" si="61"/>
        <v>-2.0680618163156261E-2</v>
      </c>
      <c r="AA165">
        <f t="shared" si="48"/>
        <v>-3.6647520976902021E-6</v>
      </c>
      <c r="AB165" s="43">
        <f t="shared" si="62"/>
        <v>5.2085676383446668E-2</v>
      </c>
    </row>
    <row r="166" spans="1:28">
      <c r="A166" s="74">
        <f t="shared" si="49"/>
        <v>158</v>
      </c>
      <c r="B166" s="73">
        <f t="shared" si="50"/>
        <v>4.5192136995727914</v>
      </c>
      <c r="C166" s="73">
        <f t="shared" si="51"/>
        <v>-2.0680618163156259</v>
      </c>
      <c r="D166" s="73">
        <f t="shared" si="52"/>
        <v>304.42590954130725</v>
      </c>
      <c r="E166" s="73">
        <f t="shared" si="53"/>
        <v>505.35454396861326</v>
      </c>
      <c r="F166" s="14">
        <f t="shared" si="54"/>
        <v>0.63282394438724754</v>
      </c>
      <c r="G166" s="14">
        <f>F166-(Gamma-lambda*LN(D166))</f>
        <v>-9.7399639525894366E-2</v>
      </c>
      <c r="H166" s="15">
        <f t="shared" si="44"/>
        <v>122.42190041203871</v>
      </c>
      <c r="I166" s="15">
        <f>H166*K_over_G</f>
        <v>163.22920054938496</v>
      </c>
      <c r="J166" s="73">
        <f t="shared" si="55"/>
        <v>418.17821710423976</v>
      </c>
      <c r="K166" s="73">
        <f>Mtc+N_*chi*G166</f>
        <v>1.1119525479206405</v>
      </c>
      <c r="L166" s="73">
        <f t="shared" si="56"/>
        <v>1.6600247486492019</v>
      </c>
      <c r="M166" s="73">
        <f t="shared" si="45"/>
        <v>-0.54807220072856144</v>
      </c>
      <c r="N166" s="44">
        <f t="shared" si="42"/>
        <v>2.9999999999999997E-4</v>
      </c>
      <c r="O166" s="44">
        <f t="shared" si="46"/>
        <v>-1.6442166021856842E-4</v>
      </c>
      <c r="P166" s="14">
        <f>_H*D166/J166</f>
        <v>145.59625398442151</v>
      </c>
      <c r="Q166" s="52">
        <f>D166*EXP(-chi*G166/Mtc)</f>
        <v>408.36961512293198</v>
      </c>
      <c r="R166" s="44">
        <f t="shared" si="47"/>
        <v>-1.0245122631147995E-3</v>
      </c>
      <c r="S166" s="73">
        <f t="shared" si="57"/>
        <v>417.74978839264895</v>
      </c>
      <c r="T166" s="73">
        <f>R166/(1/Mtc+1/(path_DqDp-W165))</f>
        <v>-6.652965471394955E-4</v>
      </c>
      <c r="U166" s="52">
        <f>D166*T166/(path_DqDp-E166/D166)</f>
        <v>-0.15114719937809504</v>
      </c>
      <c r="V166" s="73">
        <f t="shared" si="58"/>
        <v>304.27476234192915</v>
      </c>
      <c r="W166" s="14">
        <f t="shared" si="59"/>
        <v>1.659358945739676</v>
      </c>
      <c r="X166">
        <f t="shared" si="60"/>
        <v>504.90104885489404</v>
      </c>
      <c r="Y166">
        <f t="shared" si="43"/>
        <v>-9.259813738557488E-7</v>
      </c>
      <c r="Z166" s="44">
        <f t="shared" si="61"/>
        <v>-2.0845965804748685E-2</v>
      </c>
      <c r="AA166">
        <f t="shared" si="48"/>
        <v>-3.704362636038756E-6</v>
      </c>
      <c r="AB166" s="43">
        <f t="shared" si="62"/>
        <v>5.238197202081063E-2</v>
      </c>
    </row>
    <row r="167" spans="1:28">
      <c r="A167" s="74">
        <f t="shared" si="49"/>
        <v>159</v>
      </c>
      <c r="B167" s="73">
        <f t="shared" si="50"/>
        <v>4.5433316752561064</v>
      </c>
      <c r="C167" s="73">
        <f t="shared" si="51"/>
        <v>-2.0845965804748685</v>
      </c>
      <c r="D167" s="73">
        <f t="shared" si="52"/>
        <v>304.27476234192915</v>
      </c>
      <c r="E167" s="73">
        <f t="shared" si="53"/>
        <v>504.90104885489404</v>
      </c>
      <c r="F167" s="14">
        <f t="shared" si="54"/>
        <v>0.63308898906105004</v>
      </c>
      <c r="G167" s="14">
        <f>F167-(Gamma-lambda*LN(D167))</f>
        <v>-9.7142044188496368E-2</v>
      </c>
      <c r="H167" s="15">
        <f t="shared" si="44"/>
        <v>122.39150545525071</v>
      </c>
      <c r="I167" s="15">
        <f>H167*K_over_G</f>
        <v>163.1886739403343</v>
      </c>
      <c r="J167" s="73">
        <f t="shared" si="55"/>
        <v>417.74978839264895</v>
      </c>
      <c r="K167" s="73">
        <f>Mtc+N_*chi*G167</f>
        <v>1.1123440928334856</v>
      </c>
      <c r="L167" s="73">
        <f t="shared" si="56"/>
        <v>1.659358945739676</v>
      </c>
      <c r="M167" s="73">
        <f t="shared" si="45"/>
        <v>-0.54701485290619045</v>
      </c>
      <c r="N167" s="44">
        <f t="shared" si="42"/>
        <v>2.9999999999999997E-4</v>
      </c>
      <c r="O167" s="44">
        <f t="shared" si="46"/>
        <v>-1.6410445587185712E-4</v>
      </c>
      <c r="P167" s="14">
        <f>_H*D167/J167</f>
        <v>145.67320956052143</v>
      </c>
      <c r="Q167" s="52">
        <f>D167*EXP(-chi*G167/Mtc)</f>
        <v>407.8498885448638</v>
      </c>
      <c r="R167" s="44">
        <f t="shared" si="47"/>
        <v>-1.0356559537972162E-3</v>
      </c>
      <c r="S167" s="73">
        <f t="shared" si="57"/>
        <v>417.31714333710261</v>
      </c>
      <c r="T167" s="73">
        <f>R167/(1/Mtc+1/(path_DqDp-W166))</f>
        <v>-6.7269492582173161E-4</v>
      </c>
      <c r="U167" s="52">
        <f>D167*T167/(path_DqDp-E167/D167)</f>
        <v>-0.15267627977867648</v>
      </c>
      <c r="V167" s="73">
        <f t="shared" si="58"/>
        <v>304.12208606215046</v>
      </c>
      <c r="W167" s="14">
        <f t="shared" si="59"/>
        <v>1.658685733290338</v>
      </c>
      <c r="X167">
        <f t="shared" si="60"/>
        <v>504.4429653297853</v>
      </c>
      <c r="Y167">
        <f t="shared" si="43"/>
        <v>-9.3558134944155869E-7</v>
      </c>
      <c r="Z167" s="44">
        <f t="shared" si="61"/>
        <v>-2.1011005841969983E-2</v>
      </c>
      <c r="AA167">
        <f t="shared" si="48"/>
        <v>-3.742772207963683E-6</v>
      </c>
      <c r="AB167" s="43">
        <f t="shared" si="62"/>
        <v>5.2678229248602666E-2</v>
      </c>
    </row>
    <row r="168" spans="1:28">
      <c r="A168" s="74">
        <f t="shared" si="49"/>
        <v>160</v>
      </c>
      <c r="B168" s="73">
        <f t="shared" si="50"/>
        <v>4.5674560634612673</v>
      </c>
      <c r="C168" s="73">
        <f t="shared" si="51"/>
        <v>-2.1011005841969981</v>
      </c>
      <c r="D168" s="73">
        <f t="shared" si="52"/>
        <v>304.12208606215046</v>
      </c>
      <c r="E168" s="73">
        <f t="shared" si="53"/>
        <v>504.4429653297853</v>
      </c>
      <c r="F168" s="14">
        <f t="shared" si="54"/>
        <v>0.63335354528759791</v>
      </c>
      <c r="G168" s="14">
        <f>F168-(Gamma-lambda*LN(D168))</f>
        <v>-9.6885016417267655E-2</v>
      </c>
      <c r="H168" s="15">
        <f t="shared" si="44"/>
        <v>122.36079534273168</v>
      </c>
      <c r="I168" s="15">
        <f>H168*K_over_G</f>
        <v>163.14772712364226</v>
      </c>
      <c r="J168" s="73">
        <f t="shared" si="55"/>
        <v>417.31714333710261</v>
      </c>
      <c r="K168" s="73">
        <f>Mtc+N_*chi*G168</f>
        <v>1.1127347750457532</v>
      </c>
      <c r="L168" s="73">
        <f t="shared" si="56"/>
        <v>1.658685733290338</v>
      </c>
      <c r="M168" s="73">
        <f t="shared" si="45"/>
        <v>-0.54595095824458473</v>
      </c>
      <c r="N168" s="44">
        <f t="shared" si="42"/>
        <v>2.9999999999999997E-4</v>
      </c>
      <c r="O168" s="44">
        <f t="shared" si="46"/>
        <v>-1.637852874733754E-4</v>
      </c>
      <c r="P168" s="14">
        <f>_H*D168/J168</f>
        <v>145.75106291115634</v>
      </c>
      <c r="Q168" s="52">
        <f>D168*EXP(-chi*G168/Mtc)</f>
        <v>407.32937214486685</v>
      </c>
      <c r="R168" s="44">
        <f t="shared" si="47"/>
        <v>-1.0464906299374377E-3</v>
      </c>
      <c r="S168" s="73">
        <f t="shared" si="57"/>
        <v>416.88042485688806</v>
      </c>
      <c r="T168" s="73">
        <f>R168/(1/Mtc+1/(path_DqDp-W167))</f>
        <v>-6.7989776000712033E-4</v>
      </c>
      <c r="U168" s="52">
        <f>D168*T168/(path_DqDp-E168/D168)</f>
        <v>-0.15415621097475896</v>
      </c>
      <c r="V168" s="73">
        <f t="shared" si="58"/>
        <v>303.96792985117571</v>
      </c>
      <c r="W168" s="14">
        <f t="shared" si="59"/>
        <v>1.6580053070335852</v>
      </c>
      <c r="X168">
        <f t="shared" si="60"/>
        <v>503.98044086126185</v>
      </c>
      <c r="Y168">
        <f t="shared" si="43"/>
        <v>-9.4488727298009467E-7</v>
      </c>
      <c r="Z168" s="44">
        <f t="shared" si="61"/>
        <v>-2.1175736016716337E-2</v>
      </c>
      <c r="AA168">
        <f t="shared" si="48"/>
        <v>-3.7800054112750168E-6</v>
      </c>
      <c r="AB168" s="43">
        <f t="shared" si="62"/>
        <v>5.297444924319139E-2</v>
      </c>
    </row>
    <row r="169" spans="1:28">
      <c r="A169" s="74">
        <f t="shared" si="49"/>
        <v>161</v>
      </c>
      <c r="B169" s="73">
        <f t="shared" si="50"/>
        <v>4.5915870570952615</v>
      </c>
      <c r="C169" s="73">
        <f t="shared" si="51"/>
        <v>-2.1175736016716336</v>
      </c>
      <c r="D169" s="73">
        <f t="shared" si="52"/>
        <v>303.96792985117571</v>
      </c>
      <c r="E169" s="73">
        <f t="shared" si="53"/>
        <v>503.98044086126185</v>
      </c>
      <c r="F169" s="14">
        <f t="shared" si="54"/>
        <v>0.63361760934715194</v>
      </c>
      <c r="G169" s="14">
        <f>F169-(Gamma-lambda*LN(D169))</f>
        <v>-9.662855762388689E-2</v>
      </c>
      <c r="H169" s="15">
        <f t="shared" si="44"/>
        <v>122.3297797270063</v>
      </c>
      <c r="I169" s="15">
        <f>H169*K_over_G</f>
        <v>163.10637296934175</v>
      </c>
      <c r="J169" s="73">
        <f t="shared" si="55"/>
        <v>416.88042485688806</v>
      </c>
      <c r="K169" s="73">
        <f>Mtc+N_*chi*G169</f>
        <v>1.1131245924116919</v>
      </c>
      <c r="L169" s="73">
        <f t="shared" si="56"/>
        <v>1.6580053070335852</v>
      </c>
      <c r="M169" s="73">
        <f t="shared" si="45"/>
        <v>-0.54488071462189325</v>
      </c>
      <c r="N169" s="44">
        <f t="shared" si="42"/>
        <v>2.9999999999999997E-4</v>
      </c>
      <c r="O169" s="44">
        <f t="shared" si="46"/>
        <v>-1.6346421438656795E-4</v>
      </c>
      <c r="P169" s="14">
        <f>_H*D169/J169</f>
        <v>145.82979277836117</v>
      </c>
      <c r="Q169" s="52">
        <f>D169*EXP(-chi*G169/Mtc)</f>
        <v>406.80813496546466</v>
      </c>
      <c r="R169" s="44">
        <f t="shared" si="47"/>
        <v>-1.057022489008039E-3</v>
      </c>
      <c r="S169" s="73">
        <f t="shared" si="57"/>
        <v>416.43977287258707</v>
      </c>
      <c r="T169" s="73">
        <f>R169/(1/Mtc+1/(path_DqDp-W168))</f>
        <v>-6.8690893328147659E-4</v>
      </c>
      <c r="U169" s="52">
        <f>D169*T169/(path_DqDp-E169/D169)</f>
        <v>-0.15558801203923633</v>
      </c>
      <c r="V169" s="73">
        <f t="shared" si="58"/>
        <v>303.81234183913648</v>
      </c>
      <c r="W169" s="14">
        <f t="shared" si="59"/>
        <v>1.6573178588216781</v>
      </c>
      <c r="X169">
        <f t="shared" si="60"/>
        <v>503.51361986043742</v>
      </c>
      <c r="Y169">
        <f t="shared" si="43"/>
        <v>-9.5390516757111248E-7</v>
      </c>
      <c r="Z169" s="44">
        <f t="shared" si="61"/>
        <v>-2.1340154136270478E-2</v>
      </c>
      <c r="AA169">
        <f t="shared" si="48"/>
        <v>-3.8160863353649957E-6</v>
      </c>
      <c r="AB169" s="43">
        <f t="shared" si="62"/>
        <v>5.3270633156856026E-2</v>
      </c>
    </row>
    <row r="170" spans="1:28">
      <c r="A170" s="74">
        <f t="shared" si="49"/>
        <v>162</v>
      </c>
      <c r="B170" s="73">
        <f t="shared" si="50"/>
        <v>4.6157248444765866</v>
      </c>
      <c r="C170" s="73">
        <f t="shared" si="51"/>
        <v>-2.1340154136270479</v>
      </c>
      <c r="D170" s="73">
        <f t="shared" si="52"/>
        <v>303.81234183913648</v>
      </c>
      <c r="E170" s="73">
        <f t="shared" si="53"/>
        <v>503.51361986043742</v>
      </c>
      <c r="F170" s="14">
        <f t="shared" si="54"/>
        <v>0.63388117762674612</v>
      </c>
      <c r="G170" s="14">
        <f>F170-(Gamma-lambda*LN(D170))</f>
        <v>-9.6372669159976998E-2</v>
      </c>
      <c r="H170" s="15">
        <f t="shared" si="44"/>
        <v>122.29846806294061</v>
      </c>
      <c r="I170" s="15">
        <f>H170*K_over_G</f>
        <v>163.06462408392085</v>
      </c>
      <c r="J170" s="73">
        <f t="shared" si="55"/>
        <v>416.43977287258707</v>
      </c>
      <c r="K170" s="73">
        <f>Mtc+N_*chi*G170</f>
        <v>1.113513542876835</v>
      </c>
      <c r="L170" s="73">
        <f t="shared" si="56"/>
        <v>1.6573178588216781</v>
      </c>
      <c r="M170" s="73">
        <f t="shared" si="45"/>
        <v>-0.54380431594484313</v>
      </c>
      <c r="N170" s="44">
        <f t="shared" si="42"/>
        <v>2.9999999999999997E-4</v>
      </c>
      <c r="O170" s="44">
        <f t="shared" si="46"/>
        <v>-1.6314129478345291E-4</v>
      </c>
      <c r="P170" s="14">
        <f>_H*D170/J170</f>
        <v>145.90937832063904</v>
      </c>
      <c r="Q170" s="52">
        <f>D170*EXP(-chi*G170/Mtc)</f>
        <v>406.28624438241695</v>
      </c>
      <c r="R170" s="44">
        <f t="shared" si="47"/>
        <v>-1.0672575913263404E-3</v>
      </c>
      <c r="S170" s="73">
        <f t="shared" si="57"/>
        <v>415.9953243636586</v>
      </c>
      <c r="T170" s="73">
        <f>R170/(1/Mtc+1/(path_DqDp-W169))</f>
        <v>-6.9373224006149864E-4</v>
      </c>
      <c r="U170" s="52">
        <f>D170*T170/(path_DqDp-E170/D170)</f>
        <v>-0.15697268176772619</v>
      </c>
      <c r="V170" s="73">
        <f t="shared" si="58"/>
        <v>303.65536915736874</v>
      </c>
      <c r="W170" s="14">
        <f t="shared" si="59"/>
        <v>1.6566235767155337</v>
      </c>
      <c r="X170">
        <f t="shared" si="60"/>
        <v>503.04264374235595</v>
      </c>
      <c r="Y170">
        <f t="shared" si="43"/>
        <v>-9.6264093238850219E-7</v>
      </c>
      <c r="Z170" s="44">
        <f t="shared" si="61"/>
        <v>-2.1504258071986318E-2</v>
      </c>
      <c r="AA170">
        <f t="shared" si="48"/>
        <v>-3.8510385742450996E-6</v>
      </c>
      <c r="AB170" s="43">
        <f t="shared" si="62"/>
        <v>5.356678211828178E-2</v>
      </c>
    </row>
    <row r="171" spans="1:28">
      <c r="A171" s="74">
        <f t="shared" si="49"/>
        <v>163</v>
      </c>
      <c r="B171" s="73">
        <f t="shared" si="50"/>
        <v>4.6398696094286338</v>
      </c>
      <c r="C171" s="73">
        <f t="shared" si="51"/>
        <v>-2.1504258071986317</v>
      </c>
      <c r="D171" s="73">
        <f t="shared" si="52"/>
        <v>303.65536915736874</v>
      </c>
      <c r="E171" s="73">
        <f t="shared" si="53"/>
        <v>503.04264374235595</v>
      </c>
      <c r="F171" s="14">
        <f t="shared" si="54"/>
        <v>0.6341442466180327</v>
      </c>
      <c r="G171" s="14">
        <f>F171-(Gamma-lambda*LN(D171))</f>
        <v>-9.6117352318265792E-2</v>
      </c>
      <c r="H171" s="15">
        <f t="shared" si="44"/>
        <v>122.26686961180638</v>
      </c>
      <c r="I171" s="15">
        <f>H171*K_over_G</f>
        <v>163.02249281574186</v>
      </c>
      <c r="J171" s="73">
        <f t="shared" si="55"/>
        <v>415.9953243636586</v>
      </c>
      <c r="K171" s="73">
        <f>Mtc+N_*chi*G171</f>
        <v>1.1139016244762361</v>
      </c>
      <c r="L171" s="73">
        <f t="shared" si="56"/>
        <v>1.6566235767155337</v>
      </c>
      <c r="M171" s="73">
        <f t="shared" si="45"/>
        <v>-0.54272195223929764</v>
      </c>
      <c r="N171" s="44">
        <f t="shared" si="42"/>
        <v>2.9999999999999997E-4</v>
      </c>
      <c r="O171" s="44">
        <f t="shared" si="46"/>
        <v>-1.6281658567178929E-4</v>
      </c>
      <c r="P171" s="14">
        <f>_H*D171/J171</f>
        <v>145.98979910260553</v>
      </c>
      <c r="Q171" s="52">
        <f>D171*EXP(-chi*G171/Mtc)</f>
        <v>405.76376614050213</v>
      </c>
      <c r="R171" s="44">
        <f t="shared" si="47"/>
        <v>-1.0772018640763223E-3</v>
      </c>
      <c r="S171" s="73">
        <f t="shared" si="57"/>
        <v>415.54721342480701</v>
      </c>
      <c r="T171" s="73">
        <f>R171/(1/Mtc+1/(path_DqDp-W170))</f>
        <v>-7.0037138836826288E-4</v>
      </c>
      <c r="U171" s="52">
        <f>D171*T171/(path_DqDp-E171/D171)</f>
        <v>-0.15831119915165395</v>
      </c>
      <c r="V171" s="73">
        <f t="shared" si="58"/>
        <v>303.49705795821711</v>
      </c>
      <c r="W171" s="14">
        <f t="shared" si="59"/>
        <v>1.6559226450707645</v>
      </c>
      <c r="X171">
        <f t="shared" si="60"/>
        <v>502.56765098536601</v>
      </c>
      <c r="Y171">
        <f t="shared" si="43"/>
        <v>-9.7110034583133932E-7</v>
      </c>
      <c r="Z171" s="44">
        <f t="shared" si="61"/>
        <v>-2.1668045758003938E-2</v>
      </c>
      <c r="AA171">
        <f t="shared" si="48"/>
        <v>-3.8848852391332326E-6</v>
      </c>
      <c r="AB171" s="43">
        <f t="shared" si="62"/>
        <v>5.3862897233042648E-2</v>
      </c>
    </row>
    <row r="172" spans="1:28">
      <c r="A172" s="74">
        <f t="shared" si="49"/>
        <v>164</v>
      </c>
      <c r="B172" s="73">
        <f t="shared" si="50"/>
        <v>4.6640215313708007</v>
      </c>
      <c r="C172" s="73">
        <f t="shared" si="51"/>
        <v>-2.166804575800394</v>
      </c>
      <c r="D172" s="73">
        <f t="shared" si="52"/>
        <v>303.49705795821711</v>
      </c>
      <c r="E172" s="73">
        <f t="shared" si="53"/>
        <v>502.56765098536601</v>
      </c>
      <c r="F172" s="14">
        <f t="shared" si="54"/>
        <v>0.63440681291517809</v>
      </c>
      <c r="G172" s="14">
        <f>F172-(Gamma-lambda*LN(D172))</f>
        <v>-9.5862608333722732E-2</v>
      </c>
      <c r="H172" s="15">
        <f t="shared" si="44"/>
        <v>122.23499344524211</v>
      </c>
      <c r="I172" s="15">
        <f>H172*K_over_G</f>
        <v>162.97999126032283</v>
      </c>
      <c r="J172" s="73">
        <f t="shared" si="55"/>
        <v>415.54721342480701</v>
      </c>
      <c r="K172" s="73">
        <f>Mtc+N_*chi*G172</f>
        <v>1.1142888353327414</v>
      </c>
      <c r="L172" s="73">
        <f t="shared" si="56"/>
        <v>1.6559226450707645</v>
      </c>
      <c r="M172" s="73">
        <f t="shared" si="45"/>
        <v>-0.54163380973802311</v>
      </c>
      <c r="N172" s="44">
        <f t="shared" si="42"/>
        <v>2.9999999999999997E-4</v>
      </c>
      <c r="O172" s="44">
        <f t="shared" si="46"/>
        <v>-1.6249014292140691E-4</v>
      </c>
      <c r="P172" s="14">
        <f>_H*D172/J172</f>
        <v>146.07103508498665</v>
      </c>
      <c r="Q172" s="52">
        <f>D172*EXP(-chi*G172/Mtc)</f>
        <v>405.24076438845634</v>
      </c>
      <c r="R172" s="44">
        <f t="shared" si="47"/>
        <v>-1.086861105179438E-3</v>
      </c>
      <c r="S172" s="73">
        <f t="shared" si="57"/>
        <v>415.09557132116993</v>
      </c>
      <c r="T172" s="73">
        <f>R172/(1/Mtc+1/(path_DqDp-W171))</f>
        <v>-7.0683000249260062E-4</v>
      </c>
      <c r="U172" s="52">
        <f>D172*T172/(path_DqDp-E172/D172)</f>
        <v>-0.15960452383664919</v>
      </c>
      <c r="V172" s="73">
        <f t="shared" si="58"/>
        <v>303.33745343438045</v>
      </c>
      <c r="W172" s="14">
        <f t="shared" si="59"/>
        <v>1.6552152446210768</v>
      </c>
      <c r="X172">
        <f t="shared" si="60"/>
        <v>502.08877718912254</v>
      </c>
      <c r="Y172">
        <f t="shared" si="43"/>
        <v>-9.7928906856865582E-7</v>
      </c>
      <c r="Z172" s="44">
        <f t="shared" si="61"/>
        <v>-2.1831515189993912E-2</v>
      </c>
      <c r="AA172">
        <f t="shared" si="48"/>
        <v>-3.917648970611667E-6</v>
      </c>
      <c r="AB172" s="43">
        <f t="shared" si="62"/>
        <v>5.4158979584072037E-2</v>
      </c>
    </row>
    <row r="173" spans="1:28">
      <c r="A173" s="74">
        <f t="shared" si="49"/>
        <v>165</v>
      </c>
      <c r="B173" s="73">
        <f t="shared" si="50"/>
        <v>4.6881807854074067</v>
      </c>
      <c r="C173" s="73">
        <f t="shared" si="51"/>
        <v>-2.1831515189993911</v>
      </c>
      <c r="D173" s="73">
        <f t="shared" si="52"/>
        <v>303.33745343438045</v>
      </c>
      <c r="E173" s="73">
        <f t="shared" si="53"/>
        <v>502.08877718912254</v>
      </c>
      <c r="F173" s="14">
        <f t="shared" si="54"/>
        <v>0.63466887321280629</v>
      </c>
      <c r="G173" s="14">
        <f>F173-(Gamma-lambda*LN(D173))</f>
        <v>-9.5608438384674921E-2</v>
      </c>
      <c r="H173" s="15">
        <f t="shared" si="44"/>
        <v>122.20284844911427</v>
      </c>
      <c r="I173" s="15">
        <f>H173*K_over_G</f>
        <v>162.9371312654857</v>
      </c>
      <c r="J173" s="73">
        <f t="shared" si="55"/>
        <v>415.09557132116993</v>
      </c>
      <c r="K173" s="73">
        <f>Mtc+N_*chi*G173</f>
        <v>1.1146751736552942</v>
      </c>
      <c r="L173" s="73">
        <f t="shared" si="56"/>
        <v>1.6552152446210768</v>
      </c>
      <c r="M173" s="73">
        <f t="shared" si="45"/>
        <v>-0.5405400709657826</v>
      </c>
      <c r="N173" s="44">
        <f t="shared" si="42"/>
        <v>2.9999999999999997E-4</v>
      </c>
      <c r="O173" s="44">
        <f t="shared" si="46"/>
        <v>-1.6216202128973477E-4</v>
      </c>
      <c r="P173" s="14">
        <f>_H*D173/J173</f>
        <v>146.1530666149558</v>
      </c>
      <c r="Q173" s="52">
        <f>D173*EXP(-chi*G173/Mtc)</f>
        <v>404.7173017130981</v>
      </c>
      <c r="R173" s="44">
        <f t="shared" si="47"/>
        <v>-1.0962409870204769E-3</v>
      </c>
      <c r="S173" s="73">
        <f t="shared" si="57"/>
        <v>414.64052654235701</v>
      </c>
      <c r="T173" s="73">
        <f>R173/(1/Mtc+1/(path_DqDp-W172))</f>
        <v>-7.131116255568703E-4</v>
      </c>
      <c r="U173" s="52">
        <f>D173*T173/(path_DqDp-E173/D173)</f>
        <v>-0.16085359656677647</v>
      </c>
      <c r="V173" s="73">
        <f t="shared" si="58"/>
        <v>303.17659983781368</v>
      </c>
      <c r="W173" s="14">
        <f t="shared" si="59"/>
        <v>1.6545015525591169</v>
      </c>
      <c r="X173">
        <f t="shared" si="60"/>
        <v>501.60615513125686</v>
      </c>
      <c r="Y173">
        <f t="shared" si="43"/>
        <v>-9.8721264648194647E-7</v>
      </c>
      <c r="Z173" s="44">
        <f t="shared" si="61"/>
        <v>-2.1994664423930128E-2</v>
      </c>
      <c r="AA173">
        <f t="shared" si="48"/>
        <v>-3.9493519503896727E-6</v>
      </c>
      <c r="AB173" s="43">
        <f t="shared" si="62"/>
        <v>5.445503023212165E-2</v>
      </c>
    </row>
    <row r="174" spans="1:28">
      <c r="A174" s="74">
        <f t="shared" si="49"/>
        <v>166</v>
      </c>
      <c r="B174" s="73">
        <f t="shared" si="50"/>
        <v>4.7123475424144941</v>
      </c>
      <c r="C174" s="73">
        <f t="shared" si="51"/>
        <v>-2.1994664423930126</v>
      </c>
      <c r="D174" s="73">
        <f t="shared" si="52"/>
        <v>303.17659983781368</v>
      </c>
      <c r="E174" s="73">
        <f t="shared" si="53"/>
        <v>501.60615513125686</v>
      </c>
      <c r="F174" s="14">
        <f t="shared" si="54"/>
        <v>0.63493042430399027</v>
      </c>
      <c r="G174" s="14">
        <f>F174-(Gamma-lambda*LN(D174))</f>
        <v>-9.5354843593900007E-2</v>
      </c>
      <c r="H174" s="15">
        <f t="shared" si="44"/>
        <v>122.17044332728221</v>
      </c>
      <c r="I174" s="15">
        <f>H174*K_over_G</f>
        <v>162.8939244363763</v>
      </c>
      <c r="J174" s="73">
        <f t="shared" si="55"/>
        <v>414.64052654235701</v>
      </c>
      <c r="K174" s="73">
        <f>Mtc+N_*chi*G174</f>
        <v>1.115060637737272</v>
      </c>
      <c r="L174" s="73">
        <f t="shared" si="56"/>
        <v>1.6545015525591169</v>
      </c>
      <c r="M174" s="73">
        <f t="shared" si="45"/>
        <v>-0.53944091482184486</v>
      </c>
      <c r="N174" s="44">
        <f t="shared" si="42"/>
        <v>2.9999999999999997E-4</v>
      </c>
      <c r="O174" s="44">
        <f t="shared" si="46"/>
        <v>-1.6183227444655345E-4</v>
      </c>
      <c r="P174" s="14">
        <f>_H*D174/J174</f>
        <v>146.23587441679709</v>
      </c>
      <c r="Q174" s="52">
        <f>D174*EXP(-chi*G174/Mtc)</f>
        <v>404.19343917265815</v>
      </c>
      <c r="R174" s="44">
        <f t="shared" si="47"/>
        <v>-1.105347060035044E-3</v>
      </c>
      <c r="S174" s="73">
        <f t="shared" si="57"/>
        <v>414.18220485537205</v>
      </c>
      <c r="T174" s="73">
        <f>R174/(1/Mtc+1/(path_DqDp-W173))</f>
        <v>-7.1921972197787831E-4</v>
      </c>
      <c r="U174" s="52">
        <f>D174*T174/(path_DqDp-E174/D174)</f>
        <v>-0.16205933961520327</v>
      </c>
      <c r="V174" s="73">
        <f t="shared" si="58"/>
        <v>303.01454049819847</v>
      </c>
      <c r="W174" s="14">
        <f t="shared" si="59"/>
        <v>1.6537817426148798</v>
      </c>
      <c r="X174">
        <f t="shared" si="60"/>
        <v>501.11991482275772</v>
      </c>
      <c r="Y174">
        <f t="shared" si="43"/>
        <v>-9.9487651350987617E-7</v>
      </c>
      <c r="Z174" s="44">
        <f t="shared" si="61"/>
        <v>-2.2157491574890192E-2</v>
      </c>
      <c r="AA174">
        <f t="shared" si="48"/>
        <v>-3.9800159126585615E-6</v>
      </c>
      <c r="AB174" s="43">
        <f t="shared" si="62"/>
        <v>5.4751050216208991E-2</v>
      </c>
    </row>
    <row r="175" spans="1:28">
      <c r="A175" s="74">
        <f t="shared" si="49"/>
        <v>167</v>
      </c>
      <c r="B175" s="73">
        <f t="shared" si="50"/>
        <v>4.736521969124559</v>
      </c>
      <c r="C175" s="73">
        <f t="shared" si="51"/>
        <v>-2.2157491574890193</v>
      </c>
      <c r="D175" s="73">
        <f t="shared" si="52"/>
        <v>303.01454049819847</v>
      </c>
      <c r="E175" s="73">
        <f t="shared" si="53"/>
        <v>501.11991482275772</v>
      </c>
      <c r="F175" s="14">
        <f t="shared" si="54"/>
        <v>0.63519146307828822</v>
      </c>
      <c r="G175" s="14">
        <f>F175-(Gamma-lambda*LN(D175))</f>
        <v>-9.5101825029698883E-2</v>
      </c>
      <c r="H175" s="15">
        <f t="shared" si="44"/>
        <v>122.13778660526964</v>
      </c>
      <c r="I175" s="15">
        <f>H175*K_over_G</f>
        <v>162.85038214035953</v>
      </c>
      <c r="J175" s="73">
        <f t="shared" si="55"/>
        <v>414.18220485537205</v>
      </c>
      <c r="K175" s="73">
        <f>Mtc+N_*chi*G175</f>
        <v>1.1154452259548577</v>
      </c>
      <c r="L175" s="73">
        <f t="shared" si="56"/>
        <v>1.6537817426148798</v>
      </c>
      <c r="M175" s="73">
        <f t="shared" si="45"/>
        <v>-0.53833651666002202</v>
      </c>
      <c r="N175" s="44">
        <f t="shared" si="42"/>
        <v>2.9999999999999997E-4</v>
      </c>
      <c r="O175" s="44">
        <f t="shared" si="46"/>
        <v>-1.6150095499800659E-4</v>
      </c>
      <c r="P175" s="14">
        <f>_H*D175/J175</f>
        <v>146.31943958288014</v>
      </c>
      <c r="Q175" s="52">
        <f>D175*EXP(-chi*G175/Mtc)</f>
        <v>403.66923632934004</v>
      </c>
      <c r="R175" s="44">
        <f t="shared" si="47"/>
        <v>-1.1141847561644534E-3</v>
      </c>
      <c r="S175" s="73">
        <f t="shared" si="57"/>
        <v>413.72072935644763</v>
      </c>
      <c r="T175" s="73">
        <f>R175/(1/Mtc+1/(path_DqDp-W174))</f>
        <v>-7.2515767983517127E-4</v>
      </c>
      <c r="U175" s="52">
        <f>D175*T175/(path_DqDp-E175/D175)</f>
        <v>-0.16322265720181345</v>
      </c>
      <c r="V175" s="73">
        <f t="shared" si="58"/>
        <v>302.85131784099667</v>
      </c>
      <c r="W175" s="14">
        <f t="shared" si="59"/>
        <v>1.6530559851317586</v>
      </c>
      <c r="X175">
        <f t="shared" si="60"/>
        <v>500.63018356210006</v>
      </c>
      <c r="Y175">
        <f t="shared" si="43"/>
        <v>-1.0022859943990372E-6</v>
      </c>
      <c r="Z175" s="44">
        <f t="shared" si="61"/>
        <v>-2.2319994815882597E-2</v>
      </c>
      <c r="AA175">
        <f t="shared" si="48"/>
        <v>-4.0096621550904538E-6</v>
      </c>
      <c r="AB175" s="43">
        <f t="shared" si="62"/>
        <v>5.5047040554053898E-2</v>
      </c>
    </row>
    <row r="176" spans="1:28">
      <c r="A176" s="74">
        <f t="shared" si="49"/>
        <v>168</v>
      </c>
      <c r="B176" s="73">
        <f t="shared" si="50"/>
        <v>4.7607042282093035</v>
      </c>
      <c r="C176" s="73">
        <f t="shared" si="51"/>
        <v>-2.2319994815882596</v>
      </c>
      <c r="D176" s="73">
        <f t="shared" si="52"/>
        <v>302.85131784099667</v>
      </c>
      <c r="E176" s="73">
        <f t="shared" si="53"/>
        <v>500.63018356210006</v>
      </c>
      <c r="F176" s="14">
        <f t="shared" si="54"/>
        <v>0.63545198651982426</v>
      </c>
      <c r="G176" s="14">
        <f>F176-(Gamma-lambda*LN(D176))</f>
        <v>-9.4849383706947177E-2</v>
      </c>
      <c r="H176" s="15">
        <f t="shared" si="44"/>
        <v>122.10488663384629</v>
      </c>
      <c r="I176" s="15">
        <f>H176*K_over_G</f>
        <v>162.80651551179508</v>
      </c>
      <c r="J176" s="73">
        <f t="shared" si="55"/>
        <v>413.72072935644763</v>
      </c>
      <c r="K176" s="73">
        <f>Mtc+N_*chi*G176</f>
        <v>1.1158289367654404</v>
      </c>
      <c r="L176" s="73">
        <f t="shared" si="56"/>
        <v>1.6530559851317586</v>
      </c>
      <c r="M176" s="73">
        <f t="shared" si="45"/>
        <v>-0.53722704836631818</v>
      </c>
      <c r="N176" s="44">
        <f t="shared" si="42"/>
        <v>2.9999999999999997E-4</v>
      </c>
      <c r="O176" s="44">
        <f t="shared" si="46"/>
        <v>-1.6116811450989543E-4</v>
      </c>
      <c r="P176" s="14">
        <f>_H*D176/J176</f>
        <v>146.40374356493524</v>
      </c>
      <c r="Q176" s="52">
        <f>D176*EXP(-chi*G176/Mtc)</f>
        <v>403.14475128113298</v>
      </c>
      <c r="R176" s="44">
        <f t="shared" si="47"/>
        <v>-1.1227593921836537E-3</v>
      </c>
      <c r="S176" s="73">
        <f t="shared" si="57"/>
        <v>413.2562205218216</v>
      </c>
      <c r="T176" s="73">
        <f>R176/(1/Mtc+1/(path_DqDp-W175))</f>
        <v>-7.3092881314878989E-4</v>
      </c>
      <c r="U176" s="52">
        <f>D176*T176/(path_DqDp-E176/D176)</f>
        <v>-0.16434443589826592</v>
      </c>
      <c r="V176" s="73">
        <f t="shared" si="58"/>
        <v>302.6869734050984</v>
      </c>
      <c r="W176" s="14">
        <f t="shared" si="59"/>
        <v>1.6523244471403384</v>
      </c>
      <c r="X176">
        <f t="shared" si="60"/>
        <v>500.13708598816152</v>
      </c>
      <c r="Y176">
        <f t="shared" si="43"/>
        <v>-1.0094463073645195E-6</v>
      </c>
      <c r="Z176" s="44">
        <f t="shared" si="61"/>
        <v>-2.2482172376699857E-2</v>
      </c>
      <c r="AA176">
        <f t="shared" si="48"/>
        <v>-4.038311549456529E-6</v>
      </c>
      <c r="AB176" s="43">
        <f t="shared" si="62"/>
        <v>5.5343002242504442E-2</v>
      </c>
    </row>
    <row r="177" spans="1:28">
      <c r="A177" s="74">
        <f t="shared" si="49"/>
        <v>169</v>
      </c>
      <c r="B177" s="73">
        <f t="shared" si="50"/>
        <v>4.7848944783604486</v>
      </c>
      <c r="C177" s="73">
        <f t="shared" si="51"/>
        <v>-2.2482172376699858</v>
      </c>
      <c r="D177" s="73">
        <f t="shared" si="52"/>
        <v>302.6869734050984</v>
      </c>
      <c r="E177" s="73">
        <f t="shared" si="53"/>
        <v>500.13708598816152</v>
      </c>
      <c r="F177" s="14">
        <f t="shared" si="54"/>
        <v>0.63571199170541215</v>
      </c>
      <c r="G177" s="14">
        <f>F177-(Gamma-lambda*LN(D177))</f>
        <v>-9.4597520588127537E-2</v>
      </c>
      <c r="H177" s="15">
        <f t="shared" si="44"/>
        <v>122.07175159252195</v>
      </c>
      <c r="I177" s="15">
        <f>H177*K_over_G</f>
        <v>162.76233545669595</v>
      </c>
      <c r="J177" s="73">
        <f t="shared" si="55"/>
        <v>413.2562205218216</v>
      </c>
      <c r="K177" s="73">
        <f>Mtc+N_*chi*G177</f>
        <v>1.1162117687060462</v>
      </c>
      <c r="L177" s="73">
        <f t="shared" si="56"/>
        <v>1.6523244471403384</v>
      </c>
      <c r="M177" s="73">
        <f t="shared" si="45"/>
        <v>-0.53611267843429222</v>
      </c>
      <c r="N177" s="44">
        <f t="shared" si="42"/>
        <v>2.9999999999999997E-4</v>
      </c>
      <c r="O177" s="44">
        <f t="shared" si="46"/>
        <v>-1.6083380353028765E-4</v>
      </c>
      <c r="P177" s="14">
        <f>_H*D177/J177</f>
        <v>146.48876816561568</v>
      </c>
      <c r="Q177" s="52">
        <f>D177*EXP(-chi*G177/Mtc)</f>
        <v>402.62004069289878</v>
      </c>
      <c r="R177" s="44">
        <f t="shared" si="47"/>
        <v>-1.1310761729075532E-3</v>
      </c>
      <c r="S177" s="73">
        <f t="shared" si="57"/>
        <v>412.78879625748357</v>
      </c>
      <c r="T177" s="73">
        <f>R177/(1/Mtc+1/(path_DqDp-W176))</f>
        <v>-7.3653636407037767E-4</v>
      </c>
      <c r="U177" s="52">
        <f>D177*T177/(path_DqDp-E177/D177)</f>
        <v>-0.1654255450209787</v>
      </c>
      <c r="V177" s="73">
        <f t="shared" si="58"/>
        <v>302.52154786007742</v>
      </c>
      <c r="W177" s="14">
        <f t="shared" si="59"/>
        <v>1.6515872924300086</v>
      </c>
      <c r="X177">
        <f t="shared" si="60"/>
        <v>499.6407441319605</v>
      </c>
      <c r="Y177">
        <f t="shared" si="43"/>
        <v>-1.016362566663903E-6</v>
      </c>
      <c r="Z177" s="44">
        <f t="shared" si="61"/>
        <v>-2.2644022542796807E-2</v>
      </c>
      <c r="AA177">
        <f t="shared" si="48"/>
        <v>-4.0659845519200278E-6</v>
      </c>
      <c r="AB177" s="43">
        <f t="shared" si="62"/>
        <v>5.563893625795252E-2</v>
      </c>
    </row>
    <row r="178" spans="1:28">
      <c r="A178" s="74">
        <f t="shared" si="49"/>
        <v>170</v>
      </c>
      <c r="B178" s="73">
        <f t="shared" si="50"/>
        <v>4.8090928743686918</v>
      </c>
      <c r="C178" s="73">
        <f t="shared" si="51"/>
        <v>-2.2644022542796809</v>
      </c>
      <c r="D178" s="73">
        <f t="shared" si="52"/>
        <v>302.52154786007742</v>
      </c>
      <c r="E178" s="73">
        <f t="shared" si="53"/>
        <v>499.6407441319605</v>
      </c>
      <c r="F178" s="14">
        <f t="shared" si="54"/>
        <v>0.63597147580271973</v>
      </c>
      <c r="G178" s="14">
        <f>F178-(Gamma-lambda*LN(D178))</f>
        <v>-9.4346236584341159E-2</v>
      </c>
      <c r="H178" s="15">
        <f t="shared" si="44"/>
        <v>122.0383894929566</v>
      </c>
      <c r="I178" s="15">
        <f>H178*K_over_G</f>
        <v>162.71785265727547</v>
      </c>
      <c r="J178" s="73">
        <f t="shared" si="55"/>
        <v>412.78879625748357</v>
      </c>
      <c r="K178" s="73">
        <f>Mtc+N_*chi*G178</f>
        <v>1.1165937203918015</v>
      </c>
      <c r="L178" s="73">
        <f t="shared" si="56"/>
        <v>1.6515872924300086</v>
      </c>
      <c r="M178" s="73">
        <f t="shared" si="45"/>
        <v>-0.53499357203820708</v>
      </c>
      <c r="N178" s="44">
        <f t="shared" si="42"/>
        <v>2.9999999999999997E-4</v>
      </c>
      <c r="O178" s="44">
        <f t="shared" si="46"/>
        <v>-1.6049807161146212E-4</v>
      </c>
      <c r="P178" s="14">
        <f>_H*D178/J178</f>
        <v>146.57449553033643</v>
      </c>
      <c r="Q178" s="52">
        <f>D178*EXP(-chi*G178/Mtc)</f>
        <v>402.09515982675237</v>
      </c>
      <c r="R178" s="44">
        <f t="shared" si="47"/>
        <v>-1.1391401942810147E-3</v>
      </c>
      <c r="S178" s="73">
        <f t="shared" si="57"/>
        <v>412.3185719479178</v>
      </c>
      <c r="T178" s="73">
        <f>R178/(1/Mtc+1/(path_DqDp-W177))</f>
        <v>-7.4198350499146486E-4</v>
      </c>
      <c r="U178" s="52">
        <f>D178*T178/(path_DqDp-E178/D178)</f>
        <v>-0.16646683701251916</v>
      </c>
      <c r="V178" s="73">
        <f t="shared" si="58"/>
        <v>302.35508102306488</v>
      </c>
      <c r="W178" s="14">
        <f t="shared" si="59"/>
        <v>1.6508446816184819</v>
      </c>
      <c r="X178">
        <f t="shared" si="60"/>
        <v>499.14127746725183</v>
      </c>
      <c r="Y178">
        <f t="shared" si="43"/>
        <v>-1.0230397850882409E-6</v>
      </c>
      <c r="Z178" s="44">
        <f t="shared" si="61"/>
        <v>-2.2805543654193357E-2</v>
      </c>
      <c r="AA178">
        <f t="shared" si="48"/>
        <v>-4.0927012129859671E-6</v>
      </c>
      <c r="AB178" s="43">
        <f t="shared" si="62"/>
        <v>5.5934843556739534E-2</v>
      </c>
    </row>
    <row r="179" spans="1:28">
      <c r="A179" s="74">
        <f t="shared" si="49"/>
        <v>171</v>
      </c>
      <c r="B179" s="73">
        <f t="shared" si="50"/>
        <v>4.8332995672008412</v>
      </c>
      <c r="C179" s="73">
        <f t="shared" si="51"/>
        <v>-2.2805543654193356</v>
      </c>
      <c r="D179" s="73">
        <f t="shared" si="52"/>
        <v>302.35508102306488</v>
      </c>
      <c r="E179" s="73">
        <f t="shared" si="53"/>
        <v>499.14127746725183</v>
      </c>
      <c r="F179" s="14">
        <f t="shared" si="54"/>
        <v>0.63623043606847485</v>
      </c>
      <c r="G179" s="14">
        <f>F179-(Gamma-lambda*LN(D179))</f>
        <v>-9.4095532556301209E-2</v>
      </c>
      <c r="H179" s="15">
        <f t="shared" si="44"/>
        <v>122.00480818228863</v>
      </c>
      <c r="I179" s="15">
        <f>H179*K_over_G</f>
        <v>162.67307757638486</v>
      </c>
      <c r="J179" s="73">
        <f t="shared" si="55"/>
        <v>412.3185719479178</v>
      </c>
      <c r="K179" s="73">
        <f>Mtc+N_*chi*G179</f>
        <v>1.1169747905144223</v>
      </c>
      <c r="L179" s="73">
        <f t="shared" si="56"/>
        <v>1.6508446816184819</v>
      </c>
      <c r="M179" s="73">
        <f t="shared" si="45"/>
        <v>-0.53386989110405958</v>
      </c>
      <c r="N179" s="44">
        <f t="shared" si="42"/>
        <v>2.9999999999999997E-4</v>
      </c>
      <c r="O179" s="44">
        <f t="shared" si="46"/>
        <v>-1.6016096733121785E-4</v>
      </c>
      <c r="P179" s="14">
        <f>_H*D179/J179</f>
        <v>146.66090813937771</v>
      </c>
      <c r="Q179" s="52">
        <f>D179*EXP(-chi*G179/Mtc)</f>
        <v>401.57016257175695</v>
      </c>
      <c r="R179" s="44">
        <f t="shared" si="47"/>
        <v>-1.1469564463572157E-3</v>
      </c>
      <c r="S179" s="73">
        <f t="shared" si="57"/>
        <v>411.84566050386934</v>
      </c>
      <c r="T179" s="73">
        <f>R179/(1/Mtc+1/(path_DqDp-W178))</f>
        <v>-7.4727334057234323E-4</v>
      </c>
      <c r="U179" s="52">
        <f>D179*T179/(path_DqDp-E179/D179)</f>
        <v>-0.16746914781181232</v>
      </c>
      <c r="V179" s="73">
        <f t="shared" si="58"/>
        <v>302.18761187525308</v>
      </c>
      <c r="W179" s="14">
        <f t="shared" si="59"/>
        <v>1.6500967722193012</v>
      </c>
      <c r="X179">
        <f t="shared" si="60"/>
        <v>498.63880296001406</v>
      </c>
      <c r="Y179">
        <f t="shared" si="43"/>
        <v>-1.029482876373169E-6</v>
      </c>
      <c r="Z179" s="44">
        <f t="shared" si="61"/>
        <v>-2.2966734104400949E-2</v>
      </c>
      <c r="AA179">
        <f t="shared" si="48"/>
        <v>-4.1184811871267552E-6</v>
      </c>
      <c r="AB179" s="43">
        <f t="shared" si="62"/>
        <v>5.6230725075552407E-2</v>
      </c>
    </row>
    <row r="180" spans="1:28">
      <c r="A180" s="74">
        <f t="shared" si="49"/>
        <v>172</v>
      </c>
      <c r="B180" s="73">
        <f t="shared" si="50"/>
        <v>4.8575147040752089</v>
      </c>
      <c r="C180" s="73">
        <f t="shared" si="51"/>
        <v>-2.296673410440095</v>
      </c>
      <c r="D180" s="73">
        <f t="shared" si="52"/>
        <v>302.18761187525308</v>
      </c>
      <c r="E180" s="73">
        <f t="shared" si="53"/>
        <v>498.63880296001406</v>
      </c>
      <c r="F180" s="14">
        <f t="shared" si="54"/>
        <v>0.63648886984670938</v>
      </c>
      <c r="G180" s="14">
        <f>F180-(Gamma-lambda*LN(D180))</f>
        <v>-9.3845409315307382E-2</v>
      </c>
      <c r="H180" s="15">
        <f t="shared" si="44"/>
        <v>121.97101534638401</v>
      </c>
      <c r="I180" s="15">
        <f>H180*K_over_G</f>
        <v>162.62802046184535</v>
      </c>
      <c r="J180" s="73">
        <f t="shared" si="55"/>
        <v>411.84566050386934</v>
      </c>
      <c r="K180" s="73">
        <f>Mtc+N_*chi*G180</f>
        <v>1.1173549778407328</v>
      </c>
      <c r="L180" s="73">
        <f t="shared" si="56"/>
        <v>1.6500967722193012</v>
      </c>
      <c r="M180" s="73">
        <f t="shared" si="45"/>
        <v>-0.53274179437856839</v>
      </c>
      <c r="N180" s="44">
        <f t="shared" si="42"/>
        <v>2.9999999999999997E-4</v>
      </c>
      <c r="O180" s="44">
        <f t="shared" si="46"/>
        <v>-1.5982253831357051E-4</v>
      </c>
      <c r="P180" s="14">
        <f>_H*D180/J180</f>
        <v>146.74798880024329</v>
      </c>
      <c r="Q180" s="52">
        <f>D180*EXP(-chi*G180/Mtc)</f>
        <v>401.04510147295355</v>
      </c>
      <c r="R180" s="44">
        <f t="shared" si="47"/>
        <v>-1.1545298161690642E-3</v>
      </c>
      <c r="S180" s="73">
        <f t="shared" si="57"/>
        <v>411.37017240915782</v>
      </c>
      <c r="T180" s="73">
        <f>R180/(1/Mtc+1/(path_DqDp-W179))</f>
        <v>-7.524089096949295E-4</v>
      </c>
      <c r="U180" s="52">
        <f>D180*T180/(path_DqDp-E180/D180)</f>
        <v>-0.16843329721359204</v>
      </c>
      <c r="V180" s="73">
        <f t="shared" si="58"/>
        <v>302.01917857803949</v>
      </c>
      <c r="W180" s="14">
        <f t="shared" si="59"/>
        <v>1.6493437187074025</v>
      </c>
      <c r="X180">
        <f t="shared" si="60"/>
        <v>498.13343511685872</v>
      </c>
      <c r="Y180">
        <f t="shared" si="43"/>
        <v>-1.0356966575333103E-6</v>
      </c>
      <c r="Z180" s="44">
        <f t="shared" si="61"/>
        <v>-2.3127592339372054E-2</v>
      </c>
      <c r="AA180">
        <f t="shared" si="48"/>
        <v>-4.1433437421190008E-6</v>
      </c>
      <c r="AB180" s="43">
        <f t="shared" si="62"/>
        <v>5.6526581731810285E-2</v>
      </c>
    </row>
    <row r="181" spans="1:28">
      <c r="A181" s="74">
        <f t="shared" si="49"/>
        <v>173</v>
      </c>
      <c r="B181" s="73">
        <f t="shared" si="50"/>
        <v>4.8817384285352929</v>
      </c>
      <c r="C181" s="73">
        <f t="shared" si="51"/>
        <v>-2.3127592339372054</v>
      </c>
      <c r="D181" s="73">
        <f t="shared" si="52"/>
        <v>302.01917857803949</v>
      </c>
      <c r="E181" s="73">
        <f t="shared" si="53"/>
        <v>498.13343511685872</v>
      </c>
      <c r="F181" s="14">
        <f t="shared" si="54"/>
        <v>0.63674677456704154</v>
      </c>
      <c r="G181" s="14">
        <f>F181-(Gamma-lambda*LN(D181))</f>
        <v>-9.3595867624201468E-2</v>
      </c>
      <c r="H181" s="15">
        <f t="shared" si="44"/>
        <v>121.93701851300918</v>
      </c>
      <c r="I181" s="15">
        <f>H181*K_over_G</f>
        <v>162.58269135067891</v>
      </c>
      <c r="J181" s="73">
        <f t="shared" si="55"/>
        <v>411.37017240915782</v>
      </c>
      <c r="K181" s="73">
        <f>Mtc+N_*chi*G181</f>
        <v>1.1177342812112139</v>
      </c>
      <c r="L181" s="73">
        <f t="shared" si="56"/>
        <v>1.6493437187074025</v>
      </c>
      <c r="M181" s="73">
        <f t="shared" si="45"/>
        <v>-0.53160943749618861</v>
      </c>
      <c r="N181" s="44">
        <f t="shared" si="42"/>
        <v>2.9999999999999997E-4</v>
      </c>
      <c r="O181" s="44">
        <f t="shared" si="46"/>
        <v>-1.5948283124885657E-4</v>
      </c>
      <c r="P181" s="14">
        <f>_H*D181/J181</f>
        <v>146.83572064026293</v>
      </c>
      <c r="Q181" s="52">
        <f>D181*EXP(-chi*G181/Mtc)</f>
        <v>400.52002775973955</v>
      </c>
      <c r="R181" s="44">
        <f t="shared" si="47"/>
        <v>-1.1618650904984457E-3</v>
      </c>
      <c r="S181" s="73">
        <f t="shared" si="57"/>
        <v>410.89221576656331</v>
      </c>
      <c r="T181" s="73">
        <f>R181/(1/Mtc+1/(path_DqDp-W180))</f>
        <v>-7.5739318734305229E-4</v>
      </c>
      <c r="U181" s="52">
        <f>D181*T181/(path_DqDp-E181/D181)</f>
        <v>-0.16936008921754497</v>
      </c>
      <c r="V181" s="73">
        <f t="shared" si="58"/>
        <v>301.84981848882194</v>
      </c>
      <c r="W181" s="14">
        <f t="shared" si="59"/>
        <v>1.6485856725828103</v>
      </c>
      <c r="X181">
        <f t="shared" si="60"/>
        <v>497.62528603239372</v>
      </c>
      <c r="Y181">
        <f t="shared" si="43"/>
        <v>-1.0416858511232767E-6</v>
      </c>
      <c r="Z181" s="44">
        <f t="shared" si="61"/>
        <v>-2.3288116856472033E-2</v>
      </c>
      <c r="AA181">
        <f t="shared" si="48"/>
        <v>-4.1673077680736479E-6</v>
      </c>
      <c r="AB181" s="43">
        <f t="shared" si="62"/>
        <v>5.6822414424042213E-2</v>
      </c>
    </row>
    <row r="182" spans="1:28">
      <c r="A182" s="74">
        <f t="shared" si="49"/>
        <v>174</v>
      </c>
      <c r="B182" s="73">
        <f t="shared" si="50"/>
        <v>4.9059708805218198</v>
      </c>
      <c r="C182" s="73">
        <f t="shared" si="51"/>
        <v>-2.3288116856472034</v>
      </c>
      <c r="D182" s="73">
        <f t="shared" si="52"/>
        <v>301.84981848882194</v>
      </c>
      <c r="E182" s="73">
        <f t="shared" si="53"/>
        <v>497.62528603239372</v>
      </c>
      <c r="F182" s="14">
        <f t="shared" si="54"/>
        <v>0.6370041477429953</v>
      </c>
      <c r="G182" s="14">
        <f>F182-(Gamma-lambda*LN(D182))</f>
        <v>-9.3346908198306822E-2</v>
      </c>
      <c r="H182" s="15">
        <f t="shared" si="44"/>
        <v>121.90282505492961</v>
      </c>
      <c r="I182" s="15">
        <f>H182*K_over_G</f>
        <v>162.53710007323949</v>
      </c>
      <c r="J182" s="73">
        <f t="shared" si="55"/>
        <v>410.89221576656331</v>
      </c>
      <c r="K182" s="73">
        <f>Mtc+N_*chi*G182</f>
        <v>1.1181126995385737</v>
      </c>
      <c r="L182" s="73">
        <f t="shared" si="56"/>
        <v>1.6485856725828103</v>
      </c>
      <c r="M182" s="73">
        <f t="shared" si="45"/>
        <v>-0.53047297304423657</v>
      </c>
      <c r="N182" s="44">
        <f t="shared" si="42"/>
        <v>2.9999999999999997E-4</v>
      </c>
      <c r="O182" s="44">
        <f t="shared" si="46"/>
        <v>-1.5914189191327095E-4</v>
      </c>
      <c r="P182" s="14">
        <f>_H*D182/J182</f>
        <v>146.92408709943012</v>
      </c>
      <c r="Q182" s="52">
        <f>D182*EXP(-chi*G182/Mtc)</f>
        <v>399.99499137362108</v>
      </c>
      <c r="R182" s="44">
        <f t="shared" si="47"/>
        <v>-1.1689669585468214E-3</v>
      </c>
      <c r="S182" s="73">
        <f t="shared" si="57"/>
        <v>410.41189634280812</v>
      </c>
      <c r="T182" s="73">
        <f>R182/(1/Mtc+1/(path_DqDp-W181))</f>
        <v>-7.6222908641276617E-4</v>
      </c>
      <c r="U182" s="52">
        <f>D182*T182/(path_DqDp-E182/D182)</f>
        <v>-0.17025031236742791</v>
      </c>
      <c r="V182" s="73">
        <f t="shared" si="58"/>
        <v>301.6795681764545</v>
      </c>
      <c r="W182" s="14">
        <f t="shared" si="59"/>
        <v>1.6478227824325358</v>
      </c>
      <c r="X182">
        <f t="shared" si="60"/>
        <v>497.11446543557111</v>
      </c>
      <c r="Y182">
        <f t="shared" si="43"/>
        <v>-1.0474550874275034E-6</v>
      </c>
      <c r="Z182" s="44">
        <f t="shared" si="61"/>
        <v>-2.344830620347273E-2</v>
      </c>
      <c r="AA182">
        <f t="shared" si="48"/>
        <v>-4.1903917861824367E-6</v>
      </c>
      <c r="AB182" s="43">
        <f t="shared" si="62"/>
        <v>5.7118224032256033E-2</v>
      </c>
    </row>
    <row r="183" spans="1:28">
      <c r="A183" s="74">
        <f t="shared" si="49"/>
        <v>175</v>
      </c>
      <c r="B183" s="73">
        <f t="shared" si="50"/>
        <v>4.9302121964431791</v>
      </c>
      <c r="C183" s="73">
        <f t="shared" si="51"/>
        <v>-2.3448306203472731</v>
      </c>
      <c r="D183" s="73">
        <f t="shared" si="52"/>
        <v>301.6795681764545</v>
      </c>
      <c r="E183" s="73">
        <f t="shared" si="53"/>
        <v>497.11446543557111</v>
      </c>
      <c r="F183" s="14">
        <f t="shared" si="54"/>
        <v>0.63726098697035527</v>
      </c>
      <c r="G183" s="14">
        <f>F183-(Gamma-lambda*LN(D183))</f>
        <v>-9.309853170634852E-2</v>
      </c>
      <c r="H183" s="15">
        <f t="shared" si="44"/>
        <v>121.86844219293667</v>
      </c>
      <c r="I183" s="15">
        <f>H183*K_over_G</f>
        <v>162.49125625724892</v>
      </c>
      <c r="J183" s="73">
        <f t="shared" si="55"/>
        <v>410.41189634280812</v>
      </c>
      <c r="K183" s="73">
        <f>Mtc+N_*chi*G183</f>
        <v>1.1184902318063503</v>
      </c>
      <c r="L183" s="73">
        <f t="shared" si="56"/>
        <v>1.6478227824325358</v>
      </c>
      <c r="M183" s="73">
        <f t="shared" si="45"/>
        <v>-0.52933255062618545</v>
      </c>
      <c r="N183" s="44">
        <f t="shared" si="42"/>
        <v>2.9999999999999997E-4</v>
      </c>
      <c r="O183" s="44">
        <f t="shared" si="46"/>
        <v>-1.5879976518785562E-4</v>
      </c>
      <c r="P183" s="14">
        <f>_H*D183/J183</f>
        <v>147.01307192346496</v>
      </c>
      <c r="Q183" s="52">
        <f>D183*EXP(-chi*G183/Mtc)</f>
        <v>399.47004099534792</v>
      </c>
      <c r="R183" s="44">
        <f t="shared" si="47"/>
        <v>-1.1758400145121708E-3</v>
      </c>
      <c r="S183" s="73">
        <f t="shared" si="57"/>
        <v>409.9293176126564</v>
      </c>
      <c r="T183" s="73">
        <f>R183/(1/Mtc+1/(path_DqDp-W182))</f>
        <v>-7.669194594562297E-4</v>
      </c>
      <c r="U183" s="52">
        <f>D183*T183/(path_DqDp-E183/D183)</f>
        <v>-0.17110474008066318</v>
      </c>
      <c r="V183" s="73">
        <f t="shared" si="58"/>
        <v>301.50846343637386</v>
      </c>
      <c r="W183" s="14">
        <f t="shared" si="59"/>
        <v>1.647055193990741</v>
      </c>
      <c r="X183">
        <f t="shared" si="60"/>
        <v>496.60108073504699</v>
      </c>
      <c r="Y183">
        <f t="shared" si="43"/>
        <v>-1.0530089065825042E-6</v>
      </c>
      <c r="Z183" s="44">
        <f t="shared" si="61"/>
        <v>-2.360815897756717E-2</v>
      </c>
      <c r="AA183">
        <f t="shared" si="48"/>
        <v>-4.2126139571994032E-6</v>
      </c>
      <c r="AB183" s="43">
        <f t="shared" si="62"/>
        <v>5.7414011418298834E-2</v>
      </c>
    </row>
    <row r="184" spans="1:28">
      <c r="A184" s="74">
        <f t="shared" si="49"/>
        <v>176</v>
      </c>
      <c r="B184" s="73">
        <f t="shared" si="50"/>
        <v>4.9544625092443111</v>
      </c>
      <c r="C184" s="73">
        <f t="shared" si="51"/>
        <v>-2.3608158977567171</v>
      </c>
      <c r="D184" s="73">
        <f t="shared" si="52"/>
        <v>301.50846343637386</v>
      </c>
      <c r="E184" s="73">
        <f t="shared" si="53"/>
        <v>496.60108073504699</v>
      </c>
      <c r="F184" s="14">
        <f t="shared" si="54"/>
        <v>0.63751728992555634</v>
      </c>
      <c r="G184" s="14">
        <f>F184-(Gamma-lambda*LN(D184))</f>
        <v>-9.2850738771358521E-2</v>
      </c>
      <c r="H184" s="15">
        <f t="shared" si="44"/>
        <v>121.83387699880498</v>
      </c>
      <c r="I184" s="15">
        <f>H184*K_over_G</f>
        <v>162.44516933174</v>
      </c>
      <c r="J184" s="73">
        <f t="shared" si="55"/>
        <v>409.9293176126564</v>
      </c>
      <c r="K184" s="73">
        <f>Mtc+N_*chi*G184</f>
        <v>1.118866877067535</v>
      </c>
      <c r="L184" s="73">
        <f t="shared" si="56"/>
        <v>1.647055193990741</v>
      </c>
      <c r="M184" s="73">
        <f t="shared" si="45"/>
        <v>-0.528188316923206</v>
      </c>
      <c r="N184" s="44">
        <f t="shared" si="42"/>
        <v>2.9999999999999997E-4</v>
      </c>
      <c r="O184" s="44">
        <f t="shared" si="46"/>
        <v>-1.5845649507696178E-4</v>
      </c>
      <c r="P184" s="14">
        <f>_H*D184/J184</f>
        <v>147.10265915709411</v>
      </c>
      <c r="Q184" s="52">
        <f>D184*EXP(-chi*G184/Mtc)</f>
        <v>398.94522407145575</v>
      </c>
      <c r="R184" s="44">
        <f t="shared" si="47"/>
        <v>-1.1824887600752011E-3</v>
      </c>
      <c r="S184" s="73">
        <f t="shared" si="57"/>
        <v>409.44458080215412</v>
      </c>
      <c r="T184" s="73">
        <f>R184/(1/Mtc+1/(path_DqDp-W183))</f>
        <v>-7.714671003613339E-4</v>
      </c>
      <c r="U184" s="52">
        <f>D184*T184/(path_DqDp-E184/D184)</f>
        <v>-0.17192413096862783</v>
      </c>
      <c r="V184" s="73">
        <f t="shared" si="58"/>
        <v>301.33653930540521</v>
      </c>
      <c r="W184" s="14">
        <f t="shared" si="59"/>
        <v>1.6462830501972341</v>
      </c>
      <c r="X184">
        <f t="shared" si="60"/>
        <v>496.08523706358119</v>
      </c>
      <c r="Y184">
        <f t="shared" si="43"/>
        <v>-1.0583517606333384E-6</v>
      </c>
      <c r="Z184" s="44">
        <f t="shared" si="61"/>
        <v>-2.3767673824404766E-2</v>
      </c>
      <c r="AA184">
        <f t="shared" si="48"/>
        <v>-4.233992089662074E-6</v>
      </c>
      <c r="AB184" s="43">
        <f t="shared" si="62"/>
        <v>5.7709777426209169E-2</v>
      </c>
    </row>
    <row r="185" spans="1:28">
      <c r="A185" s="74">
        <f t="shared" si="49"/>
        <v>177</v>
      </c>
      <c r="B185" s="73">
        <f t="shared" si="50"/>
        <v>4.9787219484740914</v>
      </c>
      <c r="C185" s="73">
        <f t="shared" si="51"/>
        <v>-2.3767673824404767</v>
      </c>
      <c r="D185" s="73">
        <f t="shared" si="52"/>
        <v>301.33653930540521</v>
      </c>
      <c r="E185" s="73">
        <f t="shared" si="53"/>
        <v>496.08523706358119</v>
      </c>
      <c r="F185" s="14">
        <f t="shared" si="54"/>
        <v>0.63777305436410747</v>
      </c>
      <c r="G185" s="14">
        <f>F185-(Gamma-lambda*LN(D185))</f>
        <v>-9.2603529971562737E-2</v>
      </c>
      <c r="H185" s="15">
        <f t="shared" si="44"/>
        <v>121.79913639818233</v>
      </c>
      <c r="I185" s="15">
        <f>H185*K_over_G</f>
        <v>162.39884853090979</v>
      </c>
      <c r="J185" s="73">
        <f t="shared" si="55"/>
        <v>409.44458080215412</v>
      </c>
      <c r="K185" s="73">
        <f>Mtc+N_*chi*G185</f>
        <v>1.1192426344432247</v>
      </c>
      <c r="L185" s="73">
        <f t="shared" si="56"/>
        <v>1.6462830501972341</v>
      </c>
      <c r="M185" s="73">
        <f t="shared" si="45"/>
        <v>-0.52704041575400939</v>
      </c>
      <c r="N185" s="44">
        <f t="shared" si="42"/>
        <v>2.9999999999999997E-4</v>
      </c>
      <c r="O185" s="44">
        <f t="shared" si="46"/>
        <v>-1.581121247262028E-4</v>
      </c>
      <c r="P185" s="14">
        <f>_H*D185/J185</f>
        <v>147.19283313753891</v>
      </c>
      <c r="Q185" s="52">
        <f>D185*EXP(-chi*G185/Mtc)</f>
        <v>398.4205868402247</v>
      </c>
      <c r="R185" s="44">
        <f t="shared" si="47"/>
        <v>-1.188917606799335E-3</v>
      </c>
      <c r="S185" s="73">
        <f t="shared" si="57"/>
        <v>408.95778493102989</v>
      </c>
      <c r="T185" s="73">
        <f>R185/(1/Mtc+1/(path_DqDp-W184))</f>
        <v>-7.7587474597027835E-4</v>
      </c>
      <c r="U185" s="52">
        <f>D185*T185/(path_DqDp-E185/D185)</f>
        <v>-0.17270922914809347</v>
      </c>
      <c r="V185" s="73">
        <f t="shared" si="58"/>
        <v>301.16383007625711</v>
      </c>
      <c r="W185" s="14">
        <f t="shared" si="59"/>
        <v>1.6455064912543556</v>
      </c>
      <c r="X185">
        <f t="shared" si="60"/>
        <v>495.56703732150481</v>
      </c>
      <c r="Y185">
        <f t="shared" si="43"/>
        <v>-1.0634880155275318E-6</v>
      </c>
      <c r="Z185" s="44">
        <f t="shared" si="61"/>
        <v>-2.3926849437146496E-2</v>
      </c>
      <c r="AA185">
        <f t="shared" si="48"/>
        <v>-4.254543647848966E-6</v>
      </c>
      <c r="AB185" s="43">
        <f t="shared" si="62"/>
        <v>5.8005522882561319E-2</v>
      </c>
    </row>
    <row r="186" spans="1:28">
      <c r="A186" s="74">
        <f t="shared" si="49"/>
        <v>178</v>
      </c>
      <c r="B186" s="73">
        <f t="shared" si="50"/>
        <v>5.0029906403512481</v>
      </c>
      <c r="C186" s="73">
        <f t="shared" si="51"/>
        <v>-2.3926849437146496</v>
      </c>
      <c r="D186" s="73">
        <f t="shared" si="52"/>
        <v>301.16383007625711</v>
      </c>
      <c r="E186" s="73">
        <f t="shared" si="53"/>
        <v>495.56703732150481</v>
      </c>
      <c r="F186" s="14">
        <f t="shared" si="54"/>
        <v>0.63802827811904761</v>
      </c>
      <c r="G186" s="14">
        <f>F186-(Gamma-lambda*LN(D186))</f>
        <v>-9.2356905841253001E-2</v>
      </c>
      <c r="H186" s="15">
        <f t="shared" si="44"/>
        <v>121.76422717341416</v>
      </c>
      <c r="I186" s="15">
        <f>H186*K_over_G</f>
        <v>162.35230289788555</v>
      </c>
      <c r="J186" s="73">
        <f t="shared" si="55"/>
        <v>408.95778493102989</v>
      </c>
      <c r="K186" s="73">
        <f>Mtc+N_*chi*G186</f>
        <v>1.1196175031212954</v>
      </c>
      <c r="L186" s="73">
        <f t="shared" si="56"/>
        <v>1.6455064912543556</v>
      </c>
      <c r="M186" s="73">
        <f t="shared" si="45"/>
        <v>-0.52588898813306018</v>
      </c>
      <c r="N186" s="44">
        <f t="shared" si="42"/>
        <v>2.9999999999999997E-4</v>
      </c>
      <c r="O186" s="44">
        <f t="shared" si="46"/>
        <v>-1.5776669643991804E-4</v>
      </c>
      <c r="P186" s="14">
        <f>_H*D186/J186</f>
        <v>147.28357848820409</v>
      </c>
      <c r="Q186" s="52">
        <f>D186*EXP(-chi*G186/Mtc)</f>
        <v>397.89617435707538</v>
      </c>
      <c r="R186" s="44">
        <f t="shared" si="47"/>
        <v>-1.1951308784473231E-3</v>
      </c>
      <c r="S186" s="73">
        <f t="shared" si="57"/>
        <v>408.46902685427739</v>
      </c>
      <c r="T186" s="73">
        <f>R186/(1/Mtc+1/(path_DqDp-W185))</f>
        <v>-7.8014507763920083E-4</v>
      </c>
      <c r="U186" s="52">
        <f>D186*T186/(path_DqDp-E186/D186)</f>
        <v>-0.17346076454404138</v>
      </c>
      <c r="V186" s="73">
        <f t="shared" si="58"/>
        <v>300.9903693117131</v>
      </c>
      <c r="W186" s="14">
        <f t="shared" si="59"/>
        <v>1.6447256546823144</v>
      </c>
      <c r="X186">
        <f t="shared" si="60"/>
        <v>495.04658221927889</v>
      </c>
      <c r="Y186">
        <f t="shared" si="43"/>
        <v>-1.0684219530482588E-6</v>
      </c>
      <c r="Z186" s="44">
        <f t="shared" si="61"/>
        <v>-2.4085684555539461E-2</v>
      </c>
      <c r="AA186">
        <f t="shared" si="48"/>
        <v>-4.2742857595170556E-6</v>
      </c>
      <c r="AB186" s="43">
        <f t="shared" si="62"/>
        <v>5.8301248596801802E-2</v>
      </c>
    </row>
    <row r="187" spans="1:28">
      <c r="A187" s="74">
        <f t="shared" si="49"/>
        <v>179</v>
      </c>
      <c r="B187" s="73">
        <f t="shared" si="50"/>
        <v>5.0272687078288651</v>
      </c>
      <c r="C187" s="73">
        <f t="shared" si="51"/>
        <v>-2.4085684555539459</v>
      </c>
      <c r="D187" s="73">
        <f t="shared" si="52"/>
        <v>300.9903693117131</v>
      </c>
      <c r="E187" s="73">
        <f t="shared" si="53"/>
        <v>495.04658221927889</v>
      </c>
      <c r="F187" s="14">
        <f t="shared" si="54"/>
        <v>0.63828295909943433</v>
      </c>
      <c r="G187" s="14">
        <f>F187-(Gamma-lambda*LN(D187))</f>
        <v>-9.2110866871642827E-2</v>
      </c>
      <c r="H187" s="15">
        <f t="shared" si="44"/>
        <v>121.72915596630476</v>
      </c>
      <c r="I187" s="15">
        <f>H187*K_over_G</f>
        <v>162.30554128840637</v>
      </c>
      <c r="J187" s="73">
        <f t="shared" si="55"/>
        <v>408.46902685427739</v>
      </c>
      <c r="K187" s="73">
        <f>Mtc+N_*chi*G187</f>
        <v>1.1199914823551029</v>
      </c>
      <c r="L187" s="73">
        <f t="shared" si="56"/>
        <v>1.6447256546823144</v>
      </c>
      <c r="M187" s="73">
        <f t="shared" si="45"/>
        <v>-0.52473417232721142</v>
      </c>
      <c r="N187" s="44">
        <f t="shared" si="42"/>
        <v>2.9999999999999997E-4</v>
      </c>
      <c r="O187" s="44">
        <f t="shared" si="46"/>
        <v>-1.5742025169816342E-4</v>
      </c>
      <c r="P187" s="14">
        <f>_H*D187/J187</f>
        <v>147.37488011255863</v>
      </c>
      <c r="Q187" s="52">
        <f>D187*EXP(-chi*G187/Mtc)</f>
        <v>397.3720305194135</v>
      </c>
      <c r="R187" s="44">
        <f t="shared" si="47"/>
        <v>-1.2011328132183021E-3</v>
      </c>
      <c r="S187" s="73">
        <f t="shared" si="57"/>
        <v>407.97840130293935</v>
      </c>
      <c r="T187" s="73">
        <f>R187/(1/Mtc+1/(path_DqDp-W186))</f>
        <v>-7.8428072274158147E-4</v>
      </c>
      <c r="U187" s="52">
        <f>D187*T187/(path_DqDp-E187/D187)</f>
        <v>-0.17417945318422709</v>
      </c>
      <c r="V187" s="73">
        <f t="shared" si="58"/>
        <v>300.81618985852884</v>
      </c>
      <c r="W187" s="14">
        <f t="shared" si="59"/>
        <v>1.6439406753730299</v>
      </c>
      <c r="X187">
        <f t="shared" si="60"/>
        <v>494.5239703191715</v>
      </c>
      <c r="Y187">
        <f t="shared" si="43"/>
        <v>-1.0731577726894828E-6</v>
      </c>
      <c r="Z187" s="44">
        <f t="shared" si="61"/>
        <v>-2.4244177965010313E-2</v>
      </c>
      <c r="AA187">
        <f t="shared" si="48"/>
        <v>-4.2932352233843973E-6</v>
      </c>
      <c r="AB187" s="43">
        <f t="shared" si="62"/>
        <v>5.8596955361578419E-2</v>
      </c>
    </row>
    <row r="188" spans="1:28">
      <c r="A188" s="74">
        <f t="shared" si="49"/>
        <v>180</v>
      </c>
      <c r="B188" s="73">
        <f t="shared" si="50"/>
        <v>5.0515562706574979</v>
      </c>
      <c r="C188" s="73">
        <f t="shared" si="51"/>
        <v>-2.4244177965010314</v>
      </c>
      <c r="D188" s="73">
        <f t="shared" si="52"/>
        <v>300.81618985852884</v>
      </c>
      <c r="E188" s="73">
        <f t="shared" si="53"/>
        <v>494.5239703191715</v>
      </c>
      <c r="F188" s="14">
        <f t="shared" si="54"/>
        <v>0.63853709528886315</v>
      </c>
      <c r="G188" s="14">
        <f>F188-(Gamma-lambda*LN(D188))</f>
        <v>-9.1865413511707628E-2</v>
      </c>
      <c r="H188" s="15">
        <f t="shared" si="44"/>
        <v>121.69392928081703</v>
      </c>
      <c r="I188" s="15">
        <f>H188*K_over_G</f>
        <v>162.25857237442273</v>
      </c>
      <c r="J188" s="73">
        <f t="shared" si="55"/>
        <v>407.97840130293935</v>
      </c>
      <c r="K188" s="73">
        <f>Mtc+N_*chi*G188</f>
        <v>1.1203645714622044</v>
      </c>
      <c r="L188" s="73">
        <f t="shared" si="56"/>
        <v>1.6439406753730299</v>
      </c>
      <c r="M188" s="73">
        <f t="shared" si="45"/>
        <v>-0.52357610391082554</v>
      </c>
      <c r="N188" s="44">
        <f t="shared" si="42"/>
        <v>2.9999999999999997E-4</v>
      </c>
      <c r="O188" s="44">
        <f t="shared" si="46"/>
        <v>-1.5707283117324765E-4</v>
      </c>
      <c r="P188" s="14">
        <f>_H*D188/J188</f>
        <v>147.46672318820205</v>
      </c>
      <c r="Q188" s="52">
        <f>D188*EXP(-chi*G188/Mtc)</f>
        <v>396.84819809093841</v>
      </c>
      <c r="R188" s="44">
        <f t="shared" si="47"/>
        <v>-1.2069275659084412E-3</v>
      </c>
      <c r="S188" s="73">
        <f t="shared" si="57"/>
        <v>407.48600092411158</v>
      </c>
      <c r="T188" s="73">
        <f>R188/(1/Mtc+1/(path_DqDp-W187))</f>
        <v>-7.8828425611769746E-4</v>
      </c>
      <c r="U188" s="52">
        <f>D188*T188/(path_DqDp-E188/D188)</f>
        <v>-0.1748659974857816</v>
      </c>
      <c r="V188" s="73">
        <f t="shared" si="58"/>
        <v>300.64132386104308</v>
      </c>
      <c r="W188" s="14">
        <f t="shared" si="59"/>
        <v>1.6431516856425343</v>
      </c>
      <c r="X188">
        <f t="shared" si="60"/>
        <v>493.999298076076</v>
      </c>
      <c r="Y188">
        <f t="shared" si="43"/>
        <v>-1.0776995934751996E-6</v>
      </c>
      <c r="Z188" s="44">
        <f t="shared" si="61"/>
        <v>-2.4402328495777035E-2</v>
      </c>
      <c r="AA188">
        <f t="shared" si="48"/>
        <v>-4.3114085164000061E-6</v>
      </c>
      <c r="AB188" s="43">
        <f t="shared" si="62"/>
        <v>5.889264395306202E-2</v>
      </c>
    </row>
    <row r="189" spans="1:28">
      <c r="A189" s="74">
        <f t="shared" si="49"/>
        <v>181</v>
      </c>
      <c r="B189" s="73">
        <f t="shared" si="50"/>
        <v>5.0758534454469668</v>
      </c>
      <c r="C189" s="73">
        <f t="shared" si="51"/>
        <v>-2.4402328495777037</v>
      </c>
      <c r="D189" s="73">
        <f t="shared" si="52"/>
        <v>300.64132386104308</v>
      </c>
      <c r="E189" s="73">
        <f t="shared" si="53"/>
        <v>493.999298076076</v>
      </c>
      <c r="F189" s="14">
        <f t="shared" si="54"/>
        <v>0.63879068474401646</v>
      </c>
      <c r="G189" s="14">
        <f>F189-(Gamma-lambda*LN(D189))</f>
        <v>-9.1620546169010719E-2</v>
      </c>
      <c r="H189" s="15">
        <f t="shared" si="44"/>
        <v>121.65855348571249</v>
      </c>
      <c r="I189" s="15">
        <f>H189*K_over_G</f>
        <v>162.21140464761666</v>
      </c>
      <c r="J189" s="73">
        <f t="shared" si="55"/>
        <v>407.48600092411158</v>
      </c>
      <c r="K189" s="73">
        <f>Mtc+N_*chi*G189</f>
        <v>1.1207367698231037</v>
      </c>
      <c r="L189" s="73">
        <f t="shared" si="56"/>
        <v>1.6431516856425343</v>
      </c>
      <c r="M189" s="73">
        <f t="shared" si="45"/>
        <v>-0.52241491581943067</v>
      </c>
      <c r="N189" s="44">
        <f t="shared" si="42"/>
        <v>2.9999999999999997E-4</v>
      </c>
      <c r="O189" s="44">
        <f t="shared" si="46"/>
        <v>-1.567244747458292E-4</v>
      </c>
      <c r="P189" s="14">
        <f>_H*D189/J189</f>
        <v>147.55909316110873</v>
      </c>
      <c r="Q189" s="52">
        <f>D189*EXP(-chi*G189/Mtc)</f>
        <v>396.32471872543221</v>
      </c>
      <c r="R189" s="44">
        <f t="shared" si="47"/>
        <v>-1.2125192099978971E-3</v>
      </c>
      <c r="S189" s="73">
        <f t="shared" si="57"/>
        <v>406.99191632018591</v>
      </c>
      <c r="T189" s="73">
        <f>R189/(1/Mtc+1/(path_DqDp-W188))</f>
        <v>-7.9215820147210999E-4</v>
      </c>
      <c r="U189" s="52">
        <f>D189*T189/(path_DqDp-E189/D189)</f>
        <v>-0.17552108653408052</v>
      </c>
      <c r="V189" s="73">
        <f t="shared" si="58"/>
        <v>300.46580277450897</v>
      </c>
      <c r="W189" s="14">
        <f t="shared" si="59"/>
        <v>1.6423588152819826</v>
      </c>
      <c r="X189">
        <f t="shared" si="60"/>
        <v>493.47265987749239</v>
      </c>
      <c r="Y189">
        <f t="shared" si="43"/>
        <v>-1.0820514557245676E-6</v>
      </c>
      <c r="Z189" s="44">
        <f t="shared" si="61"/>
        <v>-2.4560135021978589E-2</v>
      </c>
      <c r="AA189">
        <f t="shared" si="48"/>
        <v>-4.3288218008071253E-6</v>
      </c>
      <c r="AB189" s="43">
        <f t="shared" si="62"/>
        <v>5.9188315131261215E-2</v>
      </c>
    </row>
    <row r="190" spans="1:28">
      <c r="A190" s="74">
        <f t="shared" si="49"/>
        <v>182</v>
      </c>
      <c r="B190" s="73">
        <f t="shared" si="50"/>
        <v>5.1001603457268354</v>
      </c>
      <c r="C190" s="73">
        <f t="shared" si="51"/>
        <v>-2.4560135021978589</v>
      </c>
      <c r="D190" s="73">
        <f t="shared" si="52"/>
        <v>300.46580277450897</v>
      </c>
      <c r="E190" s="73">
        <f t="shared" si="53"/>
        <v>493.47265987749239</v>
      </c>
      <c r="F190" s="14">
        <f t="shared" si="54"/>
        <v>0.63904372559324329</v>
      </c>
      <c r="G190" s="14">
        <f>F190-(Gamma-lambda*LN(D190))</f>
        <v>-9.1376265210512675E-2</v>
      </c>
      <c r="H190" s="15">
        <f t="shared" si="44"/>
        <v>121.62303481713352</v>
      </c>
      <c r="I190" s="15">
        <f>H190*K_over_G</f>
        <v>162.16404642284471</v>
      </c>
      <c r="J190" s="73">
        <f t="shared" si="55"/>
        <v>406.99191632018591</v>
      </c>
      <c r="K190" s="73">
        <f>Mtc+N_*chi*G190</f>
        <v>1.1211080768800208</v>
      </c>
      <c r="L190" s="73">
        <f t="shared" si="56"/>
        <v>1.6423588152819826</v>
      </c>
      <c r="M190" s="73">
        <f t="shared" si="45"/>
        <v>-0.52125073840196179</v>
      </c>
      <c r="N190" s="44">
        <f t="shared" si="42"/>
        <v>2.9999999999999997E-4</v>
      </c>
      <c r="O190" s="44">
        <f t="shared" si="46"/>
        <v>-1.5637522152058851E-4</v>
      </c>
      <c r="P190" s="14">
        <f>_H*D190/J190</f>
        <v>147.65197574004321</v>
      </c>
      <c r="Q190" s="52">
        <f>D190*EXP(-chi*G190/Mtc)</f>
        <v>395.80163299003704</v>
      </c>
      <c r="R190" s="44">
        <f t="shared" si="47"/>
        <v>-1.217911739667692E-3</v>
      </c>
      <c r="S190" s="73">
        <f t="shared" si="57"/>
        <v>406.4962360873497</v>
      </c>
      <c r="T190" s="73">
        <f>R190/(1/Mtc+1/(path_DqDp-W189))</f>
        <v>-7.959050327217439E-4</v>
      </c>
      <c r="U190" s="52">
        <f>D190*T190/(path_DqDp-E190/D190)</f>
        <v>-0.17614539635425142</v>
      </c>
      <c r="V190" s="73">
        <f t="shared" si="58"/>
        <v>300.28965737815474</v>
      </c>
      <c r="W190" s="14">
        <f t="shared" si="59"/>
        <v>1.6415621916073246</v>
      </c>
      <c r="X190">
        <f t="shared" si="60"/>
        <v>492.9441480826963</v>
      </c>
      <c r="Y190">
        <f t="shared" si="43"/>
        <v>-1.0862173227655543E-6</v>
      </c>
      <c r="Z190" s="44">
        <f t="shared" si="61"/>
        <v>-2.4717596460821945E-2</v>
      </c>
      <c r="AA190">
        <f t="shared" si="48"/>
        <v>-4.3454909309797529E-6</v>
      </c>
      <c r="AB190" s="43">
        <f t="shared" si="62"/>
        <v>5.9483969640330238E-2</v>
      </c>
    </row>
    <row r="191" spans="1:28">
      <c r="A191" s="74">
        <f t="shared" si="49"/>
        <v>183</v>
      </c>
      <c r="B191" s="73">
        <f t="shared" si="50"/>
        <v>5.124477082005626</v>
      </c>
      <c r="C191" s="73">
        <f t="shared" si="51"/>
        <v>-2.4717596460821945</v>
      </c>
      <c r="D191" s="73">
        <f t="shared" si="52"/>
        <v>300.28965737815474</v>
      </c>
      <c r="E191" s="73">
        <f t="shared" si="53"/>
        <v>492.9441480826963</v>
      </c>
      <c r="F191" s="14">
        <f t="shared" si="54"/>
        <v>0.63929621603516573</v>
      </c>
      <c r="G191" s="14">
        <f>F191-(Gamma-lambda*LN(D191))</f>
        <v>-9.1132570963369242E-2</v>
      </c>
      <c r="H191" s="15">
        <f t="shared" si="44"/>
        <v>121.58737938112942</v>
      </c>
      <c r="I191" s="15">
        <f>H191*K_over_G</f>
        <v>162.11650584150593</v>
      </c>
      <c r="J191" s="73">
        <f t="shared" si="55"/>
        <v>406.4962360873497</v>
      </c>
      <c r="K191" s="73">
        <f>Mtc+N_*chi*G191</f>
        <v>1.1214784921356789</v>
      </c>
      <c r="L191" s="73">
        <f t="shared" si="56"/>
        <v>1.6415621916073246</v>
      </c>
      <c r="M191" s="73">
        <f t="shared" si="45"/>
        <v>-0.52008369947164579</v>
      </c>
      <c r="N191" s="44">
        <f t="shared" si="42"/>
        <v>2.9999999999999997E-4</v>
      </c>
      <c r="O191" s="44">
        <f t="shared" si="46"/>
        <v>-1.5602510984149371E-4</v>
      </c>
      <c r="P191" s="14">
        <f>_H*D191/J191</f>
        <v>147.74535689114089</v>
      </c>
      <c r="Q191" s="52">
        <f>D191*EXP(-chi*G191/Mtc)</f>
        <v>395.27898038804136</v>
      </c>
      <c r="R191" s="44">
        <f t="shared" si="47"/>
        <v>-1.2231090717484778E-3</v>
      </c>
      <c r="S191" s="73">
        <f t="shared" si="57"/>
        <v>405.99904685335963</v>
      </c>
      <c r="T191" s="73">
        <f>R191/(1/Mtc+1/(path_DqDp-W190))</f>
        <v>-7.9952717529602657E-4</v>
      </c>
      <c r="U191" s="52">
        <f>D191*T191/(path_DqDp-E191/D191)</f>
        <v>-0.17673959017545718</v>
      </c>
      <c r="V191" s="73">
        <f t="shared" si="58"/>
        <v>300.11291778797931</v>
      </c>
      <c r="W191" s="14">
        <f t="shared" si="59"/>
        <v>1.6407619395076847</v>
      </c>
      <c r="X191">
        <f t="shared" si="60"/>
        <v>492.41385306111528</v>
      </c>
      <c r="Y191">
        <f t="shared" si="43"/>
        <v>-1.0902010825982618E-6</v>
      </c>
      <c r="Z191" s="44">
        <f t="shared" si="61"/>
        <v>-2.4874711771746036E-2</v>
      </c>
      <c r="AA191">
        <f t="shared" si="48"/>
        <v>-4.3614314600757676E-6</v>
      </c>
      <c r="AB191" s="43">
        <f t="shared" si="62"/>
        <v>5.9779608208870162E-2</v>
      </c>
    </row>
    <row r="192" spans="1:28">
      <c r="A192" s="74">
        <f t="shared" si="49"/>
        <v>184</v>
      </c>
      <c r="B192" s="73">
        <f t="shared" si="50"/>
        <v>5.1488037618288152</v>
      </c>
      <c r="C192" s="73">
        <f t="shared" si="51"/>
        <v>-2.4874711771746036</v>
      </c>
      <c r="D192" s="73">
        <f t="shared" si="52"/>
        <v>300.11291778797931</v>
      </c>
      <c r="E192" s="73">
        <f t="shared" si="53"/>
        <v>492.41385306111528</v>
      </c>
      <c r="F192" s="14">
        <f t="shared" si="54"/>
        <v>0.63954815433731504</v>
      </c>
      <c r="G192" s="14">
        <f>F192-(Gamma-lambda*LN(D192))</f>
        <v>-9.0889463715711938E-2</v>
      </c>
      <c r="H192" s="15">
        <f t="shared" si="44"/>
        <v>121.55159315612785</v>
      </c>
      <c r="I192" s="15">
        <f>H192*K_over_G</f>
        <v>162.06879087483716</v>
      </c>
      <c r="J192" s="73">
        <f t="shared" si="55"/>
        <v>405.99904685335963</v>
      </c>
      <c r="K192" s="73">
        <f>Mtc+N_*chi*G192</f>
        <v>1.1218480151521177</v>
      </c>
      <c r="L192" s="73">
        <f t="shared" si="56"/>
        <v>1.6407619395076847</v>
      </c>
      <c r="M192" s="73">
        <f t="shared" si="45"/>
        <v>-0.51891392435556694</v>
      </c>
      <c r="N192" s="44">
        <f t="shared" si="42"/>
        <v>2.9999999999999997E-4</v>
      </c>
      <c r="O192" s="44">
        <f t="shared" si="46"/>
        <v>-1.5567417730667007E-4</v>
      </c>
      <c r="P192" s="14">
        <f>_H*D192/J192</f>
        <v>147.83922283264636</v>
      </c>
      <c r="Q192" s="52">
        <f>D192*EXP(-chi*G192/Mtc)</f>
        <v>394.75679938117975</v>
      </c>
      <c r="R192" s="44">
        <f t="shared" si="47"/>
        <v>-1.228115047604775E-3</v>
      </c>
      <c r="S192" s="73">
        <f t="shared" si="57"/>
        <v>405.5004333146058</v>
      </c>
      <c r="T192" s="73">
        <f>R192/(1/Mtc+1/(path_DqDp-W191))</f>
        <v>-8.0302700739161227E-4</v>
      </c>
      <c r="U192" s="52">
        <f>D192*T192/(path_DqDp-E192/D192)</f>
        <v>-0.17730431868833657</v>
      </c>
      <c r="V192" s="73">
        <f t="shared" si="58"/>
        <v>299.93561346929096</v>
      </c>
      <c r="W192" s="14">
        <f t="shared" si="59"/>
        <v>1.6399581814924931</v>
      </c>
      <c r="X192">
        <f t="shared" si="60"/>
        <v>491.88186322993369</v>
      </c>
      <c r="Y192">
        <f t="shared" si="43"/>
        <v>-1.0940065495106058E-6</v>
      </c>
      <c r="Z192" s="44">
        <f t="shared" si="61"/>
        <v>-2.5031479955602218E-2</v>
      </c>
      <c r="AA192">
        <f t="shared" si="48"/>
        <v>-4.3766586464915536E-6</v>
      </c>
      <c r="AB192" s="43">
        <f t="shared" si="62"/>
        <v>6.0075231550223672E-2</v>
      </c>
    </row>
    <row r="193" spans="1:28">
      <c r="A193" s="74">
        <f t="shared" si="49"/>
        <v>185</v>
      </c>
      <c r="B193" s="73">
        <f t="shared" si="50"/>
        <v>5.1731404898356264</v>
      </c>
      <c r="C193" s="73">
        <f t="shared" si="51"/>
        <v>-2.5031479955602216</v>
      </c>
      <c r="D193" s="73">
        <f t="shared" si="52"/>
        <v>299.93561346929096</v>
      </c>
      <c r="E193" s="73">
        <f t="shared" si="53"/>
        <v>491.88186322993369</v>
      </c>
      <c r="F193" s="14">
        <f t="shared" si="54"/>
        <v>0.63979953883479368</v>
      </c>
      <c r="G193" s="14">
        <f>F193-(Gamma-lambda*LN(D193))</f>
        <v>-9.0646943717416884E-2</v>
      </c>
      <c r="H193" s="15">
        <f t="shared" si="44"/>
        <v>121.51568199535345</v>
      </c>
      <c r="I193" s="15">
        <f>H193*K_over_G</f>
        <v>162.02090932713796</v>
      </c>
      <c r="J193" s="73">
        <f t="shared" si="55"/>
        <v>405.5004333146058</v>
      </c>
      <c r="K193" s="73">
        <f>Mtc+N_*chi*G193</f>
        <v>1.1222166455495264</v>
      </c>
      <c r="L193" s="73">
        <f t="shared" si="56"/>
        <v>1.6399581814924931</v>
      </c>
      <c r="M193" s="73">
        <f t="shared" si="45"/>
        <v>-0.51774153594296668</v>
      </c>
      <c r="N193" s="44">
        <f t="shared" si="42"/>
        <v>2.9999999999999997E-4</v>
      </c>
      <c r="O193" s="44">
        <f t="shared" si="46"/>
        <v>-1.5532246078288998E-4</v>
      </c>
      <c r="P193" s="14">
        <f>_H*D193/J193</f>
        <v>147.93356002980502</v>
      </c>
      <c r="Q193" s="52">
        <f>D193*EXP(-chi*G193/Mtc)</f>
        <v>394.23512741146459</v>
      </c>
      <c r="R193" s="44">
        <f t="shared" si="47"/>
        <v>-1.2329334349565273E-3</v>
      </c>
      <c r="S193" s="73">
        <f t="shared" si="57"/>
        <v>405.00047827248284</v>
      </c>
      <c r="T193" s="73">
        <f>R193/(1/Mtc+1/(path_DqDp-W192))</f>
        <v>-8.0640686118306102E-4</v>
      </c>
      <c r="U193" s="52">
        <f>D193*T193/(path_DqDp-E193/D193)</f>
        <v>-0.17784022029573476</v>
      </c>
      <c r="V193" s="73">
        <f t="shared" si="58"/>
        <v>299.75777324899525</v>
      </c>
      <c r="W193" s="14">
        <f t="shared" si="59"/>
        <v>1.6391510377374103</v>
      </c>
      <c r="X193">
        <f t="shared" si="60"/>
        <v>491.34826509094592</v>
      </c>
      <c r="Y193">
        <f t="shared" si="43"/>
        <v>-1.0976374656474486E-6</v>
      </c>
      <c r="Z193" s="44">
        <f t="shared" si="61"/>
        <v>-2.5187900053850756E-2</v>
      </c>
      <c r="AA193">
        <f t="shared" si="48"/>
        <v>-4.3911874601351791E-6</v>
      </c>
      <c r="AB193" s="43">
        <f t="shared" si="62"/>
        <v>6.0370840362763536E-2</v>
      </c>
    </row>
    <row r="194" spans="1:28">
      <c r="A194" s="74">
        <f t="shared" si="49"/>
        <v>186</v>
      </c>
      <c r="B194" s="73">
        <f t="shared" si="50"/>
        <v>5.197487367814662</v>
      </c>
      <c r="C194" s="73">
        <f t="shared" si="51"/>
        <v>-2.5187900053850756</v>
      </c>
      <c r="D194" s="73">
        <f t="shared" si="52"/>
        <v>299.75777324899525</v>
      </c>
      <c r="E194" s="73">
        <f t="shared" si="53"/>
        <v>491.34826509094592</v>
      </c>
      <c r="F194" s="14">
        <f t="shared" si="54"/>
        <v>0.64005036792896353</v>
      </c>
      <c r="G194" s="14">
        <f>F194-(Gamma-lambda*LN(D194))</f>
        <v>-9.0405011180860417E-2</v>
      </c>
      <c r="H194" s="15">
        <f t="shared" si="44"/>
        <v>121.47965162919482</v>
      </c>
      <c r="I194" s="15">
        <f>H194*K_over_G</f>
        <v>161.97286883892644</v>
      </c>
      <c r="J194" s="73">
        <f t="shared" si="55"/>
        <v>405.00047827248284</v>
      </c>
      <c r="K194" s="73">
        <f>Mtc+N_*chi*G194</f>
        <v>1.1225843830050921</v>
      </c>
      <c r="L194" s="73">
        <f t="shared" si="56"/>
        <v>1.6391510377374103</v>
      </c>
      <c r="M194" s="73">
        <f t="shared" si="45"/>
        <v>-0.51656665473231822</v>
      </c>
      <c r="N194" s="44">
        <f t="shared" si="42"/>
        <v>2.9999999999999997E-4</v>
      </c>
      <c r="O194" s="44">
        <f t="shared" si="46"/>
        <v>-1.5496999641969545E-4</v>
      </c>
      <c r="P194" s="14">
        <f>_H*D194/J194</f>
        <v>148.02835518990145</v>
      </c>
      <c r="Q194" s="52">
        <f>D194*EXP(-chi*G194/Mtc)</f>
        <v>393.71400092255948</v>
      </c>
      <c r="R194" s="44">
        <f t="shared" si="47"/>
        <v>-1.2375679296406995E-3</v>
      </c>
      <c r="S194" s="73">
        <f t="shared" si="57"/>
        <v>404.49926266908369</v>
      </c>
      <c r="T194" s="73">
        <f>R194/(1/Mtc+1/(path_DqDp-W193))</f>
        <v>-8.096690239914172E-4</v>
      </c>
      <c r="U194" s="52">
        <f>D194*T194/(path_DqDp-E194/D194)</f>
        <v>-0.17834792135699348</v>
      </c>
      <c r="V194" s="73">
        <f t="shared" si="58"/>
        <v>299.57942532763826</v>
      </c>
      <c r="W194" s="14">
        <f t="shared" si="59"/>
        <v>1.6383406261290969</v>
      </c>
      <c r="X194">
        <f t="shared" si="60"/>
        <v>490.81314326667791</v>
      </c>
      <c r="Y194">
        <f t="shared" si="43"/>
        <v>-1.1010975025351384E-6</v>
      </c>
      <c r="Z194" s="44">
        <f t="shared" si="61"/>
        <v>-2.5343971147772988E-2</v>
      </c>
      <c r="AA194">
        <f t="shared" si="48"/>
        <v>-4.4050325885145956E-6</v>
      </c>
      <c r="AB194" s="43">
        <f t="shared" si="62"/>
        <v>6.0666435330175024E-2</v>
      </c>
    </row>
    <row r="195" spans="1:28">
      <c r="A195" s="74">
        <f t="shared" si="49"/>
        <v>187</v>
      </c>
      <c r="B195" s="73">
        <f t="shared" si="50"/>
        <v>5.2218444947584022</v>
      </c>
      <c r="C195" s="73">
        <f t="shared" si="51"/>
        <v>-2.534397114777299</v>
      </c>
      <c r="D195" s="73">
        <f t="shared" si="52"/>
        <v>299.57942532763826</v>
      </c>
      <c r="E195" s="73">
        <f t="shared" si="53"/>
        <v>490.81314326667791</v>
      </c>
      <c r="F195" s="14">
        <f t="shared" si="54"/>
        <v>0.64030064008616117</v>
      </c>
      <c r="G195" s="14">
        <f>F195-(Gamma-lambda*LN(D195))</f>
        <v>-9.0163666281659283E-2</v>
      </c>
      <c r="H195" s="15">
        <f t="shared" si="44"/>
        <v>121.44350766752177</v>
      </c>
      <c r="I195" s="15">
        <f>H195*K_over_G</f>
        <v>161.92467689002905</v>
      </c>
      <c r="J195" s="73">
        <f t="shared" si="55"/>
        <v>404.49926266908369</v>
      </c>
      <c r="K195" s="73">
        <f>Mtc+N_*chi*G195</f>
        <v>1.1229512272518778</v>
      </c>
      <c r="L195" s="73">
        <f t="shared" si="56"/>
        <v>1.6383406261290969</v>
      </c>
      <c r="M195" s="73">
        <f t="shared" si="45"/>
        <v>-0.51538939887721913</v>
      </c>
      <c r="N195" s="44">
        <f t="shared" si="42"/>
        <v>2.9999999999999997E-4</v>
      </c>
      <c r="O195" s="44">
        <f t="shared" si="46"/>
        <v>-1.5461681966316574E-4</v>
      </c>
      <c r="P195" s="14">
        <f>_H*D195/J195</f>
        <v>148.1235952574385</v>
      </c>
      <c r="Q195" s="52">
        <f>D195*EXP(-chi*G195/Mtc)</f>
        <v>393.19345538070303</v>
      </c>
      <c r="R195" s="44">
        <f t="shared" si="47"/>
        <v>-1.2420221573155598E-3</v>
      </c>
      <c r="S195" s="73">
        <f t="shared" si="57"/>
        <v>403.99686562223087</v>
      </c>
      <c r="T195" s="73">
        <f>R195/(1/Mtc+1/(path_DqDp-W194))</f>
        <v>-8.1281573941256399E-4</v>
      </c>
      <c r="U195" s="52">
        <f>D195*T195/(path_DqDp-E195/D195)</f>
        <v>-0.17882803642606249</v>
      </c>
      <c r="V195" s="73">
        <f t="shared" si="58"/>
        <v>299.40059729121219</v>
      </c>
      <c r="W195" s="14">
        <f t="shared" si="59"/>
        <v>1.6375270623088511</v>
      </c>
      <c r="X195">
        <f t="shared" si="60"/>
        <v>490.2765805357941</v>
      </c>
      <c r="Y195">
        <f t="shared" si="43"/>
        <v>-1.1043902625633358E-6</v>
      </c>
      <c r="Z195" s="44">
        <f t="shared" si="61"/>
        <v>-2.5499692357698719E-2</v>
      </c>
      <c r="AA195">
        <f t="shared" si="48"/>
        <v>-4.4182084426676291E-6</v>
      </c>
      <c r="AB195" s="43">
        <f t="shared" si="62"/>
        <v>6.0962017121732354E-2</v>
      </c>
    </row>
    <row r="196" spans="1:28">
      <c r="A196" s="74">
        <f t="shared" si="49"/>
        <v>188</v>
      </c>
      <c r="B196" s="73">
        <f t="shared" si="50"/>
        <v>5.2462119669166114</v>
      </c>
      <c r="C196" s="73">
        <f t="shared" si="51"/>
        <v>-2.549969235769872</v>
      </c>
      <c r="D196" s="73">
        <f t="shared" si="52"/>
        <v>299.40059729121219</v>
      </c>
      <c r="E196" s="73">
        <f t="shared" si="53"/>
        <v>490.2765805357941</v>
      </c>
      <c r="F196" s="14">
        <f t="shared" si="54"/>
        <v>0.64055035383643677</v>
      </c>
      <c r="G196" s="14">
        <f>F196-(Gamma-lambda*LN(D196))</f>
        <v>-8.992290915940071E-2</v>
      </c>
      <c r="H196" s="15">
        <f t="shared" si="44"/>
        <v>121.40725560195378</v>
      </c>
      <c r="I196" s="15">
        <f>H196*K_over_G</f>
        <v>161.87634080260506</v>
      </c>
      <c r="J196" s="73">
        <f t="shared" si="55"/>
        <v>403.99686562223087</v>
      </c>
      <c r="K196" s="73">
        <f>Mtc+N_*chi*G196</f>
        <v>1.1233171780777109</v>
      </c>
      <c r="L196" s="73">
        <f t="shared" si="56"/>
        <v>1.6375270623088511</v>
      </c>
      <c r="M196" s="73">
        <f t="shared" si="45"/>
        <v>-0.51420988423114022</v>
      </c>
      <c r="N196" s="44">
        <f t="shared" si="42"/>
        <v>2.9999999999999997E-4</v>
      </c>
      <c r="O196" s="44">
        <f t="shared" si="46"/>
        <v>-1.5426296526934206E-4</v>
      </c>
      <c r="P196" s="14">
        <f>_H*D196/J196</f>
        <v>148.21926740945338</v>
      </c>
      <c r="Q196" s="52">
        <f>D196*EXP(-chi*G196/Mtc)</f>
        <v>392.67352529519951</v>
      </c>
      <c r="R196" s="44">
        <f t="shared" si="47"/>
        <v>-1.2462996751092768E-3</v>
      </c>
      <c r="S196" s="73">
        <f t="shared" si="57"/>
        <v>403.49336445986074</v>
      </c>
      <c r="T196" s="73">
        <f>R196/(1/Mtc+1/(path_DqDp-W195))</f>
        <v>-8.158492084065688E-4</v>
      </c>
      <c r="U196" s="52">
        <f>D196*T196/(path_DqDp-E196/D196)</f>
        <v>-0.1792811684835538</v>
      </c>
      <c r="V196" s="73">
        <f t="shared" si="58"/>
        <v>299.22131612272864</v>
      </c>
      <c r="W196" s="14">
        <f t="shared" si="59"/>
        <v>1.6367104597151743</v>
      </c>
      <c r="X196">
        <f t="shared" si="60"/>
        <v>489.73865786781067</v>
      </c>
      <c r="Y196">
        <f t="shared" si="43"/>
        <v>-1.1075192804251271E-6</v>
      </c>
      <c r="Z196" s="44">
        <f t="shared" si="61"/>
        <v>-2.5655062842248486E-2</v>
      </c>
      <c r="AA196">
        <f t="shared" si="48"/>
        <v>-4.4307291629015839E-6</v>
      </c>
      <c r="AB196" s="43">
        <f t="shared" si="62"/>
        <v>6.1257586392569452E-2</v>
      </c>
    </row>
    <row r="197" spans="1:28">
      <c r="A197" s="74">
        <f t="shared" si="49"/>
        <v>189</v>
      </c>
      <c r="B197" s="73">
        <f t="shared" si="50"/>
        <v>5.2705898778486624</v>
      </c>
      <c r="C197" s="73">
        <f t="shared" si="51"/>
        <v>-2.5655062842248486</v>
      </c>
      <c r="D197" s="73">
        <f t="shared" si="52"/>
        <v>299.22131612272864</v>
      </c>
      <c r="E197" s="73">
        <f t="shared" si="53"/>
        <v>489.73865786781067</v>
      </c>
      <c r="F197" s="14">
        <f t="shared" si="54"/>
        <v>0.64079950777231798</v>
      </c>
      <c r="G197" s="14">
        <f>F197-(Gamma-lambda*LN(D197))</f>
        <v>-8.9682739918357401E-2</v>
      </c>
      <c r="H197" s="15">
        <f t="shared" si="44"/>
        <v>121.37090080808127</v>
      </c>
      <c r="I197" s="15">
        <f>H197*K_over_G</f>
        <v>161.82786774410837</v>
      </c>
      <c r="J197" s="73">
        <f t="shared" si="55"/>
        <v>403.49336445986074</v>
      </c>
      <c r="K197" s="73">
        <f>Mtc+N_*chi*G197</f>
        <v>1.1236822353240967</v>
      </c>
      <c r="L197" s="73">
        <f t="shared" si="56"/>
        <v>1.6367104597151743</v>
      </c>
      <c r="M197" s="73">
        <f t="shared" si="45"/>
        <v>-0.51302822439107754</v>
      </c>
      <c r="N197" s="44">
        <f t="shared" si="42"/>
        <v>2.9999999999999997E-4</v>
      </c>
      <c r="O197" s="44">
        <f t="shared" si="46"/>
        <v>-1.5390846731732326E-4</v>
      </c>
      <c r="P197" s="14">
        <f>_H*D197/J197</f>
        <v>148.31535905096402</v>
      </c>
      <c r="Q197" s="52">
        <f>D197*EXP(-chi*G197/Mtc)</f>
        <v>392.15424423848157</v>
      </c>
      <c r="R197" s="44">
        <f t="shared" si="47"/>
        <v>-1.2504039732156736E-3</v>
      </c>
      <c r="S197" s="73">
        <f t="shared" si="57"/>
        <v>402.98883475377397</v>
      </c>
      <c r="T197" s="73">
        <f>R197/(1/Mtc+1/(path_DqDp-W196))</f>
        <v>-8.1877159035000839E-4</v>
      </c>
      <c r="U197" s="52">
        <f>D197*T197/(path_DqDp-E197/D197)</f>
        <v>-0.17970790916304083</v>
      </c>
      <c r="V197" s="73">
        <f t="shared" si="58"/>
        <v>299.04160821356561</v>
      </c>
      <c r="W197" s="14">
        <f t="shared" si="59"/>
        <v>1.6358909296252766</v>
      </c>
      <c r="X197">
        <f t="shared" si="60"/>
        <v>489.19945445712762</v>
      </c>
      <c r="Y197">
        <f t="shared" si="43"/>
        <v>-1.1104880245175411E-6</v>
      </c>
      <c r="Z197" s="44">
        <f t="shared" si="61"/>
        <v>-2.5810081797590326E-2</v>
      </c>
      <c r="AA197">
        <f t="shared" si="48"/>
        <v>-4.4426086244154819E-6</v>
      </c>
      <c r="AB197" s="43">
        <f t="shared" si="62"/>
        <v>6.1553143783945038E-2</v>
      </c>
    </row>
    <row r="198" spans="1:28">
      <c r="A198" s="74">
        <f t="shared" si="49"/>
        <v>190</v>
      </c>
      <c r="B198" s="73">
        <f t="shared" si="50"/>
        <v>5.2949783184748265</v>
      </c>
      <c r="C198" s="73">
        <f t="shared" si="51"/>
        <v>-2.5810081797590327</v>
      </c>
      <c r="D198" s="73">
        <f t="shared" si="52"/>
        <v>299.04160821356561</v>
      </c>
      <c r="E198" s="73">
        <f t="shared" si="53"/>
        <v>489.19945445712762</v>
      </c>
      <c r="F198" s="14">
        <f t="shared" si="54"/>
        <v>0.64104810054759753</v>
      </c>
      <c r="G198" s="14">
        <f>F198-(Gamma-lambda*LN(D198))</f>
        <v>-8.9443158628192077E-2</v>
      </c>
      <c r="H198" s="15">
        <f t="shared" si="44"/>
        <v>121.33444854764106</v>
      </c>
      <c r="I198" s="15">
        <f>H198*K_over_G</f>
        <v>161.77926473018809</v>
      </c>
      <c r="J198" s="73">
        <f t="shared" si="55"/>
        <v>402.98883475377397</v>
      </c>
      <c r="K198" s="73">
        <f>Mtc+N_*chi*G198</f>
        <v>1.1240463988851481</v>
      </c>
      <c r="L198" s="73">
        <f t="shared" si="56"/>
        <v>1.6358909296252766</v>
      </c>
      <c r="M198" s="73">
        <f t="shared" si="45"/>
        <v>-0.51184453074012848</v>
      </c>
      <c r="N198" s="44">
        <f t="shared" si="42"/>
        <v>2.9999999999999997E-4</v>
      </c>
      <c r="O198" s="44">
        <f t="shared" si="46"/>
        <v>-1.5355335922203852E-4</v>
      </c>
      <c r="P198" s="14">
        <f>_H*D198/J198</f>
        <v>148.41185781054202</v>
      </c>
      <c r="Q198" s="52">
        <f>D198*EXP(-chi*G198/Mtc)</f>
        <v>391.63564486575962</v>
      </c>
      <c r="R198" s="44">
        <f t="shared" si="47"/>
        <v>-1.2543384764386134E-3</v>
      </c>
      <c r="S198" s="73">
        <f t="shared" si="57"/>
        <v>402.48335035276716</v>
      </c>
      <c r="T198" s="73">
        <f>R198/(1/Mtc+1/(path_DqDp-W197))</f>
        <v>-8.2158500405237985E-4</v>
      </c>
      <c r="U198" s="52">
        <f>D198*T198/(path_DqDp-E198/D198)</f>
        <v>-0.18010883897171176</v>
      </c>
      <c r="V198" s="73">
        <f t="shared" si="58"/>
        <v>298.8614993745939</v>
      </c>
      <c r="W198" s="14">
        <f t="shared" si="59"/>
        <v>1.6350685811955847</v>
      </c>
      <c r="X198">
        <f t="shared" si="60"/>
        <v>488.6590477564024</v>
      </c>
      <c r="Y198">
        <f t="shared" si="43"/>
        <v>-1.1132998983033662E-6</v>
      </c>
      <c r="Z198" s="44">
        <f t="shared" si="61"/>
        <v>-2.5964748456710669E-2</v>
      </c>
      <c r="AA198">
        <f t="shared" si="48"/>
        <v>-4.4538604427169517E-6</v>
      </c>
      <c r="AB198" s="43">
        <f t="shared" si="62"/>
        <v>6.1848689923502322E-2</v>
      </c>
    </row>
    <row r="199" spans="1:28">
      <c r="A199" s="74">
        <f t="shared" si="49"/>
        <v>191</v>
      </c>
      <c r="B199" s="73">
        <f t="shared" si="50"/>
        <v>5.3193773771265427</v>
      </c>
      <c r="C199" s="73">
        <f t="shared" si="51"/>
        <v>-2.5964748456710667</v>
      </c>
      <c r="D199" s="73">
        <f t="shared" si="52"/>
        <v>298.8614993745939</v>
      </c>
      <c r="E199" s="73">
        <f t="shared" si="53"/>
        <v>488.6590477564024</v>
      </c>
      <c r="F199" s="14">
        <f t="shared" si="54"/>
        <v>0.64129613087614445</v>
      </c>
      <c r="G199" s="14">
        <f>F199-(Gamma-lambda*LN(D199))</f>
        <v>-8.9204165324648033E-2</v>
      </c>
      <c r="H199" s="15">
        <f t="shared" si="44"/>
        <v>121.29790397064704</v>
      </c>
      <c r="I199" s="15">
        <f>H199*K_over_G</f>
        <v>161.7305386275294</v>
      </c>
      <c r="J199" s="73">
        <f t="shared" si="55"/>
        <v>402.48335035276716</v>
      </c>
      <c r="K199" s="73">
        <f>Mtc+N_*chi*G199</f>
        <v>1.124409668706535</v>
      </c>
      <c r="L199" s="73">
        <f t="shared" si="56"/>
        <v>1.6350685811955847</v>
      </c>
      <c r="M199" s="73">
        <f t="shared" si="45"/>
        <v>-0.51065891248904971</v>
      </c>
      <c r="N199" s="44">
        <f t="shared" si="42"/>
        <v>2.9999999999999997E-4</v>
      </c>
      <c r="O199" s="44">
        <f t="shared" si="46"/>
        <v>-1.531976737467149E-4</v>
      </c>
      <c r="P199" s="14">
        <f>_H*D199/J199</f>
        <v>148.50875153600708</v>
      </c>
      <c r="Q199" s="52">
        <f>D199*EXP(-chi*G199/Mtc)</f>
        <v>391.11775893426466</v>
      </c>
      <c r="R199" s="44">
        <f t="shared" si="47"/>
        <v>-1.2581065456874925E-3</v>
      </c>
      <c r="S199" s="73">
        <f t="shared" si="57"/>
        <v>401.97698341515814</v>
      </c>
      <c r="T199" s="73">
        <f>R199/(1/Mtc+1/(path_DqDp-W198))</f>
        <v>-8.2429152873832905E-4</v>
      </c>
      <c r="U199" s="52">
        <f>D199*T199/(path_DqDp-E199/D199)</f>
        <v>-0.18048452750563668</v>
      </c>
      <c r="V199" s="73">
        <f t="shared" si="58"/>
        <v>298.68101484708825</v>
      </c>
      <c r="W199" s="14">
        <f t="shared" si="59"/>
        <v>1.6342435215012636</v>
      </c>
      <c r="X199">
        <f t="shared" si="60"/>
        <v>488.11751350927671</v>
      </c>
      <c r="Y199">
        <f t="shared" si="43"/>
        <v>-1.1159582416360976E-6</v>
      </c>
      <c r="Z199" s="44">
        <f t="shared" si="61"/>
        <v>-2.6119062088699019E-2</v>
      </c>
      <c r="AA199">
        <f t="shared" si="48"/>
        <v>-4.4644979789324514E-6</v>
      </c>
      <c r="AB199" s="43">
        <f t="shared" si="62"/>
        <v>6.2144225425523392E-2</v>
      </c>
    </row>
    <row r="200" spans="1:28">
      <c r="A200" s="74">
        <f t="shared" si="49"/>
        <v>192</v>
      </c>
      <c r="B200" s="73">
        <f t="shared" si="50"/>
        <v>5.3437871395957046</v>
      </c>
      <c r="C200" s="73">
        <f t="shared" si="51"/>
        <v>-2.6119062088699021</v>
      </c>
      <c r="D200" s="73">
        <f t="shared" si="52"/>
        <v>298.68101484708825</v>
      </c>
      <c r="E200" s="73">
        <f t="shared" si="53"/>
        <v>488.11751350927671</v>
      </c>
      <c r="F200" s="14">
        <f t="shared" si="54"/>
        <v>0.64154359753073709</v>
      </c>
      <c r="G200" s="14">
        <f>F200-(Gamma-lambda*LN(D200))</f>
        <v>-8.8965760010229489E-2</v>
      </c>
      <c r="H200" s="15">
        <f t="shared" si="44"/>
        <v>121.26127211747765</v>
      </c>
      <c r="I200" s="15">
        <f>H200*K_over_G</f>
        <v>161.68169615663689</v>
      </c>
      <c r="J200" s="73">
        <f t="shared" si="55"/>
        <v>401.97698341515814</v>
      </c>
      <c r="K200" s="73">
        <f>Mtc+N_*chi*G200</f>
        <v>1.1247720447844511</v>
      </c>
      <c r="L200" s="73">
        <f t="shared" si="56"/>
        <v>1.6342435215012636</v>
      </c>
      <c r="M200" s="73">
        <f t="shared" si="45"/>
        <v>-0.50947147671681248</v>
      </c>
      <c r="N200" s="44">
        <f t="shared" si="42"/>
        <v>2.9999999999999997E-4</v>
      </c>
      <c r="O200" s="44">
        <f t="shared" si="46"/>
        <v>-1.5284144301504373E-4</v>
      </c>
      <c r="P200" s="14">
        <f>_H*D200/J200</f>
        <v>148.60602829023833</v>
      </c>
      <c r="Q200" s="52">
        <f>D200*EXP(-chi*G200/Mtc)</f>
        <v>390.60061732209704</v>
      </c>
      <c r="R200" s="44">
        <f t="shared" si="47"/>
        <v>-1.2617114794253139E-3</v>
      </c>
      <c r="S200" s="73">
        <f t="shared" si="57"/>
        <v>401.46980444071846</v>
      </c>
      <c r="T200" s="73">
        <f>R200/(1/Mtc+1/(path_DqDp-W199))</f>
        <v>-8.2689320499678743E-4</v>
      </c>
      <c r="U200" s="52">
        <f>D200*T200/(path_DqDp-E200/D200)</f>
        <v>-0.1808355336597661</v>
      </c>
      <c r="V200" s="73">
        <f t="shared" si="58"/>
        <v>298.50017931342848</v>
      </c>
      <c r="W200" s="14">
        <f t="shared" si="59"/>
        <v>1.6334158555747949</v>
      </c>
      <c r="X200">
        <f t="shared" si="60"/>
        <v>487.57492578247343</v>
      </c>
      <c r="Y200">
        <f t="shared" si="43"/>
        <v>-1.1184663320489475E-6</v>
      </c>
      <c r="Z200" s="44">
        <f t="shared" si="61"/>
        <v>-2.6273021998046112E-2</v>
      </c>
      <c r="AA200">
        <f t="shared" si="48"/>
        <v>-4.4745343449606778E-6</v>
      </c>
      <c r="AB200" s="43">
        <f t="shared" si="62"/>
        <v>6.2439750891178432E-2</v>
      </c>
    </row>
    <row r="201" spans="1:28">
      <c r="A201" s="74">
        <f t="shared" si="49"/>
        <v>193</v>
      </c>
      <c r="B201" s="73">
        <f t="shared" si="50"/>
        <v>5.3682076891829729</v>
      </c>
      <c r="C201" s="73">
        <f t="shared" si="51"/>
        <v>-2.6273021998046113</v>
      </c>
      <c r="D201" s="73">
        <f t="shared" si="52"/>
        <v>298.50017931342848</v>
      </c>
      <c r="E201" s="73">
        <f t="shared" si="53"/>
        <v>487.57492578247343</v>
      </c>
      <c r="F201" s="14">
        <f t="shared" si="54"/>
        <v>0.64179049934191845</v>
      </c>
      <c r="G201" s="14">
        <f>F201-(Gamma-lambda*LN(D201))</f>
        <v>-8.8727942654869274E-2</v>
      </c>
      <c r="H201" s="15">
        <f t="shared" si="44"/>
        <v>121.2245579209206</v>
      </c>
      <c r="I201" s="15">
        <f>H201*K_over_G</f>
        <v>161.63274389456083</v>
      </c>
      <c r="J201" s="73">
        <f t="shared" si="55"/>
        <v>401.46980444071846</v>
      </c>
      <c r="K201" s="73">
        <f>Mtc+N_*chi*G201</f>
        <v>1.1251335271645988</v>
      </c>
      <c r="L201" s="73">
        <f t="shared" si="56"/>
        <v>1.6334158555747949</v>
      </c>
      <c r="M201" s="73">
        <f t="shared" si="45"/>
        <v>-0.50828232841019605</v>
      </c>
      <c r="N201" s="44">
        <f t="shared" ref="N201:N264" si="63">d_epQp</f>
        <v>2.9999999999999997E-4</v>
      </c>
      <c r="O201" s="44">
        <f t="shared" si="46"/>
        <v>-1.524846985230588E-4</v>
      </c>
      <c r="P201" s="14">
        <f>_H*D201/J201</f>
        <v>148.70367634709893</v>
      </c>
      <c r="Q201" s="52">
        <f>D201*EXP(-chi*G201/Mtc)</f>
        <v>390.08425004668891</v>
      </c>
      <c r="R201" s="44">
        <f t="shared" si="47"/>
        <v>-1.265156515071406E-3</v>
      </c>
      <c r="S201" s="73">
        <f t="shared" si="57"/>
        <v>400.96188230202586</v>
      </c>
      <c r="T201" s="73">
        <f>R201/(1/Mtc+1/(path_DqDp-W200))</f>
        <v>-8.2939203569847865E-4</v>
      </c>
      <c r="U201" s="52">
        <f>D201*T201/(path_DqDp-E201/D201)</f>
        <v>-0.18116240583287066</v>
      </c>
      <c r="V201" s="73">
        <f t="shared" si="58"/>
        <v>298.3190169075956</v>
      </c>
      <c r="W201" s="14">
        <f t="shared" si="59"/>
        <v>1.6325856864436465</v>
      </c>
      <c r="X201">
        <f t="shared" si="60"/>
        <v>487.03135699728074</v>
      </c>
      <c r="Y201">
        <f t="shared" ref="Y201:Y264" si="64">U201/(I201*MPa_to_kPa)</f>
        <v>-1.12082738600942E-6</v>
      </c>
      <c r="Z201" s="44">
        <f t="shared" si="61"/>
        <v>-2.6426627523955179E-2</v>
      </c>
      <c r="AA201">
        <f t="shared" si="48"/>
        <v>-4.4839824084760176E-6</v>
      </c>
      <c r="AB201" s="43">
        <f t="shared" si="62"/>
        <v>6.273526690876996E-2</v>
      </c>
    </row>
    <row r="202" spans="1:28">
      <c r="A202" s="74">
        <f t="shared" si="49"/>
        <v>194</v>
      </c>
      <c r="B202" s="73">
        <f t="shared" si="50"/>
        <v>5.3926391067451567</v>
      </c>
      <c r="C202" s="73">
        <f t="shared" si="51"/>
        <v>-2.642662752395518</v>
      </c>
      <c r="D202" s="73">
        <f t="shared" si="52"/>
        <v>298.3190169075956</v>
      </c>
      <c r="E202" s="73">
        <f t="shared" si="53"/>
        <v>487.03135699728074</v>
      </c>
      <c r="F202" s="14">
        <f t="shared" si="54"/>
        <v>0.64203683519687371</v>
      </c>
      <c r="G202" s="14">
        <f>F202-(Gamma-lambda*LN(D202))</f>
        <v>-8.8490713196585524E-2</v>
      </c>
      <c r="H202" s="15">
        <f t="shared" ref="H202:H265" si="65">Gmax*(V201/_p0)^G_exponent</f>
        <v>121.18776620817707</v>
      </c>
      <c r="I202" s="15">
        <f>H202*K_over_G</f>
        <v>161.58368827756945</v>
      </c>
      <c r="J202" s="73">
        <f t="shared" si="55"/>
        <v>400.96188230202586</v>
      </c>
      <c r="K202" s="73">
        <f>Mtc+N_*chi*G202</f>
        <v>1.12549411594119</v>
      </c>
      <c r="L202" s="73">
        <f t="shared" si="56"/>
        <v>1.6325856864436465</v>
      </c>
      <c r="M202" s="73">
        <f t="shared" ref="M202:M265" si="66">K202-L202</f>
        <v>-0.50709157050245657</v>
      </c>
      <c r="N202" s="44">
        <f t="shared" si="63"/>
        <v>2.9999999999999997E-4</v>
      </c>
      <c r="O202" s="44">
        <f t="shared" ref="O202:O265" si="67">N202*M202</f>
        <v>-1.5212747115073694E-4</v>
      </c>
      <c r="P202" s="14">
        <f>_H*D202/J202</f>
        <v>148.80168418746888</v>
      </c>
      <c r="Q202" s="52">
        <f>D202*EXP(-chi*G202/Mtc)</f>
        <v>389.56868628288953</v>
      </c>
      <c r="R202" s="44">
        <f t="shared" ref="R202:R265" si="68">P202*(Q202-J202)*N202/J202</f>
        <v>-1.2684448303605384E-3</v>
      </c>
      <c r="S202" s="73">
        <f t="shared" si="57"/>
        <v>400.45328427524822</v>
      </c>
      <c r="T202" s="73">
        <f>R202/(1/Mtc+1/(path_DqDp-W201))</f>
        <v>-8.3178998688304608E-4</v>
      </c>
      <c r="U202" s="52">
        <f>D202*T202/(path_DqDp-E202/D202)</f>
        <v>-0.18146568212758871</v>
      </c>
      <c r="V202" s="73">
        <f t="shared" si="58"/>
        <v>298.13755122546803</v>
      </c>
      <c r="W202" s="14">
        <f t="shared" si="59"/>
        <v>1.6317531151670577</v>
      </c>
      <c r="X202">
        <f t="shared" si="60"/>
        <v>486.48687796043572</v>
      </c>
      <c r="Y202">
        <f t="shared" si="64"/>
        <v>-1.1230445601406612E-6</v>
      </c>
      <c r="Z202" s="44">
        <f t="shared" si="61"/>
        <v>-2.6579878039666056E-2</v>
      </c>
      <c r="AA202">
        <f t="shared" ref="AA202:AA265" si="69">(X202-X201)/(H202*MPa_to_kPa)</f>
        <v>-4.4928547978160536E-6</v>
      </c>
      <c r="AB202" s="43">
        <f t="shared" si="62"/>
        <v>6.3030774053972144E-2</v>
      </c>
    </row>
    <row r="203" spans="1:28">
      <c r="A203" s="74">
        <f t="shared" ref="A203:A266" si="70">A202+1</f>
        <v>195</v>
      </c>
      <c r="B203" s="73">
        <f t="shared" ref="B203:B266" si="71">100*AB202+C203/3</f>
        <v>5.417081470741679</v>
      </c>
      <c r="C203" s="73">
        <f t="shared" ref="C203:C266" si="72">100*Z202</f>
        <v>-2.6579878039666056</v>
      </c>
      <c r="D203" s="73">
        <f t="shared" ref="D203:D266" si="73">V202</f>
        <v>298.13755122546803</v>
      </c>
      <c r="E203" s="73">
        <f t="shared" ref="E203:E266" si="74">X202</f>
        <v>486.48687796043572</v>
      </c>
      <c r="F203" s="14">
        <f t="shared" ref="F203:F266" si="75">F$9-(1+F$9)*C202/100</f>
        <v>0.64228260403832826</v>
      </c>
      <c r="G203" s="14">
        <f>F203-(Gamma-lambda*LN(D203))</f>
        <v>-8.8254071542126056E-2</v>
      </c>
      <c r="H203" s="15">
        <f t="shared" si="65"/>
        <v>121.15090170282537</v>
      </c>
      <c r="I203" s="15">
        <f>H203*K_over_G</f>
        <v>161.53453560376718</v>
      </c>
      <c r="J203" s="73">
        <f t="shared" ref="J203:J266" si="76">S202</f>
        <v>400.45328427524822</v>
      </c>
      <c r="K203" s="73">
        <f>Mtc+N_*chi*G203</f>
        <v>1.1258538112559684</v>
      </c>
      <c r="L203" s="73">
        <f t="shared" ref="L203:L266" si="77">E203/D203</f>
        <v>1.6317531151670577</v>
      </c>
      <c r="M203" s="73">
        <f t="shared" si="66"/>
        <v>-0.50589930391108928</v>
      </c>
      <c r="N203" s="44">
        <f t="shared" si="63"/>
        <v>2.9999999999999997E-4</v>
      </c>
      <c r="O203" s="44">
        <f t="shared" si="67"/>
        <v>-1.5176979117332678E-4</v>
      </c>
      <c r="P203" s="14">
        <f>_H*D203/J203</f>
        <v>148.90004049538305</v>
      </c>
      <c r="Q203" s="52">
        <f>D203*EXP(-chi*G203/Mtc)</f>
        <v>389.05395438068189</v>
      </c>
      <c r="R203" s="44">
        <f t="shared" si="68"/>
        <v>-1.2715795446600641E-3</v>
      </c>
      <c r="S203" s="73">
        <f t="shared" ref="S203:S266" si="78">J203*(1+R203)</f>
        <v>399.94407607037186</v>
      </c>
      <c r="T203" s="73">
        <f>R203/(1/Mtc+1/(path_DqDp-W202))</f>
        <v>-8.3408898861697136E-4</v>
      </c>
      <c r="U203" s="52">
        <f>D203*T203/(path_DqDp-E203/D203)</f>
        <v>-0.1817458905457352</v>
      </c>
      <c r="V203" s="73">
        <f t="shared" ref="V203:V266" si="79">D203+U203</f>
        <v>297.95580533492227</v>
      </c>
      <c r="W203" s="14">
        <f t="shared" ref="W203:W266" si="80">Mtc*(1+LN(S203/V203))</f>
        <v>1.6309182408719658</v>
      </c>
      <c r="X203">
        <f t="shared" ref="X203:X266" si="81">W203*V203</f>
        <v>485.94155789442129</v>
      </c>
      <c r="Y203">
        <f t="shared" si="64"/>
        <v>-1.1251209524107282E-6</v>
      </c>
      <c r="Z203" s="44">
        <f t="shared" ref="Z203:Z266" si="82">Z202+(Y203+O203)</f>
        <v>-2.6732772951791793E-2</v>
      </c>
      <c r="AA203">
        <f t="shared" si="69"/>
        <v>-4.5011639067454732E-6</v>
      </c>
      <c r="AB203" s="43">
        <f t="shared" ref="AB203:AB266" si="83">AB202+(AA203+N203)</f>
        <v>6.3326272890065399E-2</v>
      </c>
    </row>
    <row r="204" spans="1:28">
      <c r="A204" s="74">
        <f t="shared" si="70"/>
        <v>196</v>
      </c>
      <c r="B204" s="73">
        <f t="shared" si="71"/>
        <v>5.4415348572801472</v>
      </c>
      <c r="C204" s="73">
        <f t="shared" si="72"/>
        <v>-2.6732772951791794</v>
      </c>
      <c r="D204" s="73">
        <f t="shared" si="73"/>
        <v>297.95580533492227</v>
      </c>
      <c r="E204" s="73">
        <f t="shared" si="74"/>
        <v>485.94155789442129</v>
      </c>
      <c r="F204" s="14">
        <f t="shared" si="75"/>
        <v>0.64252780486346572</v>
      </c>
      <c r="G204" s="14">
        <f>F204-(Gamma-lambda*LN(D204))</f>
        <v>-8.8018017567603968E-2</v>
      </c>
      <c r="H204" s="15">
        <f t="shared" si="65"/>
        <v>121.11396902674586</v>
      </c>
      <c r="I204" s="15">
        <f>H204*K_over_G</f>
        <v>161.48529203566116</v>
      </c>
      <c r="J204" s="73">
        <f t="shared" si="76"/>
        <v>399.94407607037186</v>
      </c>
      <c r="K204" s="73">
        <f>Mtc+N_*chi*G204</f>
        <v>1.1262126132972421</v>
      </c>
      <c r="L204" s="73">
        <f t="shared" si="77"/>
        <v>1.6309182408719658</v>
      </c>
      <c r="M204" s="73">
        <f t="shared" si="66"/>
        <v>-0.5047056275747237</v>
      </c>
      <c r="N204" s="44">
        <f t="shared" si="63"/>
        <v>2.9999999999999997E-4</v>
      </c>
      <c r="O204" s="44">
        <f t="shared" si="67"/>
        <v>-1.5141168827241709E-4</v>
      </c>
      <c r="P204" s="14">
        <f>_H*D204/J204</f>
        <v>148.99873415426995</v>
      </c>
      <c r="Q204" s="52">
        <f>D204*EXP(-chi*G204/Mtc)</f>
        <v>388.54008188254238</v>
      </c>
      <c r="R204" s="44">
        <f t="shared" si="68"/>
        <v>-1.2745637202464276E-3</v>
      </c>
      <c r="S204" s="73">
        <f t="shared" si="78"/>
        <v>399.43432186088506</v>
      </c>
      <c r="T204" s="73">
        <f>R204/(1/Mtc+1/(path_DqDp-W203))</f>
        <v>-8.3629093582325987E-4</v>
      </c>
      <c r="U204" s="52">
        <f>D204*T204/(path_DqDp-E204/D204)</f>
        <v>-0.18200354917898845</v>
      </c>
      <c r="V204" s="73">
        <f t="shared" si="79"/>
        <v>297.77380178574327</v>
      </c>
      <c r="W204" s="14">
        <f t="shared" si="80"/>
        <v>1.6300811607881156</v>
      </c>
      <c r="X204">
        <f t="shared" si="81"/>
        <v>485.39546446719464</v>
      </c>
      <c r="Y204">
        <f t="shared" si="64"/>
        <v>-1.1270596032906588E-6</v>
      </c>
      <c r="Z204" s="44">
        <f t="shared" si="82"/>
        <v>-2.68853116996675E-2</v>
      </c>
      <c r="AA204">
        <f t="shared" si="69"/>
        <v>-4.5089218990590289E-6</v>
      </c>
      <c r="AB204" s="43">
        <f t="shared" si="83"/>
        <v>6.3621763968166337E-2</v>
      </c>
    </row>
    <row r="205" spans="1:28">
      <c r="A205" s="74">
        <f t="shared" si="70"/>
        <v>197</v>
      </c>
      <c r="B205" s="73">
        <f t="shared" si="71"/>
        <v>5.4659993401610505</v>
      </c>
      <c r="C205" s="73">
        <f t="shared" si="72"/>
        <v>-2.6885311699667498</v>
      </c>
      <c r="D205" s="73">
        <f t="shared" si="73"/>
        <v>297.77380178574327</v>
      </c>
      <c r="E205" s="73">
        <f t="shared" si="74"/>
        <v>485.39546446719464</v>
      </c>
      <c r="F205" s="14">
        <f t="shared" si="75"/>
        <v>0.64277243672286688</v>
      </c>
      <c r="G205" s="14">
        <f>F205-(Gamma-lambda*LN(D205))</f>
        <v>-8.7782551119120811E-2</v>
      </c>
      <c r="H205" s="15">
        <f t="shared" si="65"/>
        <v>121.07697270200781</v>
      </c>
      <c r="I205" s="15">
        <f>H205*K_over_G</f>
        <v>161.43596360267711</v>
      </c>
      <c r="J205" s="73">
        <f t="shared" si="76"/>
        <v>399.43432186088506</v>
      </c>
      <c r="K205" s="73">
        <f>Mtc+N_*chi*G205</f>
        <v>1.1265705222989364</v>
      </c>
      <c r="L205" s="73">
        <f t="shared" si="77"/>
        <v>1.6300811607881156</v>
      </c>
      <c r="M205" s="73">
        <f t="shared" si="66"/>
        <v>-0.50351063848917921</v>
      </c>
      <c r="N205" s="44">
        <f t="shared" si="63"/>
        <v>2.9999999999999997E-4</v>
      </c>
      <c r="O205" s="44">
        <f t="shared" si="67"/>
        <v>-1.5105319154675375E-4</v>
      </c>
      <c r="P205" s="14">
        <f>_H*D205/J205</f>
        <v>149.09775424328802</v>
      </c>
      <c r="Q205" s="52">
        <f>D205*EXP(-chi*G205/Mtc)</f>
        <v>388.02709554044753</v>
      </c>
      <c r="R205" s="44">
        <f t="shared" si="68"/>
        <v>-1.2774003635430055E-3</v>
      </c>
      <c r="S205" s="73">
        <f t="shared" si="78"/>
        <v>398.92408431292841</v>
      </c>
      <c r="T205" s="73">
        <f>R205/(1/Mtc+1/(path_DqDp-W204))</f>
        <v>-8.3839768908426952E-4</v>
      </c>
      <c r="U205" s="52">
        <f>D205*T205/(path_DqDp-E205/D205)</f>
        <v>-0.18223916639516397</v>
      </c>
      <c r="V205" s="73">
        <f t="shared" si="79"/>
        <v>297.59156261934811</v>
      </c>
      <c r="W205" s="14">
        <f t="shared" si="80"/>
        <v>1.6292419702823617</v>
      </c>
      <c r="X205">
        <f t="shared" si="81"/>
        <v>484.84866382135357</v>
      </c>
      <c r="Y205">
        <f t="shared" si="64"/>
        <v>-1.1288634968828091E-6</v>
      </c>
      <c r="Z205" s="44">
        <f t="shared" si="82"/>
        <v>-2.7037493754711137E-2</v>
      </c>
      <c r="AA205">
        <f t="shared" si="69"/>
        <v>-4.5161407131217987E-6</v>
      </c>
      <c r="AB205" s="43">
        <f t="shared" si="83"/>
        <v>6.3917247827453214E-2</v>
      </c>
    </row>
    <row r="206" spans="1:28">
      <c r="A206" s="74">
        <f t="shared" si="70"/>
        <v>198</v>
      </c>
      <c r="B206" s="73">
        <f t="shared" si="71"/>
        <v>5.4904749909216166</v>
      </c>
      <c r="C206" s="73">
        <f t="shared" si="72"/>
        <v>-2.7037493754711135</v>
      </c>
      <c r="D206" s="73">
        <f t="shared" si="73"/>
        <v>297.59156261934811</v>
      </c>
      <c r="E206" s="73">
        <f t="shared" si="74"/>
        <v>484.84866382135357</v>
      </c>
      <c r="F206" s="14">
        <f t="shared" si="75"/>
        <v>0.64301649871946798</v>
      </c>
      <c r="G206" s="14">
        <f>F206-(Gamma-lambda*LN(D206))</f>
        <v>-8.7547672013378763E-2</v>
      </c>
      <c r="H206" s="15">
        <f t="shared" si="65"/>
        <v>121.03991715271924</v>
      </c>
      <c r="I206" s="15">
        <f>H206*K_over_G</f>
        <v>161.38655620362567</v>
      </c>
      <c r="J206" s="73">
        <f t="shared" si="76"/>
        <v>398.92408431292841</v>
      </c>
      <c r="K206" s="73">
        <f>Mtc+N_*chi*G206</f>
        <v>1.1269275385396642</v>
      </c>
      <c r="L206" s="73">
        <f t="shared" si="77"/>
        <v>1.6292419702823617</v>
      </c>
      <c r="M206" s="73">
        <f t="shared" si="66"/>
        <v>-0.50231443174269752</v>
      </c>
      <c r="N206" s="44">
        <f t="shared" si="63"/>
        <v>2.9999999999999997E-4</v>
      </c>
      <c r="O206" s="44">
        <f t="shared" si="67"/>
        <v>-1.5069432952280923E-4</v>
      </c>
      <c r="P206" s="14">
        <f>_H*D206/J206</f>
        <v>149.19709003375593</v>
      </c>
      <c r="Q206" s="52">
        <f>D206*EXP(-chi*G206/Mtc)</f>
        <v>387.51502133253717</v>
      </c>
      <c r="R206" s="44">
        <f t="shared" si="68"/>
        <v>-1.2800924263206173E-3</v>
      </c>
      <c r="S206" s="73">
        <f t="shared" si="78"/>
        <v>398.41342461392253</v>
      </c>
      <c r="T206" s="73">
        <f>R206/(1/Mtc+1/(path_DqDp-W205))</f>
        <v>-8.4041107541864952E-4</v>
      </c>
      <c r="U206" s="52">
        <f>D206*T206/(path_DqDp-E206/D206)</f>
        <v>-0.18245324102019708</v>
      </c>
      <c r="V206" s="73">
        <f t="shared" si="79"/>
        <v>297.40910937832791</v>
      </c>
      <c r="W206" s="14">
        <f t="shared" si="80"/>
        <v>1.6284007628922039</v>
      </c>
      <c r="X206">
        <f t="shared" si="81"/>
        <v>484.30122060276011</v>
      </c>
      <c r="Y206">
        <f t="shared" si="64"/>
        <v>-1.1305355620203644E-6</v>
      </c>
      <c r="Z206" s="44">
        <f t="shared" si="82"/>
        <v>-2.7189318619795965E-2</v>
      </c>
      <c r="AA206">
        <f t="shared" si="69"/>
        <v>-4.5228320662408752E-6</v>
      </c>
      <c r="AB206" s="43">
        <f t="shared" si="83"/>
        <v>6.4212724995386966E-2</v>
      </c>
    </row>
    <row r="207" spans="1:28">
      <c r="A207" s="74">
        <f t="shared" si="70"/>
        <v>199</v>
      </c>
      <c r="B207" s="73">
        <f t="shared" si="71"/>
        <v>5.5149618788788315</v>
      </c>
      <c r="C207" s="73">
        <f t="shared" si="72"/>
        <v>-2.7189318619795966</v>
      </c>
      <c r="D207" s="73">
        <f t="shared" si="73"/>
        <v>297.40910937832791</v>
      </c>
      <c r="E207" s="73">
        <f t="shared" si="74"/>
        <v>484.30122060276011</v>
      </c>
      <c r="F207" s="14">
        <f t="shared" si="75"/>
        <v>0.64325999000753775</v>
      </c>
      <c r="G207" s="14">
        <f>F207-(Gamma-lambda*LN(D207))</f>
        <v>-8.731338003828415E-2</v>
      </c>
      <c r="H207" s="15">
        <f t="shared" si="65"/>
        <v>121.00280670684077</v>
      </c>
      <c r="I207" s="15">
        <f>H207*K_over_G</f>
        <v>161.33707560912106</v>
      </c>
      <c r="J207" s="73">
        <f t="shared" si="76"/>
        <v>398.41342461392253</v>
      </c>
      <c r="K207" s="73">
        <f>Mtc+N_*chi*G207</f>
        <v>1.1272836623418081</v>
      </c>
      <c r="L207" s="73">
        <f t="shared" si="77"/>
        <v>1.6284007628922039</v>
      </c>
      <c r="M207" s="73">
        <f t="shared" si="66"/>
        <v>-0.50111710055039582</v>
      </c>
      <c r="N207" s="44">
        <f t="shared" si="63"/>
        <v>2.9999999999999997E-4</v>
      </c>
      <c r="O207" s="44">
        <f t="shared" si="67"/>
        <v>-1.5033513016511873E-4</v>
      </c>
      <c r="P207" s="14">
        <f>_H*D207/J207</f>
        <v>149.29673098567321</v>
      </c>
      <c r="Q207" s="52">
        <f>D207*EXP(-chi*G207/Mtc)</f>
        <v>387.00388447944471</v>
      </c>
      <c r="R207" s="44">
        <f t="shared" si="68"/>
        <v>-1.2826428068617732E-3</v>
      </c>
      <c r="S207" s="73">
        <f t="shared" si="78"/>
        <v>397.90240250068433</v>
      </c>
      <c r="T207" s="73">
        <f>R207/(1/Mtc+1/(path_DqDp-W206))</f>
        <v>-8.4233288903317043E-4</v>
      </c>
      <c r="U207" s="52">
        <f>D207*T207/(path_DqDp-E207/D207)</f>
        <v>-0.18264626251592223</v>
      </c>
      <c r="V207" s="73">
        <f t="shared" si="79"/>
        <v>297.22646311581201</v>
      </c>
      <c r="W207" s="14">
        <f t="shared" si="80"/>
        <v>1.6275576303585677</v>
      </c>
      <c r="X207">
        <f t="shared" si="81"/>
        <v>483.75319798862921</v>
      </c>
      <c r="Y207">
        <f t="shared" si="64"/>
        <v>-1.1320786733387181E-6</v>
      </c>
      <c r="Z207" s="44">
        <f t="shared" si="82"/>
        <v>-2.7340785828634421E-2</v>
      </c>
      <c r="AA207">
        <f t="shared" si="69"/>
        <v>-4.5290074589643257E-6</v>
      </c>
      <c r="AB207" s="43">
        <f t="shared" si="83"/>
        <v>6.4508195987928008E-2</v>
      </c>
    </row>
    <row r="208" spans="1:28">
      <c r="A208" s="74">
        <f t="shared" si="70"/>
        <v>200</v>
      </c>
      <c r="B208" s="73">
        <f t="shared" si="71"/>
        <v>5.5394600711716535</v>
      </c>
      <c r="C208" s="73">
        <f t="shared" si="72"/>
        <v>-2.7340785828634422</v>
      </c>
      <c r="D208" s="73">
        <f t="shared" si="73"/>
        <v>297.22646311581201</v>
      </c>
      <c r="E208" s="73">
        <f t="shared" si="74"/>
        <v>483.75319798862921</v>
      </c>
      <c r="F208" s="14">
        <f t="shared" si="75"/>
        <v>0.64350290979167357</v>
      </c>
      <c r="G208" s="14">
        <f>F208-(Gamma-lambda*LN(D208))</f>
        <v>-8.7079674953539521E-2</v>
      </c>
      <c r="H208" s="15">
        <f t="shared" si="65"/>
        <v>120.96564559796423</v>
      </c>
      <c r="I208" s="15">
        <f>H208*K_over_G</f>
        <v>161.28752746395233</v>
      </c>
      <c r="J208" s="73">
        <f t="shared" si="76"/>
        <v>397.90240250068433</v>
      </c>
      <c r="K208" s="73">
        <f>Mtc+N_*chi*G208</f>
        <v>1.1276388940706199</v>
      </c>
      <c r="L208" s="73">
        <f t="shared" si="77"/>
        <v>1.6275576303585677</v>
      </c>
      <c r="M208" s="73">
        <f t="shared" si="66"/>
        <v>-0.49991873628794781</v>
      </c>
      <c r="N208" s="44">
        <f t="shared" si="63"/>
        <v>2.9999999999999997E-4</v>
      </c>
      <c r="O208" s="44">
        <f t="shared" si="67"/>
        <v>-1.4997562088638433E-4</v>
      </c>
      <c r="P208" s="14">
        <f>_H*D208/J208</f>
        <v>149.39666674432851</v>
      </c>
      <c r="Q208" s="52">
        <f>D208*EXP(-chi*G208/Mtc)</f>
        <v>386.49370946029791</v>
      </c>
      <c r="R208" s="44">
        <f t="shared" si="68"/>
        <v>-1.2850543510905435E-3</v>
      </c>
      <c r="S208" s="73">
        <f t="shared" si="78"/>
        <v>397.39107628704147</v>
      </c>
      <c r="T208" s="73">
        <f>R208/(1/Mtc+1/(path_DqDp-W207))</f>
        <v>-8.441648920507615E-4</v>
      </c>
      <c r="U208" s="52">
        <f>D208*T208/(path_DqDp-E208/D208)</f>
        <v>-0.18281871115385484</v>
      </c>
      <c r="V208" s="73">
        <f t="shared" si="79"/>
        <v>297.04364440465815</v>
      </c>
      <c r="W208" s="14">
        <f t="shared" si="80"/>
        <v>1.6267126626578685</v>
      </c>
      <c r="X208">
        <f t="shared" si="81"/>
        <v>483.20465771509851</v>
      </c>
      <c r="Y208">
        <f t="shared" si="64"/>
        <v>-1.1334956523201381E-6</v>
      </c>
      <c r="Z208" s="44">
        <f t="shared" si="82"/>
        <v>-2.7491894945173127E-2</v>
      </c>
      <c r="AA208">
        <f t="shared" si="69"/>
        <v>-4.5346781792394813E-6</v>
      </c>
      <c r="AB208" s="43">
        <f t="shared" si="83"/>
        <v>6.4803661309748767E-2</v>
      </c>
    </row>
    <row r="209" spans="1:28">
      <c r="A209" s="74">
        <f t="shared" si="70"/>
        <v>201</v>
      </c>
      <c r="B209" s="73">
        <f t="shared" si="71"/>
        <v>5.5639696328024391</v>
      </c>
      <c r="C209" s="73">
        <f t="shared" si="72"/>
        <v>-2.7491894945173128</v>
      </c>
      <c r="D209" s="73">
        <f t="shared" si="73"/>
        <v>297.04364440465815</v>
      </c>
      <c r="E209" s="73">
        <f t="shared" si="74"/>
        <v>483.20465771509851</v>
      </c>
      <c r="F209" s="14">
        <f t="shared" si="75"/>
        <v>0.64374525732581511</v>
      </c>
      <c r="G209" s="14">
        <f>F209-(Gamma-lambda*LN(D209))</f>
        <v>-8.6846556491226079E-2</v>
      </c>
      <c r="H209" s="15">
        <f t="shared" si="65"/>
        <v>120.92843796705721</v>
      </c>
      <c r="I209" s="15">
        <f>H209*K_over_G</f>
        <v>161.23791728940964</v>
      </c>
      <c r="J209" s="73">
        <f t="shared" si="76"/>
        <v>397.39107628704147</v>
      </c>
      <c r="K209" s="73">
        <f>Mtc+N_*chi*G209</f>
        <v>1.1279932341333363</v>
      </c>
      <c r="L209" s="73">
        <f t="shared" si="77"/>
        <v>1.6267126626578685</v>
      </c>
      <c r="M209" s="73">
        <f t="shared" si="66"/>
        <v>-0.49871942852453222</v>
      </c>
      <c r="N209" s="44">
        <f t="shared" si="63"/>
        <v>2.9999999999999997E-4</v>
      </c>
      <c r="O209" s="44">
        <f t="shared" si="67"/>
        <v>-1.4961582855735965E-4</v>
      </c>
      <c r="P209" s="14">
        <f>_H*D209/J209</f>
        <v>149.49688713699203</v>
      </c>
      <c r="Q209" s="52">
        <f>D209*EXP(-chi*G209/Mtc)</f>
        <v>385.98452002840048</v>
      </c>
      <c r="R209" s="44">
        <f t="shared" si="68"/>
        <v>-1.2873298536689424E-3</v>
      </c>
      <c r="S209" s="73">
        <f t="shared" si="78"/>
        <v>396.87950289095551</v>
      </c>
      <c r="T209" s="73">
        <f>R209/(1/Mtc+1/(path_DqDp-W208))</f>
        <v>-8.4590881521541333E-4</v>
      </c>
      <c r="U209" s="52">
        <f>D209*T209/(path_DqDp-E209/D209)</f>
        <v>-0.18297105818504519</v>
      </c>
      <c r="V209" s="73">
        <f t="shared" si="79"/>
        <v>296.86067334647311</v>
      </c>
      <c r="W209" s="14">
        <f t="shared" si="80"/>
        <v>1.6258659480333639</v>
      </c>
      <c r="X209">
        <f t="shared" si="81"/>
        <v>482.65566010428626</v>
      </c>
      <c r="Y209">
        <f t="shared" si="64"/>
        <v>-1.1347892683122807E-6</v>
      </c>
      <c r="Z209" s="44">
        <f t="shared" si="82"/>
        <v>-2.7642645562998797E-2</v>
      </c>
      <c r="AA209">
        <f t="shared" si="69"/>
        <v>-4.5398553065062002E-6</v>
      </c>
      <c r="AB209" s="43">
        <f t="shared" si="83"/>
        <v>6.5099121454442258E-2</v>
      </c>
    </row>
    <row r="210" spans="1:28">
      <c r="A210" s="74">
        <f t="shared" si="70"/>
        <v>202</v>
      </c>
      <c r="B210" s="73">
        <f t="shared" si="71"/>
        <v>5.5884906266775989</v>
      </c>
      <c r="C210" s="73">
        <f t="shared" si="72"/>
        <v>-2.7642645562998798</v>
      </c>
      <c r="D210" s="73">
        <f t="shared" si="73"/>
        <v>296.86067334647311</v>
      </c>
      <c r="E210" s="73">
        <f t="shared" si="74"/>
        <v>482.65566010428626</v>
      </c>
      <c r="F210" s="14">
        <f t="shared" si="75"/>
        <v>0.64398703191227702</v>
      </c>
      <c r="G210" s="14">
        <f>F210-(Gamma-lambda*LN(D210))</f>
        <v>-8.6614024356376662E-2</v>
      </c>
      <c r="H210" s="15">
        <f t="shared" si="65"/>
        <v>120.89118786417389</v>
      </c>
      <c r="I210" s="15">
        <f>H210*K_over_G</f>
        <v>161.18825048556519</v>
      </c>
      <c r="J210" s="73">
        <f t="shared" si="76"/>
        <v>396.87950289095551</v>
      </c>
      <c r="K210" s="73">
        <f>Mtc+N_*chi*G210</f>
        <v>1.1283466829783075</v>
      </c>
      <c r="L210" s="73">
        <f t="shared" si="77"/>
        <v>1.6258659480333639</v>
      </c>
      <c r="M210" s="73">
        <f t="shared" si="66"/>
        <v>-0.49751926505505639</v>
      </c>
      <c r="N210" s="44">
        <f t="shared" si="63"/>
        <v>2.9999999999999997E-4</v>
      </c>
      <c r="O210" s="44">
        <f t="shared" si="67"/>
        <v>-1.4925577951651689E-4</v>
      </c>
      <c r="P210" s="14">
        <f>_H*D210/J210</f>
        <v>149.59738216968941</v>
      </c>
      <c r="Q210" s="52">
        <f>D210*EXP(-chi*G210/Mtc)</f>
        <v>385.47633922660071</v>
      </c>
      <c r="R210" s="44">
        <f t="shared" si="68"/>
        <v>-1.2894720590612353E-3</v>
      </c>
      <c r="S210" s="73">
        <f t="shared" si="78"/>
        <v>396.3677378611635</v>
      </c>
      <c r="T210" s="73">
        <f>R210/(1/Mtc+1/(path_DqDp-W209))</f>
        <v>-8.4756635857494514E-4</v>
      </c>
      <c r="U210" s="52">
        <f>D210*T210/(path_DqDp-E210/D210)</f>
        <v>-0.18310376600614622</v>
      </c>
      <c r="V210" s="73">
        <f t="shared" si="79"/>
        <v>296.67756958046698</v>
      </c>
      <c r="W210" s="14">
        <f t="shared" si="80"/>
        <v>1.6250175730258354</v>
      </c>
      <c r="X210">
        <f t="shared" si="81"/>
        <v>482.10626409085387</v>
      </c>
      <c r="Y210">
        <f t="shared" si="64"/>
        <v>-1.1359622395215687E-6</v>
      </c>
      <c r="Z210" s="44">
        <f t="shared" si="82"/>
        <v>-2.7793037304754836E-2</v>
      </c>
      <c r="AA210">
        <f t="shared" si="69"/>
        <v>-4.5445497156472165E-6</v>
      </c>
      <c r="AB210" s="43">
        <f t="shared" si="83"/>
        <v>6.5394576904726609E-2</v>
      </c>
    </row>
    <row r="211" spans="1:28">
      <c r="A211" s="74">
        <f t="shared" si="70"/>
        <v>203</v>
      </c>
      <c r="B211" s="73">
        <f t="shared" si="71"/>
        <v>5.6130231136474995</v>
      </c>
      <c r="C211" s="73">
        <f t="shared" si="72"/>
        <v>-2.7793037304754837</v>
      </c>
      <c r="D211" s="73">
        <f t="shared" si="73"/>
        <v>296.67756958046698</v>
      </c>
      <c r="E211" s="73">
        <f t="shared" si="74"/>
        <v>482.10626409085387</v>
      </c>
      <c r="F211" s="14">
        <f t="shared" si="75"/>
        <v>0.644228232900798</v>
      </c>
      <c r="G211" s="14">
        <f>F211-(Gamma-lambda*LN(D211))</f>
        <v>-8.6382078227538073E-2</v>
      </c>
      <c r="H211" s="15">
        <f t="shared" si="65"/>
        <v>120.85389925013362</v>
      </c>
      <c r="I211" s="15">
        <f>H211*K_over_G</f>
        <v>161.13853233351151</v>
      </c>
      <c r="J211" s="73">
        <f t="shared" si="76"/>
        <v>396.3677378611635</v>
      </c>
      <c r="K211" s="73">
        <f>Mtc+N_*chi*G211</f>
        <v>1.1286992410941421</v>
      </c>
      <c r="L211" s="73">
        <f t="shared" si="77"/>
        <v>1.6250175730258354</v>
      </c>
      <c r="M211" s="73">
        <f t="shared" si="66"/>
        <v>-0.49631833193169328</v>
      </c>
      <c r="N211" s="44">
        <f t="shared" si="63"/>
        <v>2.9999999999999997E-4</v>
      </c>
      <c r="O211" s="44">
        <f t="shared" si="67"/>
        <v>-1.4889549957950796E-4</v>
      </c>
      <c r="P211" s="14">
        <f>_H*D211/J211</f>
        <v>149.69814202405385</v>
      </c>
      <c r="Q211" s="52">
        <f>D211*EXP(-chi*G211/Mtc)</f>
        <v>384.96918940235355</v>
      </c>
      <c r="R211" s="44">
        <f t="shared" si="68"/>
        <v>-1.2914836625674182E-3</v>
      </c>
      <c r="S211" s="73">
        <f t="shared" si="78"/>
        <v>395.85583540334704</v>
      </c>
      <c r="T211" s="73">
        <f>R211/(1/Mtc+1/(path_DqDp-W210))</f>
        <v>-8.49139192142522E-4</v>
      </c>
      <c r="U211" s="52">
        <f>D211*T211/(path_DqDp-E211/D211)</f>
        <v>-0.18321728832182238</v>
      </c>
      <c r="V211" s="73">
        <f t="shared" si="79"/>
        <v>296.49435229214515</v>
      </c>
      <c r="W211" s="14">
        <f t="shared" si="80"/>
        <v>1.6241676225036059</v>
      </c>
      <c r="X211">
        <f t="shared" si="81"/>
        <v>481.55652724807993</v>
      </c>
      <c r="Y211">
        <f t="shared" si="64"/>
        <v>-1.1370172339823355E-6</v>
      </c>
      <c r="Z211" s="44">
        <f t="shared" si="82"/>
        <v>-2.7943069821568325E-2</v>
      </c>
      <c r="AA211">
        <f t="shared" si="69"/>
        <v>-4.548772080875422E-6</v>
      </c>
      <c r="AB211" s="43">
        <f t="shared" si="83"/>
        <v>6.5690028132645739E-2</v>
      </c>
    </row>
    <row r="212" spans="1:28">
      <c r="A212" s="74">
        <f t="shared" si="70"/>
        <v>204</v>
      </c>
      <c r="B212" s="73">
        <f t="shared" si="71"/>
        <v>5.6375671525456301</v>
      </c>
      <c r="C212" s="73">
        <f t="shared" si="72"/>
        <v>-2.7943069821568325</v>
      </c>
      <c r="D212" s="73">
        <f t="shared" si="73"/>
        <v>296.49435229214515</v>
      </c>
      <c r="E212" s="73">
        <f t="shared" si="74"/>
        <v>481.55652724807993</v>
      </c>
      <c r="F212" s="14">
        <f t="shared" si="75"/>
        <v>0.6444688596876077</v>
      </c>
      <c r="G212" s="14">
        <f>F212-(Gamma-lambda*LN(D212))</f>
        <v>-8.615071775732519E-2</v>
      </c>
      <c r="H212" s="15">
        <f t="shared" si="65"/>
        <v>120.81657599816752</v>
      </c>
      <c r="I212" s="15">
        <f>H212*K_over_G</f>
        <v>161.08876799755672</v>
      </c>
      <c r="J212" s="73">
        <f t="shared" si="76"/>
        <v>395.85583540334704</v>
      </c>
      <c r="K212" s="73">
        <f>Mtc+N_*chi*G212</f>
        <v>1.1290509090088656</v>
      </c>
      <c r="L212" s="73">
        <f t="shared" si="77"/>
        <v>1.6241676225036059</v>
      </c>
      <c r="M212" s="73">
        <f t="shared" si="66"/>
        <v>-0.49511671349474029</v>
      </c>
      <c r="N212" s="44">
        <f t="shared" si="63"/>
        <v>2.9999999999999997E-4</v>
      </c>
      <c r="O212" s="44">
        <f t="shared" si="67"/>
        <v>-1.4853501404842208E-4</v>
      </c>
      <c r="P212" s="14">
        <f>_H*D212/J212</f>
        <v>149.79915705425432</v>
      </c>
      <c r="Q212" s="52">
        <f>D212*EXP(-chi*G212/Mtc)</f>
        <v>384.4630922224834</v>
      </c>
      <c r="R212" s="44">
        <f t="shared" si="68"/>
        <v>-1.2933673113269067E-3</v>
      </c>
      <c r="S212" s="73">
        <f t="shared" si="78"/>
        <v>395.34384840583834</v>
      </c>
      <c r="T212" s="73">
        <f>R212/(1/Mtc+1/(path_DqDp-W211))</f>
        <v>-8.5062895653766903E-4</v>
      </c>
      <c r="U212" s="52">
        <f>D212*T212/(path_DqDp-E212/D212)</f>
        <v>-0.1833120703035937</v>
      </c>
      <c r="V212" s="73">
        <f t="shared" si="79"/>
        <v>296.31104022184155</v>
      </c>
      <c r="W212" s="14">
        <f t="shared" si="80"/>
        <v>1.6233161796919191</v>
      </c>
      <c r="X212">
        <f t="shared" si="81"/>
        <v>481.00650581345843</v>
      </c>
      <c r="Y212">
        <f t="shared" si="64"/>
        <v>-1.1379568705024428E-6</v>
      </c>
      <c r="Z212" s="44">
        <f t="shared" si="82"/>
        <v>-2.809274279248725E-2</v>
      </c>
      <c r="AA212">
        <f t="shared" si="69"/>
        <v>-4.552532879510187E-6</v>
      </c>
      <c r="AB212" s="43">
        <f t="shared" si="83"/>
        <v>6.5985475599766225E-2</v>
      </c>
    </row>
    <row r="213" spans="1:28">
      <c r="A213" s="74">
        <f t="shared" si="70"/>
        <v>205</v>
      </c>
      <c r="B213" s="73">
        <f t="shared" si="71"/>
        <v>5.6621228002270474</v>
      </c>
      <c r="C213" s="73">
        <f t="shared" si="72"/>
        <v>-2.8092742792487249</v>
      </c>
      <c r="D213" s="73">
        <f t="shared" si="73"/>
        <v>296.31104022184155</v>
      </c>
      <c r="E213" s="73">
        <f t="shared" si="74"/>
        <v>481.00650581345843</v>
      </c>
      <c r="F213" s="14">
        <f t="shared" si="75"/>
        <v>0.64470891171450928</v>
      </c>
      <c r="G213" s="14">
        <f>F213-(Gamma-lambda*LN(D213))</f>
        <v>-8.5919942572965646E-2</v>
      </c>
      <c r="H213" s="15">
        <f t="shared" si="65"/>
        <v>120.77922189553408</v>
      </c>
      <c r="I213" s="15">
        <f>H213*K_over_G</f>
        <v>161.0389625273788</v>
      </c>
      <c r="J213" s="73">
        <f t="shared" si="76"/>
        <v>395.34384840583834</v>
      </c>
      <c r="K213" s="73">
        <f>Mtc+N_*chi*G213</f>
        <v>1.1294016872890922</v>
      </c>
      <c r="L213" s="73">
        <f t="shared" si="77"/>
        <v>1.6233161796919191</v>
      </c>
      <c r="M213" s="73">
        <f t="shared" si="66"/>
        <v>-0.49391449240282692</v>
      </c>
      <c r="N213" s="44">
        <f t="shared" si="63"/>
        <v>2.9999999999999997E-4</v>
      </c>
      <c r="O213" s="44">
        <f t="shared" si="67"/>
        <v>-1.4817434772084807E-4</v>
      </c>
      <c r="P213" s="14">
        <f>_H*D213/J213</f>
        <v>149.90041778399691</v>
      </c>
      <c r="Q213" s="52">
        <f>D213*EXP(-chi*G213/Mtc)</f>
        <v>383.95806868765618</v>
      </c>
      <c r="R213" s="44">
        <f t="shared" si="68"/>
        <v>-1.2951256052933643E-3</v>
      </c>
      <c r="S213" s="73">
        <f t="shared" si="78"/>
        <v>394.83182846487273</v>
      </c>
      <c r="T213" s="73">
        <f>R213/(1/Mtc+1/(path_DqDp-W212))</f>
        <v>-8.5203726360745448E-4</v>
      </c>
      <c r="U213" s="52">
        <f>D213*T213/(path_DqDp-E213/D213)</f>
        <v>-0.18338854874519972</v>
      </c>
      <c r="V213" s="73">
        <f t="shared" si="79"/>
        <v>296.12765167309635</v>
      </c>
      <c r="W213" s="14">
        <f t="shared" si="80"/>
        <v>1.6224633262017041</v>
      </c>
      <c r="X213">
        <f t="shared" si="81"/>
        <v>480.45625471383153</v>
      </c>
      <c r="Y213">
        <f t="shared" si="64"/>
        <v>-1.1387837195860051E-6</v>
      </c>
      <c r="Z213" s="44">
        <f t="shared" si="82"/>
        <v>-2.8242055923927683E-2</v>
      </c>
      <c r="AA213">
        <f t="shared" si="69"/>
        <v>-4.555842395663349E-6</v>
      </c>
      <c r="AB213" s="43">
        <f t="shared" si="83"/>
        <v>6.6280919757370563E-2</v>
      </c>
    </row>
    <row r="214" spans="1:28">
      <c r="A214" s="74">
        <f t="shared" si="70"/>
        <v>206</v>
      </c>
      <c r="B214" s="73">
        <f t="shared" si="71"/>
        <v>5.6866901116061328</v>
      </c>
      <c r="C214" s="73">
        <f t="shared" si="72"/>
        <v>-2.8242055923927682</v>
      </c>
      <c r="D214" s="73">
        <f t="shared" si="73"/>
        <v>296.12765167309635</v>
      </c>
      <c r="E214" s="73">
        <f t="shared" si="74"/>
        <v>480.45625471383153</v>
      </c>
      <c r="F214" s="14">
        <f t="shared" si="75"/>
        <v>0.64494838846797964</v>
      </c>
      <c r="G214" s="14">
        <f>F214-(Gamma-lambda*LN(D214))</f>
        <v>-8.5689752276834064E-2</v>
      </c>
      <c r="H214" s="15">
        <f t="shared" si="65"/>
        <v>120.74184064510455</v>
      </c>
      <c r="I214" s="15">
        <f>H214*K_over_G</f>
        <v>160.98912086013942</v>
      </c>
      <c r="J214" s="73">
        <f t="shared" si="76"/>
        <v>394.83182846487273</v>
      </c>
      <c r="K214" s="73">
        <f>Mtc+N_*chi*G214</f>
        <v>1.1297515765392123</v>
      </c>
      <c r="L214" s="73">
        <f t="shared" si="77"/>
        <v>1.6224633262017041</v>
      </c>
      <c r="M214" s="73">
        <f t="shared" si="66"/>
        <v>-0.49271174966249176</v>
      </c>
      <c r="N214" s="44">
        <f t="shared" si="63"/>
        <v>2.9999999999999997E-4</v>
      </c>
      <c r="O214" s="44">
        <f t="shared" si="67"/>
        <v>-1.4781352489874752E-4</v>
      </c>
      <c r="P214" s="14">
        <f>_H*D214/J214</f>
        <v>150.00191490359654</v>
      </c>
      <c r="Q214" s="52">
        <f>D214*EXP(-chi*G214/Mtc)</f>
        <v>383.45413914656149</v>
      </c>
      <c r="R214" s="44">
        <f t="shared" si="68"/>
        <v>-1.296761098182378E-3</v>
      </c>
      <c r="S214" s="73">
        <f t="shared" si="78"/>
        <v>394.31982590939526</v>
      </c>
      <c r="T214" s="73">
        <f>R214/(1/Mtc+1/(path_DqDp-W213))</f>
        <v>-8.533656970290196E-4</v>
      </c>
      <c r="U214" s="52">
        <f>D214*T214/(path_DqDp-E214/D214)</f>
        <v>-0.18344715221467897</v>
      </c>
      <c r="V214" s="73">
        <f t="shared" si="79"/>
        <v>295.94420452088167</v>
      </c>
      <c r="W214" s="14">
        <f t="shared" si="80"/>
        <v>1.6216091420577348</v>
      </c>
      <c r="X214">
        <f t="shared" si="81"/>
        <v>479.90582759006571</v>
      </c>
      <c r="Y214">
        <f t="shared" si="64"/>
        <v>-1.1395003043345402E-6</v>
      </c>
      <c r="Z214" s="44">
        <f t="shared" si="82"/>
        <v>-2.8391008949130766E-2</v>
      </c>
      <c r="AA214">
        <f t="shared" si="69"/>
        <v>-4.5587107238465926E-6</v>
      </c>
      <c r="AB214" s="43">
        <f t="shared" si="83"/>
        <v>6.6576361046646715E-2</v>
      </c>
    </row>
    <row r="215" spans="1:28">
      <c r="A215" s="74">
        <f t="shared" si="70"/>
        <v>207</v>
      </c>
      <c r="B215" s="73">
        <f t="shared" si="71"/>
        <v>5.7112691396936466</v>
      </c>
      <c r="C215" s="73">
        <f t="shared" si="72"/>
        <v>-2.8391008949130767</v>
      </c>
      <c r="D215" s="73">
        <f t="shared" si="73"/>
        <v>295.94420452088167</v>
      </c>
      <c r="E215" s="73">
        <f t="shared" si="74"/>
        <v>479.90582759006571</v>
      </c>
      <c r="F215" s="14">
        <f t="shared" si="75"/>
        <v>0.6451872894782843</v>
      </c>
      <c r="G215" s="14">
        <f>F215-(Gamma-lambda*LN(D215))</f>
        <v>-8.5460146446979079E-2</v>
      </c>
      <c r="H215" s="15">
        <f t="shared" si="65"/>
        <v>120.70443586691873</v>
      </c>
      <c r="I215" s="15">
        <f>H215*K_over_G</f>
        <v>160.93924782255831</v>
      </c>
      <c r="J215" s="73">
        <f t="shared" si="76"/>
        <v>394.31982590939526</v>
      </c>
      <c r="K215" s="73">
        <f>Mtc+N_*chi*G215</f>
        <v>1.1301005774005919</v>
      </c>
      <c r="L215" s="73">
        <f t="shared" si="77"/>
        <v>1.6216091420577348</v>
      </c>
      <c r="M215" s="73">
        <f t="shared" si="66"/>
        <v>-0.49150856465714288</v>
      </c>
      <c r="N215" s="44">
        <f t="shared" si="63"/>
        <v>2.9999999999999997E-4</v>
      </c>
      <c r="O215" s="44">
        <f t="shared" si="67"/>
        <v>-1.4745256939714286E-4</v>
      </c>
      <c r="P215" s="14">
        <f>_H*D215/J215</f>
        <v>150.10363926711725</v>
      </c>
      <c r="Q215" s="52">
        <f>D215*EXP(-chi*G215/Mtc)</f>
        <v>382.95132330981841</v>
      </c>
      <c r="R215" s="44">
        <f t="shared" si="68"/>
        <v>-1.2982762983920588E-3</v>
      </c>
      <c r="S215" s="73">
        <f t="shared" si="78"/>
        <v>393.807889825431</v>
      </c>
      <c r="T215" s="73">
        <f>R215/(1/Mtc+1/(path_DqDp-W214))</f>
        <v>-8.5461581289356916E-4</v>
      </c>
      <c r="U215" s="52">
        <f>D215*T215/(path_DqDp-E215/D215)</f>
        <v>-0.18348830120313206</v>
      </c>
      <c r="V215" s="73">
        <f t="shared" si="79"/>
        <v>295.76071621967856</v>
      </c>
      <c r="W215" s="14">
        <f t="shared" si="80"/>
        <v>1.6207537057262116</v>
      </c>
      <c r="X215">
        <f t="shared" si="81"/>
        <v>479.35527682128247</v>
      </c>
      <c r="Y215">
        <f t="shared" si="64"/>
        <v>-1.1401091013264518E-6</v>
      </c>
      <c r="Z215" s="44">
        <f t="shared" si="82"/>
        <v>-2.8539601627629235E-2</v>
      </c>
      <c r="AA215">
        <f t="shared" si="69"/>
        <v>-4.5611477724832123E-6</v>
      </c>
      <c r="AB215" s="43">
        <f t="shared" si="83"/>
        <v>6.6871799898874235E-2</v>
      </c>
    </row>
    <row r="216" spans="1:28">
      <c r="A216" s="74">
        <f t="shared" si="70"/>
        <v>208</v>
      </c>
      <c r="B216" s="73">
        <f t="shared" si="71"/>
        <v>5.7358599356331155</v>
      </c>
      <c r="C216" s="73">
        <f t="shared" si="72"/>
        <v>-2.8539601627629234</v>
      </c>
      <c r="D216" s="73">
        <f t="shared" si="73"/>
        <v>295.76071621967856</v>
      </c>
      <c r="E216" s="73">
        <f t="shared" si="74"/>
        <v>479.35527682128247</v>
      </c>
      <c r="F216" s="14">
        <f t="shared" si="75"/>
        <v>0.64542561431860923</v>
      </c>
      <c r="G216" s="14">
        <f>F216-(Gamma-lambda*LN(D216))</f>
        <v>-8.5231124637640709E-2</v>
      </c>
      <c r="H216" s="15">
        <f t="shared" si="65"/>
        <v>120.667011099712</v>
      </c>
      <c r="I216" s="15">
        <f>H216*K_over_G</f>
        <v>160.88934813294935</v>
      </c>
      <c r="J216" s="73">
        <f t="shared" si="76"/>
        <v>393.807889825431</v>
      </c>
      <c r="K216" s="73">
        <f>Mtc+N_*chi*G216</f>
        <v>1.1304486905507862</v>
      </c>
      <c r="L216" s="73">
        <f t="shared" si="77"/>
        <v>1.6207537057262116</v>
      </c>
      <c r="M216" s="73">
        <f t="shared" si="66"/>
        <v>-0.49030501517542535</v>
      </c>
      <c r="N216" s="44">
        <f t="shared" si="63"/>
        <v>2.9999999999999997E-4</v>
      </c>
      <c r="O216" s="44">
        <f t="shared" si="67"/>
        <v>-1.4709150455262759E-4</v>
      </c>
      <c r="P216" s="14">
        <f>_H*D216/J216</f>
        <v>150.20558188957804</v>
      </c>
      <c r="Q216" s="52">
        <f>D216*EXP(-chi*G216/Mtc)</f>
        <v>382.44964026360515</v>
      </c>
      <c r="R216" s="44">
        <f t="shared" si="68"/>
        <v>-1.2996736698983153E-3</v>
      </c>
      <c r="S216" s="73">
        <f t="shared" si="78"/>
        <v>393.29606808002666</v>
      </c>
      <c r="T216" s="73">
        <f>R216/(1/Mtc+1/(path_DqDp-W215))</f>
        <v>-8.5578914027301567E-4</v>
      </c>
      <c r="U216" s="52">
        <f>D216*T216/(path_DqDp-E216/D216)</f>
        <v>-0.18351240827037271</v>
      </c>
      <c r="V216" s="73">
        <f t="shared" si="79"/>
        <v>295.5772038114082</v>
      </c>
      <c r="W216" s="14">
        <f t="shared" si="80"/>
        <v>1.619897094141777</v>
      </c>
      <c r="X216">
        <f t="shared" si="81"/>
        <v>478.80465354865191</v>
      </c>
      <c r="Y216">
        <f t="shared" si="64"/>
        <v>-1.1406125414762015E-6</v>
      </c>
      <c r="Z216" s="44">
        <f t="shared" si="82"/>
        <v>-2.8687833744723338E-2</v>
      </c>
      <c r="AA216">
        <f t="shared" si="69"/>
        <v>-4.5631632673453527E-6</v>
      </c>
      <c r="AB216" s="43">
        <f t="shared" si="83"/>
        <v>6.7167236735606886E-2</v>
      </c>
    </row>
    <row r="217" spans="1:28">
      <c r="A217" s="74">
        <f t="shared" si="70"/>
        <v>209</v>
      </c>
      <c r="B217" s="73">
        <f t="shared" si="71"/>
        <v>5.7604625487365775</v>
      </c>
      <c r="C217" s="73">
        <f t="shared" si="72"/>
        <v>-2.8687833744723337</v>
      </c>
      <c r="D217" s="73">
        <f t="shared" si="73"/>
        <v>295.5772038114082</v>
      </c>
      <c r="E217" s="73">
        <f t="shared" si="74"/>
        <v>478.80465354865191</v>
      </c>
      <c r="F217" s="14">
        <f t="shared" si="75"/>
        <v>0.64566336260420676</v>
      </c>
      <c r="G217" s="14">
        <f>F217-(Gamma-lambda*LN(D217))</f>
        <v>-8.500268637975894E-2</v>
      </c>
      <c r="H217" s="15">
        <f t="shared" si="65"/>
        <v>120.62956980241404</v>
      </c>
      <c r="I217" s="15">
        <f>H217*K_over_G</f>
        <v>160.83942640321874</v>
      </c>
      <c r="J217" s="73">
        <f t="shared" si="76"/>
        <v>393.29606808002666</v>
      </c>
      <c r="K217" s="73">
        <f>Mtc+N_*chi*G217</f>
        <v>1.1307959167027664</v>
      </c>
      <c r="L217" s="73">
        <f t="shared" si="77"/>
        <v>1.619897094141777</v>
      </c>
      <c r="M217" s="73">
        <f t="shared" si="66"/>
        <v>-0.4891011774390106</v>
      </c>
      <c r="N217" s="44">
        <f t="shared" si="63"/>
        <v>2.9999999999999997E-4</v>
      </c>
      <c r="O217" s="44">
        <f t="shared" si="67"/>
        <v>-1.4673035323170316E-4</v>
      </c>
      <c r="P217" s="14">
        <f>_H*D217/J217</f>
        <v>150.30773394422295</v>
      </c>
      <c r="Q217" s="52">
        <f>D217*EXP(-chi*G217/Mtc)</f>
        <v>381.94910848302084</v>
      </c>
      <c r="R217" s="44">
        <f t="shared" si="68"/>
        <v>-1.3009556331253947E-3</v>
      </c>
      <c r="S217" s="73">
        <f t="shared" si="78"/>
        <v>392.78440734477186</v>
      </c>
      <c r="T217" s="73">
        <f>R217/(1/Mtc+1/(path_DqDp-W216))</f>
        <v>-8.5688718176972587E-4</v>
      </c>
      <c r="U217" s="52">
        <f>D217*T217/(path_DqDp-E217/D217)</f>
        <v>-0.18351987818751275</v>
      </c>
      <c r="V217" s="73">
        <f t="shared" si="79"/>
        <v>295.3936839332207</v>
      </c>
      <c r="W217" s="14">
        <f t="shared" si="80"/>
        <v>1.6190393827339826</v>
      </c>
      <c r="X217">
        <f t="shared" si="81"/>
        <v>478.25400769875881</v>
      </c>
      <c r="Y217">
        <f t="shared" si="64"/>
        <v>-1.1410130108735586E-6</v>
      </c>
      <c r="Z217" s="44">
        <f t="shared" si="82"/>
        <v>-2.8835705110965913E-2</v>
      </c>
      <c r="AA217">
        <f t="shared" si="69"/>
        <v>-4.5647667549095535E-6</v>
      </c>
      <c r="AB217" s="43">
        <f t="shared" si="83"/>
        <v>6.7462671968851973E-2</v>
      </c>
    </row>
    <row r="218" spans="1:28">
      <c r="A218" s="74">
        <f t="shared" si="70"/>
        <v>210</v>
      </c>
      <c r="B218" s="73">
        <f t="shared" si="71"/>
        <v>5.7850770265196667</v>
      </c>
      <c r="C218" s="73">
        <f t="shared" si="72"/>
        <v>-2.8835705110965915</v>
      </c>
      <c r="D218" s="73">
        <f t="shared" si="73"/>
        <v>295.3936839332207</v>
      </c>
      <c r="E218" s="73">
        <f t="shared" si="74"/>
        <v>478.25400769875881</v>
      </c>
      <c r="F218" s="14">
        <f t="shared" si="75"/>
        <v>0.64590053399155734</v>
      </c>
      <c r="G218" s="14">
        <f>F218-(Gamma-lambda*LN(D218))</f>
        <v>-8.4774831181474108E-2</v>
      </c>
      <c r="H218" s="15">
        <f t="shared" si="65"/>
        <v>120.59211535562005</v>
      </c>
      <c r="I218" s="15">
        <f>H218*K_over_G</f>
        <v>160.78948714082676</v>
      </c>
      <c r="J218" s="73">
        <f t="shared" si="76"/>
        <v>392.78440734477186</v>
      </c>
      <c r="K218" s="73">
        <f>Mtc+N_*chi*G218</f>
        <v>1.1311422566041593</v>
      </c>
      <c r="L218" s="73">
        <f t="shared" si="77"/>
        <v>1.6190393827339826</v>
      </c>
      <c r="M218" s="73">
        <f t="shared" si="66"/>
        <v>-0.48789712612982328</v>
      </c>
      <c r="N218" s="44">
        <f t="shared" si="63"/>
        <v>2.9999999999999997E-4</v>
      </c>
      <c r="O218" s="44">
        <f t="shared" si="67"/>
        <v>-1.4636913783894697E-4</v>
      </c>
      <c r="P218" s="14">
        <f>_H*D218/J218</f>
        <v>150.41008675985188</v>
      </c>
      <c r="Q218" s="52">
        <f>D218*EXP(-chi*G218/Mtc)</f>
        <v>381.44974584518553</v>
      </c>
      <c r="R218" s="44">
        <f t="shared" si="68"/>
        <v>-1.3021245657925621E-3</v>
      </c>
      <c r="S218" s="73">
        <f t="shared" si="78"/>
        <v>392.27295311890794</v>
      </c>
      <c r="T218" s="73">
        <f>R218/(1/Mtc+1/(path_DqDp-W217))</f>
        <v>-8.5791141404998803E-4</v>
      </c>
      <c r="U218" s="52">
        <f>D218*T218/(path_DqDp-E218/D218)</f>
        <v>-0.18351110807656543</v>
      </c>
      <c r="V218" s="73">
        <f t="shared" si="79"/>
        <v>295.21017282514413</v>
      </c>
      <c r="W218" s="14">
        <f t="shared" si="80"/>
        <v>1.6181806454532266</v>
      </c>
      <c r="X218">
        <f t="shared" si="81"/>
        <v>477.70338800655031</v>
      </c>
      <c r="Y218">
        <f t="shared" si="64"/>
        <v>-1.1413128516035257E-6</v>
      </c>
      <c r="Z218" s="44">
        <f t="shared" si="82"/>
        <v>-2.8983215561656464E-2</v>
      </c>
      <c r="AA218">
        <f t="shared" si="69"/>
        <v>-4.5659676056328388E-6</v>
      </c>
      <c r="AB218" s="43">
        <f t="shared" si="83"/>
        <v>6.7758106001246335E-2</v>
      </c>
    </row>
    <row r="219" spans="1:28">
      <c r="A219" s="74">
        <f t="shared" si="70"/>
        <v>211</v>
      </c>
      <c r="B219" s="73">
        <f t="shared" si="71"/>
        <v>5.8097034147360844</v>
      </c>
      <c r="C219" s="73">
        <f t="shared" si="72"/>
        <v>-2.8983215561656466</v>
      </c>
      <c r="D219" s="73">
        <f t="shared" si="73"/>
        <v>295.21017282514413</v>
      </c>
      <c r="E219" s="73">
        <f t="shared" si="74"/>
        <v>477.70338800655031</v>
      </c>
      <c r="F219" s="14">
        <f t="shared" si="75"/>
        <v>0.64613712817754543</v>
      </c>
      <c r="G219" s="14">
        <f>F219-(Gamma-lambda*LN(D219))</f>
        <v>-8.4547558528619393E-2</v>
      </c>
      <c r="H219" s="15">
        <f t="shared" si="65"/>
        <v>120.55465106303521</v>
      </c>
      <c r="I219" s="15">
        <f>H219*K_over_G</f>
        <v>160.73953475071363</v>
      </c>
      <c r="J219" s="73">
        <f t="shared" si="76"/>
        <v>392.27295311890794</v>
      </c>
      <c r="K219" s="73">
        <f>Mtc+N_*chi*G219</f>
        <v>1.1314877110364985</v>
      </c>
      <c r="L219" s="73">
        <f t="shared" si="77"/>
        <v>1.6181806454532266</v>
      </c>
      <c r="M219" s="73">
        <f t="shared" si="66"/>
        <v>-0.48669293441672812</v>
      </c>
      <c r="N219" s="44">
        <f t="shared" si="63"/>
        <v>2.9999999999999997E-4</v>
      </c>
      <c r="O219" s="44">
        <f t="shared" si="67"/>
        <v>-1.4600788032501842E-4</v>
      </c>
      <c r="P219" s="14">
        <f>_H*D219/J219</f>
        <v>150.51263181821173</v>
      </c>
      <c r="Q219" s="52">
        <f>D219*EXP(-chi*G219/Mtc)</f>
        <v>380.95156964208275</v>
      </c>
      <c r="R219" s="44">
        <f t="shared" si="68"/>
        <v>-1.3031828037379212E-3</v>
      </c>
      <c r="S219" s="73">
        <f t="shared" si="78"/>
        <v>391.7617497520319</v>
      </c>
      <c r="T219" s="73">
        <f>R219/(1/Mtc+1/(path_DqDp-W218))</f>
        <v>-8.5886328836190301E-4</v>
      </c>
      <c r="U219" s="52">
        <f>D219*T219/(path_DqDp-E219/D219)</f>
        <v>-0.18348648754717284</v>
      </c>
      <c r="V219" s="73">
        <f t="shared" si="79"/>
        <v>295.02668633759697</v>
      </c>
      <c r="W219" s="14">
        <f t="shared" si="80"/>
        <v>1.6173209547961733</v>
      </c>
      <c r="X219">
        <f t="shared" si="81"/>
        <v>477.15284203787348</v>
      </c>
      <c r="Y219">
        <f t="shared" si="64"/>
        <v>-1.1415143625476883E-6</v>
      </c>
      <c r="Z219" s="44">
        <f t="shared" si="82"/>
        <v>-2.9130364956344031E-2</v>
      </c>
      <c r="AA219">
        <f t="shared" si="69"/>
        <v>-4.5667750171576654E-6</v>
      </c>
      <c r="AB219" s="43">
        <f t="shared" si="83"/>
        <v>6.8053539226229171E-2</v>
      </c>
    </row>
    <row r="220" spans="1:28">
      <c r="A220" s="74">
        <f t="shared" si="70"/>
        <v>212</v>
      </c>
      <c r="B220" s="73">
        <f t="shared" si="71"/>
        <v>5.8343417574114493</v>
      </c>
      <c r="C220" s="73">
        <f t="shared" si="72"/>
        <v>-2.9130364956344033</v>
      </c>
      <c r="D220" s="73">
        <f t="shared" si="73"/>
        <v>295.02668633759697</v>
      </c>
      <c r="E220" s="73">
        <f t="shared" si="74"/>
        <v>477.15284203787348</v>
      </c>
      <c r="F220" s="14">
        <f t="shared" si="75"/>
        <v>0.64637314489865028</v>
      </c>
      <c r="G220" s="14">
        <f>F220-(Gamma-lambda*LN(D220))</f>
        <v>-8.4320867885203987E-2</v>
      </c>
      <c r="H220" s="15">
        <f t="shared" si="65"/>
        <v>120.51718015289261</v>
      </c>
      <c r="I220" s="15">
        <f>H220*K_over_G</f>
        <v>160.68957353719017</v>
      </c>
      <c r="J220" s="73">
        <f t="shared" si="76"/>
        <v>391.7617497520319</v>
      </c>
      <c r="K220" s="73">
        <f>Mtc+N_*chi*G220</f>
        <v>1.1318322808144901</v>
      </c>
      <c r="L220" s="73">
        <f t="shared" si="77"/>
        <v>1.6173209547961733</v>
      </c>
      <c r="M220" s="73">
        <f t="shared" si="66"/>
        <v>-0.48548867398168327</v>
      </c>
      <c r="N220" s="44">
        <f t="shared" si="63"/>
        <v>2.9999999999999997E-4</v>
      </c>
      <c r="O220" s="44">
        <f t="shared" si="67"/>
        <v>-1.4564660219450496E-4</v>
      </c>
      <c r="P220" s="14">
        <f>_H*D220/J220</f>
        <v>150.61536075144448</v>
      </c>
      <c r="Q220" s="52">
        <f>D220*EXP(-chi*G220/Mtc)</f>
        <v>380.45459659315105</v>
      </c>
      <c r="R220" s="44">
        <f t="shared" si="68"/>
        <v>-1.3041326417200902E-3</v>
      </c>
      <c r="S220" s="73">
        <f t="shared" si="78"/>
        <v>391.25084046640291</v>
      </c>
      <c r="T220" s="73">
        <f>R220/(1/Mtc+1/(path_DqDp-W219))</f>
        <v>-8.5974423103821749E-4</v>
      </c>
      <c r="U220" s="52">
        <f>D220*T220/(path_DqDp-E220/D220)</f>
        <v>-0.18344639883052499</v>
      </c>
      <c r="V220" s="73">
        <f t="shared" si="79"/>
        <v>294.84323993876643</v>
      </c>
      <c r="W220" s="14">
        <f t="shared" si="80"/>
        <v>1.6164603818306742</v>
      </c>
      <c r="X220">
        <f t="shared" si="81"/>
        <v>476.60241621161146</v>
      </c>
      <c r="Y220">
        <f t="shared" si="64"/>
        <v>-1.1416198001674822E-6</v>
      </c>
      <c r="Z220" s="44">
        <f t="shared" si="82"/>
        <v>-2.9277153178338702E-2</v>
      </c>
      <c r="AA220">
        <f t="shared" si="69"/>
        <v>-4.5671980174423062E-6</v>
      </c>
      <c r="AB220" s="43">
        <f t="shared" si="83"/>
        <v>6.8348972028211732E-2</v>
      </c>
    </row>
    <row r="221" spans="1:28">
      <c r="A221" s="74">
        <f t="shared" si="70"/>
        <v>213</v>
      </c>
      <c r="B221" s="73">
        <f t="shared" si="71"/>
        <v>5.8589920968765501</v>
      </c>
      <c r="C221" s="73">
        <f t="shared" si="72"/>
        <v>-2.92771531783387</v>
      </c>
      <c r="D221" s="73">
        <f t="shared" si="73"/>
        <v>294.84323993876643</v>
      </c>
      <c r="E221" s="73">
        <f t="shared" si="74"/>
        <v>476.60241621161146</v>
      </c>
      <c r="F221" s="14">
        <f t="shared" si="75"/>
        <v>0.64660858393015042</v>
      </c>
      <c r="G221" s="14">
        <f>F221-(Gamma-lambda*LN(D221))</f>
        <v>-8.4094758693889271E-2</v>
      </c>
      <c r="H221" s="15">
        <f t="shared" si="65"/>
        <v>120.47970577934581</v>
      </c>
      <c r="I221" s="15">
        <f>H221*K_over_G</f>
        <v>160.63960770579442</v>
      </c>
      <c r="J221" s="73">
        <f t="shared" si="76"/>
        <v>391.25084046640291</v>
      </c>
      <c r="K221" s="73">
        <f>Mtc+N_*chi*G221</f>
        <v>1.1321759667852884</v>
      </c>
      <c r="L221" s="73">
        <f t="shared" si="77"/>
        <v>1.6164603818306742</v>
      </c>
      <c r="M221" s="73">
        <f t="shared" si="66"/>
        <v>-0.48428441504538577</v>
      </c>
      <c r="N221" s="44">
        <f t="shared" si="63"/>
        <v>2.9999999999999997E-4</v>
      </c>
      <c r="O221" s="44">
        <f t="shared" si="67"/>
        <v>-1.4528532451361573E-4</v>
      </c>
      <c r="P221" s="14">
        <f>_H*D221/J221</f>
        <v>150.71826533959094</v>
      </c>
      <c r="Q221" s="52">
        <f>D221*EXP(-chi*G221/Mtc)</f>
        <v>379.95884285762901</v>
      </c>
      <c r="R221" s="44">
        <f t="shared" si="68"/>
        <v>-1.3049763341985883E-3</v>
      </c>
      <c r="S221" s="73">
        <f t="shared" si="78"/>
        <v>390.74026737885896</v>
      </c>
      <c r="T221" s="73">
        <f>R221/(1/Mtc+1/(path_DqDp-W220))</f>
        <v>-8.6055564398470035E-4</v>
      </c>
      <c r="U221" s="52">
        <f>D221*T221/(path_DqDp-E221/D221)</f>
        <v>-0.18339121691055746</v>
      </c>
      <c r="V221" s="73">
        <f t="shared" si="79"/>
        <v>294.65984872185589</v>
      </c>
      <c r="W221" s="14">
        <f t="shared" si="80"/>
        <v>1.6155989962201975</v>
      </c>
      <c r="X221">
        <f t="shared" si="81"/>
        <v>476.05215582142563</v>
      </c>
      <c r="Y221">
        <f t="shared" si="64"/>
        <v>-1.1416313792699979E-6</v>
      </c>
      <c r="Z221" s="44">
        <f t="shared" si="82"/>
        <v>-2.9423580134231589E-2</v>
      </c>
      <c r="AA221">
        <f t="shared" si="69"/>
        <v>-4.5672454678268252E-6</v>
      </c>
      <c r="AB221" s="43">
        <f t="shared" si="83"/>
        <v>6.8644404782743904E-2</v>
      </c>
    </row>
    <row r="222" spans="1:28">
      <c r="A222" s="74">
        <f t="shared" si="70"/>
        <v>214</v>
      </c>
      <c r="B222" s="73">
        <f t="shared" si="71"/>
        <v>5.8836544738000036</v>
      </c>
      <c r="C222" s="73">
        <f t="shared" si="72"/>
        <v>-2.9423580134231591</v>
      </c>
      <c r="D222" s="73">
        <f t="shared" si="73"/>
        <v>294.65984872185589</v>
      </c>
      <c r="E222" s="73">
        <f t="shared" si="74"/>
        <v>476.05215582142563</v>
      </c>
      <c r="F222" s="14">
        <f t="shared" si="75"/>
        <v>0.64684344508534186</v>
      </c>
      <c r="G222" s="14">
        <f>F222-(Gamma-lambda*LN(D222))</f>
        <v>-8.386923037645666E-2</v>
      </c>
      <c r="H222" s="15">
        <f t="shared" si="65"/>
        <v>120.4422310238359</v>
      </c>
      <c r="I222" s="15">
        <f>H222*K_over_G</f>
        <v>160.58964136511455</v>
      </c>
      <c r="J222" s="73">
        <f t="shared" si="76"/>
        <v>390.74026737885896</v>
      </c>
      <c r="K222" s="73">
        <f>Mtc+N_*chi*G222</f>
        <v>1.1325187698277859</v>
      </c>
      <c r="L222" s="73">
        <f t="shared" si="77"/>
        <v>1.6155989962201975</v>
      </c>
      <c r="M222" s="73">
        <f t="shared" si="66"/>
        <v>-0.48308022639241166</v>
      </c>
      <c r="N222" s="44">
        <f t="shared" si="63"/>
        <v>2.9999999999999997E-4</v>
      </c>
      <c r="O222" s="44">
        <f t="shared" si="67"/>
        <v>-1.449240679177235E-4</v>
      </c>
      <c r="P222" s="14">
        <f>_H*D222/J222</f>
        <v>150.82133750814876</v>
      </c>
      <c r="Q222" s="52">
        <f>D222*EXP(-chi*G222/Mtc)</f>
        <v>379.46432404665933</v>
      </c>
      <c r="R222" s="44">
        <f t="shared" si="68"/>
        <v>-1.3057160960936996E-3</v>
      </c>
      <c r="S222" s="73">
        <f t="shared" si="78"/>
        <v>390.23007152235044</v>
      </c>
      <c r="T222" s="73">
        <f>R222/(1/Mtc+1/(path_DqDp-W221))</f>
        <v>-8.6129890515460766E-4</v>
      </c>
      <c r="U222" s="52">
        <f>D222*T222/(path_DqDp-E222/D222)</f>
        <v>-0.18332130965250562</v>
      </c>
      <c r="V222" s="73">
        <f t="shared" si="79"/>
        <v>294.47652741220338</v>
      </c>
      <c r="W222" s="14">
        <f t="shared" si="80"/>
        <v>1.6147368662477921</v>
      </c>
      <c r="X222">
        <f t="shared" si="81"/>
        <v>475.50210505711334</v>
      </c>
      <c r="Y222">
        <f t="shared" si="64"/>
        <v>-1.1415512737568711E-6</v>
      </c>
      <c r="Z222" s="44">
        <f t="shared" si="82"/>
        <v>-2.9569645753423069E-2</v>
      </c>
      <c r="AA222">
        <f t="shared" si="69"/>
        <v>-4.5669260660194171E-6</v>
      </c>
      <c r="AB222" s="43">
        <f t="shared" si="83"/>
        <v>6.8939837856677885E-2</v>
      </c>
    </row>
    <row r="223" spans="1:28">
      <c r="A223" s="74">
        <f t="shared" si="70"/>
        <v>215</v>
      </c>
      <c r="B223" s="73">
        <f t="shared" si="71"/>
        <v>5.908328927220353</v>
      </c>
      <c r="C223" s="73">
        <f t="shared" si="72"/>
        <v>-2.9569645753423068</v>
      </c>
      <c r="D223" s="73">
        <f t="shared" si="73"/>
        <v>294.47652741220338</v>
      </c>
      <c r="E223" s="73">
        <f t="shared" si="74"/>
        <v>475.50210505711334</v>
      </c>
      <c r="F223" s="14">
        <f t="shared" si="75"/>
        <v>0.6470777282147705</v>
      </c>
      <c r="G223" s="14">
        <f>F223-(Gamma-lambda*LN(D223))</f>
        <v>-8.364428233426735E-2</v>
      </c>
      <c r="H223" s="15">
        <f t="shared" si="65"/>
        <v>120.4047588964343</v>
      </c>
      <c r="I223" s="15">
        <f>H223*K_over_G</f>
        <v>160.53967852857909</v>
      </c>
      <c r="J223" s="73">
        <f t="shared" si="76"/>
        <v>390.23007152235044</v>
      </c>
      <c r="K223" s="73">
        <f>Mtc+N_*chi*G223</f>
        <v>1.1328606908519137</v>
      </c>
      <c r="L223" s="73">
        <f t="shared" si="77"/>
        <v>1.6147368662477921</v>
      </c>
      <c r="M223" s="73">
        <f t="shared" si="66"/>
        <v>-0.48187617539587846</v>
      </c>
      <c r="N223" s="44">
        <f t="shared" si="63"/>
        <v>2.9999999999999997E-4</v>
      </c>
      <c r="O223" s="44">
        <f t="shared" si="67"/>
        <v>-1.4456285261876353E-4</v>
      </c>
      <c r="P223" s="14">
        <f>_H*D223/J223</f>
        <v>150.92456932568163</v>
      </c>
      <c r="Q223" s="52">
        <f>D223*EXP(-chi*G223/Mtc)</f>
        <v>378.97105523515683</v>
      </c>
      <c r="R223" s="44">
        <f t="shared" si="68"/>
        <v>-1.3063541035264934E-3</v>
      </c>
      <c r="S223" s="73">
        <f t="shared" si="78"/>
        <v>389.72029286709778</v>
      </c>
      <c r="T223" s="73">
        <f>R223/(1/Mtc+1/(path_DqDp-W222))</f>
        <v>-8.6197536900972085E-4</v>
      </c>
      <c r="U223" s="52">
        <f>D223*T223/(path_DqDp-E223/D223)</f>
        <v>-0.18323703792888196</v>
      </c>
      <c r="V223" s="73">
        <f t="shared" si="79"/>
        <v>294.29329037427448</v>
      </c>
      <c r="W223" s="14">
        <f t="shared" si="80"/>
        <v>1.6138740588395839</v>
      </c>
      <c r="X223">
        <f t="shared" si="81"/>
        <v>474.95230702558661</v>
      </c>
      <c r="Y223">
        <f t="shared" si="64"/>
        <v>-1.1413816173567477E-6</v>
      </c>
      <c r="Z223" s="44">
        <f t="shared" si="82"/>
        <v>-2.9715349987659189E-2</v>
      </c>
      <c r="AA223">
        <f t="shared" si="69"/>
        <v>-4.56624834903445E-6</v>
      </c>
      <c r="AB223" s="43">
        <f t="shared" si="83"/>
        <v>6.9235271608328847E-2</v>
      </c>
    </row>
    <row r="224" spans="1:28">
      <c r="A224" s="74">
        <f t="shared" si="70"/>
        <v>216</v>
      </c>
      <c r="B224" s="73">
        <f t="shared" si="71"/>
        <v>5.9330154945775782</v>
      </c>
      <c r="C224" s="73">
        <f t="shared" si="72"/>
        <v>-2.971534998765919</v>
      </c>
      <c r="D224" s="73">
        <f t="shared" si="73"/>
        <v>294.29329037427448</v>
      </c>
      <c r="E224" s="73">
        <f t="shared" si="74"/>
        <v>474.95230702558661</v>
      </c>
      <c r="F224" s="14">
        <f t="shared" si="75"/>
        <v>0.6473114332054769</v>
      </c>
      <c r="G224" s="14">
        <f>F224-(Gamma-lambda*LN(D224))</f>
        <v>-8.3419913948715063E-2</v>
      </c>
      <c r="H224" s="15">
        <f t="shared" si="65"/>
        <v>120.36729233716137</v>
      </c>
      <c r="I224" s="15">
        <f>H224*K_over_G</f>
        <v>160.48972311621517</v>
      </c>
      <c r="J224" s="73">
        <f t="shared" si="76"/>
        <v>389.72029286709778</v>
      </c>
      <c r="K224" s="73">
        <f>Mtc+N_*chi*G224</f>
        <v>1.1332017307979532</v>
      </c>
      <c r="L224" s="73">
        <f t="shared" si="77"/>
        <v>1.6138740588395839</v>
      </c>
      <c r="M224" s="73">
        <f t="shared" si="66"/>
        <v>-0.48067232804163074</v>
      </c>
      <c r="N224" s="44">
        <f t="shared" si="63"/>
        <v>2.9999999999999997E-4</v>
      </c>
      <c r="O224" s="44">
        <f t="shared" si="67"/>
        <v>-1.4420169841248922E-4</v>
      </c>
      <c r="P224" s="14">
        <f>_H*D224/J224</f>
        <v>151.02795300147957</v>
      </c>
      <c r="Q224" s="52">
        <f>D224*EXP(-chi*G224/Mtc)</f>
        <v>378.47905097344528</v>
      </c>
      <c r="R224" s="44">
        <f t="shared" si="68"/>
        <v>-1.3068924945397512E-3</v>
      </c>
      <c r="S224" s="73">
        <f t="shared" si="78"/>
        <v>389.21097034137995</v>
      </c>
      <c r="T224" s="73">
        <f>R224/(1/Mtc+1/(path_DqDp-W223))</f>
        <v>-8.6258636696849003E-4</v>
      </c>
      <c r="U224" s="52">
        <f>D224*T224/(path_DqDp-E224/D224)</f>
        <v>-0.18313875574295302</v>
      </c>
      <c r="V224" s="73">
        <f t="shared" si="79"/>
        <v>294.11015161853152</v>
      </c>
      <c r="W224" s="14">
        <f t="shared" si="80"/>
        <v>1.6130106395878312</v>
      </c>
      <c r="X224">
        <f t="shared" si="81"/>
        <v>474.40280377148156</v>
      </c>
      <c r="Y224">
        <f t="shared" si="64"/>
        <v>-1.1411245043418578E-6</v>
      </c>
      <c r="Z224" s="44">
        <f t="shared" si="82"/>
        <v>-2.9860692810576021E-2</v>
      </c>
      <c r="AA224">
        <f t="shared" si="69"/>
        <v>-4.5652206960494858E-6</v>
      </c>
      <c r="AB224" s="43">
        <f t="shared" si="83"/>
        <v>6.9530706387632799E-2</v>
      </c>
    </row>
    <row r="225" spans="1:28">
      <c r="A225" s="74">
        <f t="shared" si="70"/>
        <v>217</v>
      </c>
      <c r="B225" s="73">
        <f t="shared" si="71"/>
        <v>5.9577142117440793</v>
      </c>
      <c r="C225" s="73">
        <f t="shared" si="72"/>
        <v>-2.9860692810576022</v>
      </c>
      <c r="D225" s="73">
        <f t="shared" si="73"/>
        <v>294.11015161853152</v>
      </c>
      <c r="E225" s="73">
        <f t="shared" si="74"/>
        <v>474.40280377148156</v>
      </c>
      <c r="F225" s="14">
        <f t="shared" si="75"/>
        <v>0.64754455998025473</v>
      </c>
      <c r="G225" s="14">
        <f>F225-(Gamma-lambda*LN(D225))</f>
        <v>-8.3196124581670805E-2</v>
      </c>
      <c r="H225" s="15">
        <f t="shared" si="65"/>
        <v>120.3298342172816</v>
      </c>
      <c r="I225" s="15">
        <f>H225*K_over_G</f>
        <v>160.43977895637548</v>
      </c>
      <c r="J225" s="73">
        <f t="shared" si="76"/>
        <v>389.21097034137995</v>
      </c>
      <c r="K225" s="73">
        <f>Mtc+N_*chi*G225</f>
        <v>1.1335418906358603</v>
      </c>
      <c r="L225" s="73">
        <f t="shared" si="77"/>
        <v>1.6130106395878312</v>
      </c>
      <c r="M225" s="73">
        <f t="shared" si="66"/>
        <v>-0.47946874895197089</v>
      </c>
      <c r="N225" s="44">
        <f t="shared" si="63"/>
        <v>2.9999999999999997E-4</v>
      </c>
      <c r="O225" s="44">
        <f t="shared" si="67"/>
        <v>-1.4384062468559126E-4</v>
      </c>
      <c r="P225" s="14">
        <f>_H*D225/J225</f>
        <v>151.13148088326761</v>
      </c>
      <c r="Q225" s="52">
        <f>D225*EXP(-chi*G225/Mtc)</f>
        <v>377.98832529866831</v>
      </c>
      <c r="R225" s="44">
        <f t="shared" si="68"/>
        <v>-1.3073333698004042E-3</v>
      </c>
      <c r="S225" s="73">
        <f t="shared" si="78"/>
        <v>388.70214185196028</v>
      </c>
      <c r="T225" s="73">
        <f>R225/(1/Mtc+1/(path_DqDp-W224))</f>
        <v>-8.6313320784171116E-4</v>
      </c>
      <c r="U225" s="52">
        <f>D225*T225/(path_DqDp-E225/D225)</f>
        <v>-0.183026810349776</v>
      </c>
      <c r="V225" s="73">
        <f t="shared" si="79"/>
        <v>293.92712480818176</v>
      </c>
      <c r="W225" s="14">
        <f t="shared" si="80"/>
        <v>1.6121466727735438</v>
      </c>
      <c r="X225">
        <f t="shared" si="81"/>
        <v>473.85363629740436</v>
      </c>
      <c r="Y225">
        <f t="shared" si="64"/>
        <v>-1.140781990229132E-6</v>
      </c>
      <c r="Z225" s="44">
        <f t="shared" si="82"/>
        <v>-3.0005674217251841E-2</v>
      </c>
      <c r="AA225">
        <f t="shared" si="69"/>
        <v>-4.5638513312131154E-6</v>
      </c>
      <c r="AB225" s="43">
        <f t="shared" si="83"/>
        <v>6.982614253630158E-2</v>
      </c>
    </row>
    <row r="226" spans="1:28">
      <c r="A226" s="74">
        <f t="shared" si="70"/>
        <v>218</v>
      </c>
      <c r="B226" s="73">
        <f t="shared" si="71"/>
        <v>5.9824251130550961</v>
      </c>
      <c r="C226" s="73">
        <f t="shared" si="72"/>
        <v>-3.0005674217251843</v>
      </c>
      <c r="D226" s="73">
        <f t="shared" si="73"/>
        <v>293.92712480818176</v>
      </c>
      <c r="E226" s="73">
        <f t="shared" si="74"/>
        <v>473.85363629740436</v>
      </c>
      <c r="F226" s="14">
        <f t="shared" si="75"/>
        <v>0.64777710849692161</v>
      </c>
      <c r="G226" s="14">
        <f>F226-(Gamma-lambda*LN(D226))</f>
        <v>-8.2972913575920182E-2</v>
      </c>
      <c r="H226" s="15">
        <f t="shared" si="65"/>
        <v>120.29238734057571</v>
      </c>
      <c r="I226" s="15">
        <f>H226*K_over_G</f>
        <v>160.38984978743431</v>
      </c>
      <c r="J226" s="73">
        <f t="shared" si="76"/>
        <v>388.70214185196028</v>
      </c>
      <c r="K226" s="73">
        <f>Mtc+N_*chi*G226</f>
        <v>1.1338811713646013</v>
      </c>
      <c r="L226" s="73">
        <f t="shared" si="77"/>
        <v>1.6121466727735438</v>
      </c>
      <c r="M226" s="73">
        <f t="shared" si="66"/>
        <v>-0.47826550140894253</v>
      </c>
      <c r="N226" s="44">
        <f t="shared" si="63"/>
        <v>2.9999999999999997E-4</v>
      </c>
      <c r="O226" s="44">
        <f t="shared" si="67"/>
        <v>-1.4347965042268274E-4</v>
      </c>
      <c r="P226" s="14">
        <f>_H*D226/J226</f>
        <v>151.23514545496167</v>
      </c>
      <c r="Q226" s="52">
        <f>D226*EXP(-chi*G226/Mtc)</f>
        <v>377.49889174597712</v>
      </c>
      <c r="R226" s="44">
        <f t="shared" si="68"/>
        <v>-1.3076787932843233E-3</v>
      </c>
      <c r="S226" s="73">
        <f t="shared" si="78"/>
        <v>388.1938443041563</v>
      </c>
      <c r="T226" s="73">
        <f>R226/(1/Mtc+1/(path_DqDp-W225))</f>
        <v>-8.6361717825632659E-4</v>
      </c>
      <c r="U226" s="52">
        <f>D226*T226/(path_DqDp-E226/D226)</f>
        <v>-0.18290154237488662</v>
      </c>
      <c r="V226" s="73">
        <f t="shared" si="79"/>
        <v>293.74422326580685</v>
      </c>
      <c r="W226" s="14">
        <f t="shared" si="80"/>
        <v>1.6112822213886786</v>
      </c>
      <c r="X226">
        <f t="shared" si="81"/>
        <v>473.30484458382125</v>
      </c>
      <c r="Y226">
        <f t="shared" si="64"/>
        <v>-1.1403560924664946E-6</v>
      </c>
      <c r="Z226" s="44">
        <f t="shared" si="82"/>
        <v>-3.0150294223766989E-2</v>
      </c>
      <c r="AA226">
        <f t="shared" si="69"/>
        <v>-4.5621483263887433E-6</v>
      </c>
      <c r="AB226" s="43">
        <f t="shared" si="83"/>
        <v>7.0121580387975196E-2</v>
      </c>
    </row>
    <row r="227" spans="1:28">
      <c r="A227" s="74">
        <f t="shared" si="70"/>
        <v>219</v>
      </c>
      <c r="B227" s="73">
        <f t="shared" si="71"/>
        <v>6.0071482313386202</v>
      </c>
      <c r="C227" s="73">
        <f t="shared" si="72"/>
        <v>-3.0150294223766987</v>
      </c>
      <c r="D227" s="73">
        <f t="shared" si="73"/>
        <v>293.74422326580685</v>
      </c>
      <c r="E227" s="73">
        <f t="shared" si="74"/>
        <v>473.30484458382125</v>
      </c>
      <c r="F227" s="14">
        <f t="shared" si="75"/>
        <v>0.64800907874760294</v>
      </c>
      <c r="G227" s="14">
        <f>F227-(Gamma-lambda*LN(D227))</f>
        <v>-8.2750280255593611E-2</v>
      </c>
      <c r="H227" s="15">
        <f t="shared" si="65"/>
        <v>120.25495444459033</v>
      </c>
      <c r="I227" s="15">
        <f>H227*K_over_G</f>
        <v>160.33993925945379</v>
      </c>
      <c r="J227" s="73">
        <f t="shared" si="76"/>
        <v>388.1938443041563</v>
      </c>
      <c r="K227" s="73">
        <f>Mtc+N_*chi*G227</f>
        <v>1.1342195740114978</v>
      </c>
      <c r="L227" s="73">
        <f t="shared" si="77"/>
        <v>1.6112822213886786</v>
      </c>
      <c r="M227" s="73">
        <f t="shared" si="66"/>
        <v>-0.47706264737718085</v>
      </c>
      <c r="N227" s="44">
        <f t="shared" si="63"/>
        <v>2.9999999999999997E-4</v>
      </c>
      <c r="O227" s="44">
        <f t="shared" si="67"/>
        <v>-1.4311879421315425E-4</v>
      </c>
      <c r="P227" s="14">
        <f>_H*D227/J227</f>
        <v>151.33893933446993</v>
      </c>
      <c r="Q227" s="52">
        <f>D227*EXP(-chi*G227/Mtc)</f>
        <v>377.01076335950194</v>
      </c>
      <c r="R227" s="44">
        <f t="shared" si="68"/>
        <v>-1.3079307929438433E-3</v>
      </c>
      <c r="S227" s="73">
        <f t="shared" si="78"/>
        <v>387.68611362155963</v>
      </c>
      <c r="T227" s="73">
        <f>R227/(1/Mtc+1/(path_DqDp-W226))</f>
        <v>-8.6403954306763268E-4</v>
      </c>
      <c r="U227" s="52">
        <f>D227*T227/(path_DqDp-E227/D227)</f>
        <v>-0.18276328593066901</v>
      </c>
      <c r="V227" s="73">
        <f t="shared" si="79"/>
        <v>293.56145997987619</v>
      </c>
      <c r="W227" s="14">
        <f t="shared" si="80"/>
        <v>1.6104173471579268</v>
      </c>
      <c r="X227">
        <f t="shared" si="81"/>
        <v>472.75646760860013</v>
      </c>
      <c r="Y227">
        <f t="shared" si="64"/>
        <v>-1.1398487911045727E-6</v>
      </c>
      <c r="Z227" s="44">
        <f t="shared" si="82"/>
        <v>-3.0294552866771247E-2</v>
      </c>
      <c r="AA227">
        <f t="shared" si="69"/>
        <v>-4.5601196038354674E-6</v>
      </c>
      <c r="AB227" s="43">
        <f t="shared" si="83"/>
        <v>7.0417020268371364E-2</v>
      </c>
    </row>
    <row r="228" spans="1:28">
      <c r="A228" s="74">
        <f t="shared" si="70"/>
        <v>220</v>
      </c>
      <c r="B228" s="73">
        <f t="shared" si="71"/>
        <v>6.0318835979447609</v>
      </c>
      <c r="C228" s="73">
        <f t="shared" si="72"/>
        <v>-3.0294552866771247</v>
      </c>
      <c r="D228" s="73">
        <f t="shared" si="73"/>
        <v>293.56145997987619</v>
      </c>
      <c r="E228" s="73">
        <f t="shared" si="74"/>
        <v>472.75646760860013</v>
      </c>
      <c r="F228" s="14">
        <f t="shared" si="75"/>
        <v>0.64824047075802715</v>
      </c>
      <c r="G228" s="14">
        <f>F228-(Gamma-lambda*LN(D228))</f>
        <v>-8.2528223926589317E-2</v>
      </c>
      <c r="H228" s="15">
        <f t="shared" si="65"/>
        <v>120.21753820186547</v>
      </c>
      <c r="I228" s="15">
        <f>H228*K_over_G</f>
        <v>160.29005093582063</v>
      </c>
      <c r="J228" s="73">
        <f t="shared" si="76"/>
        <v>387.68611362155963</v>
      </c>
      <c r="K228" s="73">
        <f>Mtc+N_*chi*G228</f>
        <v>1.1345570996315844</v>
      </c>
      <c r="L228" s="73">
        <f t="shared" si="77"/>
        <v>1.6104173471579268</v>
      </c>
      <c r="M228" s="73">
        <f t="shared" si="66"/>
        <v>-0.47586024752634248</v>
      </c>
      <c r="N228" s="44">
        <f t="shared" si="63"/>
        <v>2.9999999999999997E-4</v>
      </c>
      <c r="O228" s="44">
        <f t="shared" si="67"/>
        <v>-1.4275807425790274E-4</v>
      </c>
      <c r="P228" s="14">
        <f>_H*D228/J228</f>
        <v>151.44285527153889</v>
      </c>
      <c r="Q228" s="52">
        <f>D228*EXP(-chi*G228/Mtc)</f>
        <v>376.52395270311092</v>
      </c>
      <c r="R228" s="44">
        <f t="shared" si="68"/>
        <v>-1.308091361358666E-3</v>
      </c>
      <c r="S228" s="73">
        <f t="shared" si="78"/>
        <v>387.17898476541257</v>
      </c>
      <c r="T228" s="73">
        <f>R228/(1/Mtc+1/(path_DqDp-W227))</f>
        <v>-8.64401545760345E-4</v>
      </c>
      <c r="U228" s="52">
        <f>D228*T228/(path_DqDp-E228/D228)</f>
        <v>-0.18261236873047523</v>
      </c>
      <c r="V228" s="73">
        <f t="shared" si="79"/>
        <v>293.37884761114572</v>
      </c>
      <c r="W228" s="14">
        <f t="shared" si="80"/>
        <v>1.6095521105600976</v>
      </c>
      <c r="X228">
        <f t="shared" si="81"/>
        <v>472.20854336620886</v>
      </c>
      <c r="Y228">
        <f t="shared" si="64"/>
        <v>-1.1392620294542945E-6</v>
      </c>
      <c r="Z228" s="44">
        <f t="shared" si="82"/>
        <v>-3.0438450203058603E-2</v>
      </c>
      <c r="AA228">
        <f t="shared" si="69"/>
        <v>-4.5577729388470606E-6</v>
      </c>
      <c r="AB228" s="43">
        <f t="shared" si="83"/>
        <v>7.0712462495432518E-2</v>
      </c>
    </row>
    <row r="229" spans="1:28">
      <c r="A229" s="74">
        <f t="shared" si="70"/>
        <v>221</v>
      </c>
      <c r="B229" s="73">
        <f t="shared" si="71"/>
        <v>6.0566312427746318</v>
      </c>
      <c r="C229" s="73">
        <f t="shared" si="72"/>
        <v>-3.0438450203058602</v>
      </c>
      <c r="D229" s="73">
        <f t="shared" si="73"/>
        <v>293.37884761114572</v>
      </c>
      <c r="E229" s="73">
        <f t="shared" si="74"/>
        <v>472.20854336620886</v>
      </c>
      <c r="F229" s="14">
        <f t="shared" si="75"/>
        <v>0.64847128458683401</v>
      </c>
      <c r="G229" s="14">
        <f>F229-(Gamma-lambda*LN(D229))</f>
        <v>-8.230674387698933E-2</v>
      </c>
      <c r="H229" s="15">
        <f t="shared" si="65"/>
        <v>120.18014122114073</v>
      </c>
      <c r="I229" s="15">
        <f>H229*K_over_G</f>
        <v>160.24018829485433</v>
      </c>
      <c r="J229" s="73">
        <f t="shared" si="76"/>
        <v>387.17898476541257</v>
      </c>
      <c r="K229" s="73">
        <f>Mtc+N_*chi*G229</f>
        <v>1.1348937493069762</v>
      </c>
      <c r="L229" s="73">
        <f t="shared" si="77"/>
        <v>1.6095521105600976</v>
      </c>
      <c r="M229" s="73">
        <f t="shared" si="66"/>
        <v>-0.47465836125312144</v>
      </c>
      <c r="N229" s="44">
        <f t="shared" si="63"/>
        <v>2.9999999999999997E-4</v>
      </c>
      <c r="O229" s="44">
        <f t="shared" si="67"/>
        <v>-1.4239750837593643E-4</v>
      </c>
      <c r="P229" s="14">
        <f>_H*D229/J229</f>
        <v>151.54688614564176</v>
      </c>
      <c r="Q229" s="52">
        <f>D229*EXP(-chi*G229/Mtc)</f>
        <v>376.03847187095874</v>
      </c>
      <c r="R229" s="44">
        <f t="shared" si="68"/>
        <v>-1.3081624563710051E-3</v>
      </c>
      <c r="S229" s="73">
        <f t="shared" si="78"/>
        <v>386.67249175364663</v>
      </c>
      <c r="T229" s="73">
        <f>R229/(1/Mtc+1/(path_DqDp-W228))</f>
        <v>-8.6470440883912368E-4</v>
      </c>
      <c r="U229" s="52">
        <f>D229*T229/(path_DqDp-E229/D229)</f>
        <v>-0.18244911220059346</v>
      </c>
      <c r="V229" s="73">
        <f t="shared" si="79"/>
        <v>293.19639849894514</v>
      </c>
      <c r="W229" s="14">
        <f t="shared" si="80"/>
        <v>1.6086865708491151</v>
      </c>
      <c r="X229">
        <f t="shared" si="81"/>
        <v>471.66110888657869</v>
      </c>
      <c r="Y229">
        <f t="shared" si="64"/>
        <v>-1.1385977147310449E-6</v>
      </c>
      <c r="Z229" s="44">
        <f t="shared" si="82"/>
        <v>-3.0581986309149271E-2</v>
      </c>
      <c r="AA229">
        <f t="shared" si="69"/>
        <v>-4.5551159623189967E-6</v>
      </c>
      <c r="AB229" s="43">
        <f t="shared" si="83"/>
        <v>7.10079073794702E-2</v>
      </c>
    </row>
    <row r="230" spans="1:28">
      <c r="A230" s="74">
        <f t="shared" si="70"/>
        <v>222</v>
      </c>
      <c r="B230" s="73">
        <f t="shared" si="71"/>
        <v>6.0813911943087113</v>
      </c>
      <c r="C230" s="73">
        <f t="shared" si="72"/>
        <v>-3.0581986309149269</v>
      </c>
      <c r="D230" s="73">
        <f t="shared" si="73"/>
        <v>293.19639849894514</v>
      </c>
      <c r="E230" s="73">
        <f t="shared" si="74"/>
        <v>471.66110888657869</v>
      </c>
      <c r="F230" s="14">
        <f t="shared" si="75"/>
        <v>0.6487015203248937</v>
      </c>
      <c r="G230" s="14">
        <f>F230-(Gamma-lambda*LN(D230))</f>
        <v>-8.2085839377468606E-2</v>
      </c>
      <c r="H230" s="15">
        <f t="shared" si="65"/>
        <v>120.14276604854003</v>
      </c>
      <c r="I230" s="15">
        <f>H230*K_over_G</f>
        <v>160.19035473138672</v>
      </c>
      <c r="J230" s="73">
        <f t="shared" si="76"/>
        <v>386.67249175364663</v>
      </c>
      <c r="K230" s="73">
        <f>Mtc+N_*chi*G230</f>
        <v>1.1352295241462478</v>
      </c>
      <c r="L230" s="73">
        <f t="shared" si="77"/>
        <v>1.6086865708491151</v>
      </c>
      <c r="M230" s="73">
        <f t="shared" si="66"/>
        <v>-0.47345704670286737</v>
      </c>
      <c r="N230" s="44">
        <f t="shared" si="63"/>
        <v>2.9999999999999997E-4</v>
      </c>
      <c r="O230" s="44">
        <f t="shared" si="67"/>
        <v>-1.4203711401086021E-4</v>
      </c>
      <c r="P230" s="14">
        <f>_H*D230/J230</f>
        <v>151.65102496390864</v>
      </c>
      <c r="Q230" s="52">
        <f>D230*EXP(-chi*G230/Mtc)</f>
        <v>375.55433249783295</v>
      </c>
      <c r="R230" s="44">
        <f t="shared" si="68"/>
        <v>-1.3081460017049776E-3</v>
      </c>
      <c r="S230" s="73">
        <f t="shared" si="78"/>
        <v>386.16666767958981</v>
      </c>
      <c r="T230" s="73">
        <f>R230/(1/Mtc+1/(path_DqDp-W229))</f>
        <v>-8.6494933420858426E-4</v>
      </c>
      <c r="U230" s="52">
        <f>D230*T230/(path_DqDp-E230/D230)</f>
        <v>-0.18227383159004568</v>
      </c>
      <c r="V230" s="73">
        <f t="shared" si="79"/>
        <v>293.01412466735508</v>
      </c>
      <c r="W230" s="14">
        <f t="shared" si="80"/>
        <v>1.6078207860746363</v>
      </c>
      <c r="X230">
        <f t="shared" si="81"/>
        <v>471.11420025363833</v>
      </c>
      <c r="Y230">
        <f t="shared" si="64"/>
        <v>-1.1378577186853063E-6</v>
      </c>
      <c r="Z230" s="44">
        <f t="shared" si="82"/>
        <v>-3.0725161280878818E-2</v>
      </c>
      <c r="AA230">
        <f t="shared" si="69"/>
        <v>-4.552156163271589E-6</v>
      </c>
      <c r="AB230" s="43">
        <f t="shared" si="83"/>
        <v>7.1303355223306927E-2</v>
      </c>
    </row>
    <row r="231" spans="1:28">
      <c r="A231" s="74">
        <f t="shared" si="70"/>
        <v>223</v>
      </c>
      <c r="B231" s="73">
        <f t="shared" si="71"/>
        <v>6.1061634796347324</v>
      </c>
      <c r="C231" s="73">
        <f t="shared" si="72"/>
        <v>-3.0725161280878819</v>
      </c>
      <c r="D231" s="73">
        <f t="shared" si="73"/>
        <v>293.01412466735508</v>
      </c>
      <c r="E231" s="73">
        <f t="shared" si="74"/>
        <v>471.11420025363833</v>
      </c>
      <c r="F231" s="14">
        <f t="shared" si="75"/>
        <v>0.64893117809463885</v>
      </c>
      <c r="G231" s="14">
        <f>F231-(Gamma-lambda*LN(D231))</f>
        <v>-8.1865509681696591E-2</v>
      </c>
      <c r="H231" s="15">
        <f t="shared" si="65"/>
        <v>120.10541516873586</v>
      </c>
      <c r="I231" s="15">
        <f>H231*K_over_G</f>
        <v>160.14055355831451</v>
      </c>
      <c r="J231" s="73">
        <f t="shared" si="76"/>
        <v>386.16666767958981</v>
      </c>
      <c r="K231" s="73">
        <f>Mtc+N_*chi*G231</f>
        <v>1.1355644252838213</v>
      </c>
      <c r="L231" s="73">
        <f t="shared" si="77"/>
        <v>1.6078207860746363</v>
      </c>
      <c r="M231" s="73">
        <f t="shared" si="66"/>
        <v>-0.47225636079081501</v>
      </c>
      <c r="N231" s="44">
        <f t="shared" si="63"/>
        <v>2.9999999999999997E-4</v>
      </c>
      <c r="O231" s="44">
        <f t="shared" si="67"/>
        <v>-1.416769082372445E-4</v>
      </c>
      <c r="P231" s="14">
        <f>_H*D231/J231</f>
        <v>151.75526485909691</v>
      </c>
      <c r="Q231" s="52">
        <f>D231*EXP(-chi*G231/Mtc)</f>
        <v>375.07154576929719</v>
      </c>
      <c r="R231" s="44">
        <f t="shared" si="68"/>
        <v>-1.3080438875714623E-3</v>
      </c>
      <c r="S231" s="73">
        <f t="shared" si="78"/>
        <v>385.66154473034771</v>
      </c>
      <c r="T231" s="73">
        <f>R231/(1/Mtc+1/(path_DqDp-W230))</f>
        <v>-8.6513750354362594E-4</v>
      </c>
      <c r="U231" s="52">
        <f>D231*T231/(path_DqDp-E231/D231)</f>
        <v>-0.18208683607836618</v>
      </c>
      <c r="V231" s="73">
        <f t="shared" si="79"/>
        <v>292.83203783127669</v>
      </c>
      <c r="W231" s="14">
        <f t="shared" si="80"/>
        <v>1.6069548131022962</v>
      </c>
      <c r="X231">
        <f t="shared" si="81"/>
        <v>470.56785262352378</v>
      </c>
      <c r="Y231">
        <f t="shared" si="64"/>
        <v>-1.1370438782207658E-6</v>
      </c>
      <c r="Z231" s="44">
        <f t="shared" si="82"/>
        <v>-3.0867975232994282E-2</v>
      </c>
      <c r="AA231">
        <f t="shared" si="69"/>
        <v>-4.5489008913294261E-6</v>
      </c>
      <c r="AB231" s="43">
        <f t="shared" si="83"/>
        <v>7.1598806322415595E-2</v>
      </c>
    </row>
    <row r="232" spans="1:28">
      <c r="A232" s="74">
        <f t="shared" si="70"/>
        <v>224</v>
      </c>
      <c r="B232" s="73">
        <f t="shared" si="71"/>
        <v>6.1309481244750836</v>
      </c>
      <c r="C232" s="73">
        <f t="shared" si="72"/>
        <v>-3.0867975232994285</v>
      </c>
      <c r="D232" s="73">
        <f t="shared" si="73"/>
        <v>292.83203783127669</v>
      </c>
      <c r="E232" s="73">
        <f t="shared" si="74"/>
        <v>470.56785262352378</v>
      </c>
      <c r="F232" s="14">
        <f t="shared" si="75"/>
        <v>0.64916025804940614</v>
      </c>
      <c r="G232" s="14">
        <f>F232-(Gamma-lambda*LN(D232))</f>
        <v>-8.1645754026733575E-2</v>
      </c>
      <c r="H232" s="15">
        <f t="shared" si="65"/>
        <v>120.06809100609316</v>
      </c>
      <c r="I232" s="15">
        <f>H232*K_over_G</f>
        <v>160.09078800812424</v>
      </c>
      <c r="J232" s="73">
        <f t="shared" si="76"/>
        <v>385.66154473034771</v>
      </c>
      <c r="K232" s="73">
        <f>Mtc+N_*chi*G232</f>
        <v>1.1358984538793651</v>
      </c>
      <c r="L232" s="73">
        <f t="shared" si="77"/>
        <v>1.6069548131022962</v>
      </c>
      <c r="M232" s="73">
        <f t="shared" si="66"/>
        <v>-0.4710563592229311</v>
      </c>
      <c r="N232" s="44">
        <f t="shared" si="63"/>
        <v>2.9999999999999997E-4</v>
      </c>
      <c r="O232" s="44">
        <f t="shared" si="67"/>
        <v>-1.4131690776687933E-4</v>
      </c>
      <c r="P232" s="14">
        <f>_H*D232/J232</f>
        <v>151.85959908760057</v>
      </c>
      <c r="Q232" s="52">
        <f>D232*EXP(-chi*G232/Mtc)</f>
        <v>374.59012243164085</v>
      </c>
      <c r="R232" s="44">
        <f t="shared" si="68"/>
        <v>-1.3078579712582194E-3</v>
      </c>
      <c r="S232" s="73">
        <f t="shared" si="78"/>
        <v>385.15715420486436</v>
      </c>
      <c r="T232" s="73">
        <f>R232/(1/Mtc+1/(path_DqDp-W231))</f>
        <v>-8.652700786499672E-4</v>
      </c>
      <c r="U232" s="52">
        <f>D232*T232/(path_DqDp-E232/D232)</f>
        <v>-0.1818884288813134</v>
      </c>
      <c r="V232" s="73">
        <f t="shared" si="79"/>
        <v>292.65014940239536</v>
      </c>
      <c r="W232" s="14">
        <f t="shared" si="80"/>
        <v>1.6060887076335981</v>
      </c>
      <c r="X232">
        <f t="shared" si="81"/>
        <v>470.02210024247256</v>
      </c>
      <c r="Y232">
        <f t="shared" si="64"/>
        <v>-1.1361579959996384E-6</v>
      </c>
      <c r="Z232" s="44">
        <f t="shared" si="82"/>
        <v>-3.1010428298757161E-2</v>
      </c>
      <c r="AA232">
        <f t="shared" si="69"/>
        <v>-4.5453573591298304E-6</v>
      </c>
      <c r="AB232" s="43">
        <f t="shared" si="83"/>
        <v>7.1894260965056467E-2</v>
      </c>
    </row>
    <row r="233" spans="1:28">
      <c r="A233" s="74">
        <f t="shared" si="70"/>
        <v>225</v>
      </c>
      <c r="B233" s="73">
        <f t="shared" si="71"/>
        <v>6.1557451532137417</v>
      </c>
      <c r="C233" s="73">
        <f t="shared" si="72"/>
        <v>-3.1010428298757162</v>
      </c>
      <c r="D233" s="73">
        <f t="shared" si="73"/>
        <v>292.65014940239536</v>
      </c>
      <c r="E233" s="73">
        <f t="shared" si="74"/>
        <v>470.02210024247256</v>
      </c>
      <c r="F233" s="14">
        <f t="shared" si="75"/>
        <v>0.64938876037279081</v>
      </c>
      <c r="G233" s="14">
        <f>F233-(Gamma-lambda*LN(D233))</f>
        <v>-8.1426571633418376E-2</v>
      </c>
      <c r="H233" s="15">
        <f t="shared" si="65"/>
        <v>120.03079592579341</v>
      </c>
      <c r="I233" s="15">
        <f>H233*K_over_G</f>
        <v>160.04106123439124</v>
      </c>
      <c r="J233" s="73">
        <f t="shared" si="76"/>
        <v>385.15715420486436</v>
      </c>
      <c r="K233" s="73">
        <f>Mtc+N_*chi*G233</f>
        <v>1.1362316111172042</v>
      </c>
      <c r="L233" s="73">
        <f t="shared" si="77"/>
        <v>1.6060887076335981</v>
      </c>
      <c r="M233" s="73">
        <f t="shared" si="66"/>
        <v>-0.46985709651639396</v>
      </c>
      <c r="N233" s="44">
        <f t="shared" si="63"/>
        <v>2.9999999999999997E-4</v>
      </c>
      <c r="O233" s="44">
        <f t="shared" si="67"/>
        <v>-1.4095712895491818E-4</v>
      </c>
      <c r="P233" s="14">
        <f>_H*D233/J233</f>
        <v>151.96402102749741</v>
      </c>
      <c r="Q233" s="52">
        <f>D233*EXP(-chi*G233/Mtc)</f>
        <v>374.11007280163346</v>
      </c>
      <c r="R233" s="44">
        <f t="shared" si="68"/>
        <v>-1.3075900777064051E-3</v>
      </c>
      <c r="S233" s="73">
        <f t="shared" si="78"/>
        <v>384.65352653166843</v>
      </c>
      <c r="T233" s="73">
        <f>R233/(1/Mtc+1/(path_DqDp-W232))</f>
        <v>-8.6534820181565842E-4</v>
      </c>
      <c r="U233" s="52">
        <f>D233*T233/(path_DqDp-E233/D233)</f>
        <v>-0.18167890735465761</v>
      </c>
      <c r="V233" s="73">
        <f t="shared" si="79"/>
        <v>292.46847049504072</v>
      </c>
      <c r="W233" s="14">
        <f t="shared" si="80"/>
        <v>1.6052225242254505</v>
      </c>
      <c r="X233">
        <f t="shared" si="81"/>
        <v>469.47697646440599</v>
      </c>
      <c r="Y233">
        <f t="shared" si="64"/>
        <v>-1.1352018410361342E-6</v>
      </c>
      <c r="Z233" s="44">
        <f t="shared" si="82"/>
        <v>-3.1152520629553114E-2</v>
      </c>
      <c r="AA233">
        <f t="shared" si="69"/>
        <v>-4.5415326447021106E-6</v>
      </c>
      <c r="AB233" s="43">
        <f t="shared" si="83"/>
        <v>7.2189719432411759E-2</v>
      </c>
    </row>
    <row r="234" spans="1:28">
      <c r="A234" s="74">
        <f t="shared" si="70"/>
        <v>226</v>
      </c>
      <c r="B234" s="73">
        <f t="shared" si="71"/>
        <v>6.1805545889227389</v>
      </c>
      <c r="C234" s="73">
        <f t="shared" si="72"/>
        <v>-3.1152520629553115</v>
      </c>
      <c r="D234" s="73">
        <f t="shared" si="73"/>
        <v>292.46847049504072</v>
      </c>
      <c r="E234" s="73">
        <f t="shared" si="74"/>
        <v>469.47697646440599</v>
      </c>
      <c r="F234" s="14">
        <f t="shared" si="75"/>
        <v>0.64961668527801142</v>
      </c>
      <c r="G234" s="14">
        <f>F234-(Gamma-lambda*LN(D234))</f>
        <v>-8.1207961706751597E-2</v>
      </c>
      <c r="H234" s="15">
        <f t="shared" si="65"/>
        <v>119.99353223493918</v>
      </c>
      <c r="I234" s="15">
        <f>H234*K_over_G</f>
        <v>159.99137631325226</v>
      </c>
      <c r="J234" s="73">
        <f t="shared" si="76"/>
        <v>384.65352653166843</v>
      </c>
      <c r="K234" s="73">
        <f>Mtc+N_*chi*G234</f>
        <v>1.1365638982057376</v>
      </c>
      <c r="L234" s="73">
        <f t="shared" si="77"/>
        <v>1.6052225242254505</v>
      </c>
      <c r="M234" s="73">
        <f t="shared" si="66"/>
        <v>-0.46865862601971298</v>
      </c>
      <c r="N234" s="44">
        <f t="shared" si="63"/>
        <v>2.9999999999999997E-4</v>
      </c>
      <c r="O234" s="44">
        <f t="shared" si="67"/>
        <v>-1.4059758780591387E-4</v>
      </c>
      <c r="P234" s="14">
        <f>_H*D234/J234</f>
        <v>152.06852417663293</v>
      </c>
      <c r="Q234" s="52">
        <f>D234*EXP(-chi*G234/Mtc)</f>
        <v>373.63140677609221</v>
      </c>
      <c r="R234" s="44">
        <f t="shared" si="68"/>
        <v>-1.3072420000734811E-3</v>
      </c>
      <c r="S234" s="73">
        <f t="shared" si="78"/>
        <v>384.15069128630984</v>
      </c>
      <c r="T234" s="73">
        <f>R234/(1/Mtc+1/(path_DqDp-W233))</f>
        <v>-8.6537299615359266E-4</v>
      </c>
      <c r="U234" s="52">
        <f>D234*T234/(path_DqDp-E234/D234)</f>
        <v>-0.18145856309602604</v>
      </c>
      <c r="V234" s="73">
        <f t="shared" si="79"/>
        <v>292.28701193194468</v>
      </c>
      <c r="W234" s="14">
        <f t="shared" si="80"/>
        <v>1.6043563163093622</v>
      </c>
      <c r="X234">
        <f t="shared" si="81"/>
        <v>468.93251376820535</v>
      </c>
      <c r="Y234">
        <f t="shared" si="64"/>
        <v>-1.1341771492779866E-6</v>
      </c>
      <c r="Z234" s="44">
        <f t="shared" si="82"/>
        <v>-3.1294252394508303E-2</v>
      </c>
      <c r="AA234">
        <f t="shared" si="69"/>
        <v>-4.5374336937979178E-6</v>
      </c>
      <c r="AB234" s="43">
        <f t="shared" si="83"/>
        <v>7.2485181998717965E-2</v>
      </c>
    </row>
    <row r="235" spans="1:28">
      <c r="A235" s="74">
        <f t="shared" si="70"/>
        <v>227</v>
      </c>
      <c r="B235" s="73">
        <f t="shared" si="71"/>
        <v>6.2053764533881859</v>
      </c>
      <c r="C235" s="73">
        <f t="shared" si="72"/>
        <v>-3.1294252394508302</v>
      </c>
      <c r="D235" s="73">
        <f t="shared" si="73"/>
        <v>292.28701193194468</v>
      </c>
      <c r="E235" s="73">
        <f t="shared" si="74"/>
        <v>468.93251376820535</v>
      </c>
      <c r="F235" s="14">
        <f t="shared" si="75"/>
        <v>0.64984403300728499</v>
      </c>
      <c r="G235" s="14">
        <f>F235-(Gamma-lambda*LN(D235))</f>
        <v>-8.0989923436270983E-2</v>
      </c>
      <c r="H235" s="15">
        <f t="shared" si="65"/>
        <v>119.95630218363959</v>
      </c>
      <c r="I235" s="15">
        <f>H235*K_over_G</f>
        <v>159.94173624485282</v>
      </c>
      <c r="J235" s="73">
        <f t="shared" si="76"/>
        <v>384.15069128630984</v>
      </c>
      <c r="K235" s="73">
        <f>Mtc+N_*chi*G235</f>
        <v>1.136895316376868</v>
      </c>
      <c r="L235" s="73">
        <f t="shared" si="77"/>
        <v>1.6043563163093622</v>
      </c>
      <c r="M235" s="73">
        <f t="shared" si="66"/>
        <v>-0.46746099993249413</v>
      </c>
      <c r="N235" s="44">
        <f t="shared" si="63"/>
        <v>2.9999999999999997E-4</v>
      </c>
      <c r="O235" s="44">
        <f t="shared" si="67"/>
        <v>-1.4023829997974823E-4</v>
      </c>
      <c r="P235" s="14">
        <f>_H*D235/J235</f>
        <v>152.17310215073979</v>
      </c>
      <c r="Q235" s="52">
        <f>D235*EXP(-chi*G235/Mtc)</f>
        <v>373.15413384126362</v>
      </c>
      <c r="R235" s="44">
        <f t="shared" si="68"/>
        <v>-1.3068155002831814E-3</v>
      </c>
      <c r="S235" s="73">
        <f t="shared" si="78"/>
        <v>383.64867720849236</v>
      </c>
      <c r="T235" s="73">
        <f>R235/(1/Mtc+1/(path_DqDp-W234))</f>
        <v>-8.6534556593547579E-4</v>
      </c>
      <c r="U235" s="52">
        <f>D235*T235/(path_DqDp-E235/D235)</f>
        <v>-0.18122768204488421</v>
      </c>
      <c r="V235" s="73">
        <f t="shared" si="79"/>
        <v>292.10578424989978</v>
      </c>
      <c r="W235" s="14">
        <f t="shared" si="80"/>
        <v>1.6034901362103031</v>
      </c>
      <c r="X235">
        <f t="shared" si="81"/>
        <v>468.3887437746892</v>
      </c>
      <c r="Y235">
        <f t="shared" si="64"/>
        <v>-1.133085624176575E-6</v>
      </c>
      <c r="Z235" s="44">
        <f t="shared" si="82"/>
        <v>-3.1435623780112228E-2</v>
      </c>
      <c r="AA235">
        <f t="shared" si="69"/>
        <v>-4.5330673221628638E-6</v>
      </c>
      <c r="AB235" s="43">
        <f t="shared" si="83"/>
        <v>7.2780648931395797E-2</v>
      </c>
    </row>
    <row r="236" spans="1:28">
      <c r="A236" s="74">
        <f t="shared" si="70"/>
        <v>228</v>
      </c>
      <c r="B236" s="73">
        <f t="shared" si="71"/>
        <v>6.2302107671358389</v>
      </c>
      <c r="C236" s="73">
        <f t="shared" si="72"/>
        <v>-3.143562378011223</v>
      </c>
      <c r="D236" s="73">
        <f t="shared" si="73"/>
        <v>292.10578424989978</v>
      </c>
      <c r="E236" s="73">
        <f t="shared" si="74"/>
        <v>468.3887437746892</v>
      </c>
      <c r="F236" s="14">
        <f t="shared" si="75"/>
        <v>0.6500708038312133</v>
      </c>
      <c r="G236" s="14">
        <f>F236-(Gamma-lambda*LN(D236))</f>
        <v>-8.0772455996421355E-2</v>
      </c>
      <c r="H236" s="15">
        <f t="shared" si="65"/>
        <v>119.91910796607721</v>
      </c>
      <c r="I236" s="15">
        <f>H236*K_over_G</f>
        <v>159.89214395476964</v>
      </c>
      <c r="J236" s="73">
        <f t="shared" si="76"/>
        <v>383.64867720849236</v>
      </c>
      <c r="K236" s="73">
        <f>Mtc+N_*chi*G236</f>
        <v>1.1372258668854396</v>
      </c>
      <c r="L236" s="73">
        <f t="shared" si="77"/>
        <v>1.6034901362103031</v>
      </c>
      <c r="M236" s="73">
        <f t="shared" si="66"/>
        <v>-0.46626426932486353</v>
      </c>
      <c r="N236" s="44">
        <f t="shared" si="63"/>
        <v>2.9999999999999997E-4</v>
      </c>
      <c r="O236" s="44">
        <f t="shared" si="67"/>
        <v>-1.3987928079745905E-4</v>
      </c>
      <c r="P236" s="14">
        <f>_H*D236/J236</f>
        <v>152.27774868159185</v>
      </c>
      <c r="Q236" s="52">
        <f>D236*EXP(-chi*G236/Mtc)</f>
        <v>372.67826308202365</v>
      </c>
      <c r="R236" s="44">
        <f t="shared" si="68"/>
        <v>-1.3063123095630018E-3</v>
      </c>
      <c r="S236" s="73">
        <f t="shared" si="78"/>
        <v>383.14751221890731</v>
      </c>
      <c r="T236" s="73">
        <f>R236/(1/Mtc+1/(path_DqDp-W235))</f>
        <v>-8.6526699691757839E-4</v>
      </c>
      <c r="U236" s="52">
        <f>D236*T236/(path_DqDp-E236/D236)</f>
        <v>-0.18098654458070257</v>
      </c>
      <c r="V236" s="73">
        <f t="shared" si="79"/>
        <v>291.92479770531907</v>
      </c>
      <c r="W236" s="14">
        <f t="shared" si="80"/>
        <v>1.6026240351652448</v>
      </c>
      <c r="X236">
        <f t="shared" si="81"/>
        <v>467.84569726329624</v>
      </c>
      <c r="Y236">
        <f t="shared" si="64"/>
        <v>-1.1319289372459732E-6</v>
      </c>
      <c r="Z236" s="44">
        <f t="shared" si="82"/>
        <v>-3.1576634989846933E-2</v>
      </c>
      <c r="AA236">
        <f t="shared" si="69"/>
        <v>-4.5284402177722664E-6</v>
      </c>
      <c r="AB236" s="43">
        <f t="shared" si="83"/>
        <v>7.3076120491178023E-2</v>
      </c>
    </row>
    <row r="237" spans="1:28">
      <c r="A237" s="74">
        <f t="shared" si="70"/>
        <v>229</v>
      </c>
      <c r="B237" s="73">
        <f t="shared" si="71"/>
        <v>6.2550575494562377</v>
      </c>
      <c r="C237" s="73">
        <f t="shared" si="72"/>
        <v>-3.1576634989846935</v>
      </c>
      <c r="D237" s="73">
        <f t="shared" si="73"/>
        <v>291.92479770531907</v>
      </c>
      <c r="E237" s="73">
        <f t="shared" si="74"/>
        <v>467.84569726329624</v>
      </c>
      <c r="F237" s="14">
        <f t="shared" si="75"/>
        <v>0.65029699804817953</v>
      </c>
      <c r="G237" s="14">
        <f>F237-(Gamma-lambda*LN(D237))</f>
        <v>-8.0555558546917205E-2</v>
      </c>
      <c r="H237" s="15">
        <f t="shared" si="65"/>
        <v>119.88195172155629</v>
      </c>
      <c r="I237" s="15">
        <f>H237*K_over_G</f>
        <v>159.8426022954084</v>
      </c>
      <c r="J237" s="73">
        <f t="shared" si="76"/>
        <v>383.14751221890731</v>
      </c>
      <c r="K237" s="73">
        <f>Mtc+N_*chi*G237</f>
        <v>1.1375555510086859</v>
      </c>
      <c r="L237" s="73">
        <f t="shared" si="77"/>
        <v>1.6026240351652448</v>
      </c>
      <c r="M237" s="73">
        <f t="shared" si="66"/>
        <v>-0.46506848415655888</v>
      </c>
      <c r="N237" s="44">
        <f t="shared" si="63"/>
        <v>2.9999999999999997E-4</v>
      </c>
      <c r="O237" s="44">
        <f t="shared" si="67"/>
        <v>-1.3952054524696766E-4</v>
      </c>
      <c r="P237" s="14">
        <f>_H*D237/J237</f>
        <v>152.38245761519178</v>
      </c>
      <c r="Q237" s="52">
        <f>D237*EXP(-chi*G237/Mtc)</f>
        <v>372.20380319089952</v>
      </c>
      <c r="R237" s="44">
        <f t="shared" si="68"/>
        <v>-1.30573412896958E-3</v>
      </c>
      <c r="S237" s="73">
        <f t="shared" si="78"/>
        <v>382.6472234357733</v>
      </c>
      <c r="T237" s="73">
        <f>R237/(1/Mtc+1/(path_DqDp-W236))</f>
        <v>-8.6513835665853723E-4</v>
      </c>
      <c r="U237" s="52">
        <f>D237*T237/(path_DqDp-E237/D237)</f>
        <v>-0.18073542561934736</v>
      </c>
      <c r="V237" s="73">
        <f t="shared" si="79"/>
        <v>291.74406227969973</v>
      </c>
      <c r="W237" s="14">
        <f t="shared" si="80"/>
        <v>1.6017580633413764</v>
      </c>
      <c r="X237">
        <f t="shared" si="81"/>
        <v>467.30340418847771</v>
      </c>
      <c r="Y237">
        <f t="shared" si="64"/>
        <v>-1.1307087286112028E-6</v>
      </c>
      <c r="Z237" s="44">
        <f t="shared" si="82"/>
        <v>-3.1717286243822515E-2</v>
      </c>
      <c r="AA237">
        <f t="shared" si="69"/>
        <v>-4.5235589430349562E-6</v>
      </c>
      <c r="AB237" s="43">
        <f t="shared" si="83"/>
        <v>7.3371596932234995E-2</v>
      </c>
    </row>
    <row r="238" spans="1:28">
      <c r="A238" s="74">
        <f t="shared" si="70"/>
        <v>230</v>
      </c>
      <c r="B238" s="73">
        <f t="shared" si="71"/>
        <v>6.2799168184294158</v>
      </c>
      <c r="C238" s="73">
        <f t="shared" si="72"/>
        <v>-3.1717286243822516</v>
      </c>
      <c r="D238" s="73">
        <f t="shared" si="73"/>
        <v>291.74406227969973</v>
      </c>
      <c r="E238" s="73">
        <f t="shared" si="74"/>
        <v>467.30340418847771</v>
      </c>
      <c r="F238" s="14">
        <f t="shared" si="75"/>
        <v>0.65052261598375505</v>
      </c>
      <c r="G238" s="14">
        <f>F238-(Gamma-lambda*LN(D238))</f>
        <v>-8.0339230233100856E-2</v>
      </c>
      <c r="H238" s="15">
        <f t="shared" si="65"/>
        <v>119.84483553553346</v>
      </c>
      <c r="I238" s="15">
        <f>H238*K_over_G</f>
        <v>159.79311404737797</v>
      </c>
      <c r="J238" s="73">
        <f t="shared" si="76"/>
        <v>382.6472234357733</v>
      </c>
      <c r="K238" s="73">
        <f>Mtc+N_*chi*G238</f>
        <v>1.1378843700456867</v>
      </c>
      <c r="L238" s="73">
        <f t="shared" si="77"/>
        <v>1.6017580633413764</v>
      </c>
      <c r="M238" s="73">
        <f t="shared" si="66"/>
        <v>-0.46387369329568973</v>
      </c>
      <c r="N238" s="44">
        <f t="shared" si="63"/>
        <v>2.9999999999999997E-4</v>
      </c>
      <c r="O238" s="44">
        <f t="shared" si="67"/>
        <v>-1.3916210798870692E-4</v>
      </c>
      <c r="P238" s="14">
        <f>_H*D238/J238</f>
        <v>152.48722290999112</v>
      </c>
      <c r="Q238" s="52">
        <f>D238*EXP(-chi*G238/Mtc)</f>
        <v>371.73076247691813</v>
      </c>
      <c r="R238" s="44">
        <f t="shared" si="68"/>
        <v>-1.3050826299022399E-3</v>
      </c>
      <c r="S238" s="73">
        <f t="shared" si="78"/>
        <v>382.14783719108692</v>
      </c>
      <c r="T238" s="73">
        <f>R238/(1/Mtc+1/(path_DqDp-W237))</f>
        <v>-8.6496069482939792E-4</v>
      </c>
      <c r="U238" s="52">
        <f>D238*T238/(path_DqDp-E238/D238)</f>
        <v>-0.18047459470771829</v>
      </c>
      <c r="V238" s="73">
        <f t="shared" si="79"/>
        <v>291.563587684992</v>
      </c>
      <c r="W238" s="14">
        <f t="shared" si="80"/>
        <v>1.6008922698540187</v>
      </c>
      <c r="X238">
        <f t="shared" si="81"/>
        <v>466.76189369580806</v>
      </c>
      <c r="Y238">
        <f t="shared" si="64"/>
        <v>-1.1294266075458566E-6</v>
      </c>
      <c r="Z238" s="44">
        <f t="shared" si="82"/>
        <v>-3.1857577778418765E-2</v>
      </c>
      <c r="AA238">
        <f t="shared" si="69"/>
        <v>-4.5184299369254267E-6</v>
      </c>
      <c r="AB238" s="43">
        <f t="shared" si="83"/>
        <v>7.3667078502298075E-2</v>
      </c>
    </row>
    <row r="239" spans="1:28">
      <c r="A239" s="74">
        <f t="shared" si="70"/>
        <v>231</v>
      </c>
      <c r="B239" s="73">
        <f t="shared" si="71"/>
        <v>6.3047885909491814</v>
      </c>
      <c r="C239" s="73">
        <f t="shared" si="72"/>
        <v>-3.1857577778418764</v>
      </c>
      <c r="D239" s="73">
        <f t="shared" si="73"/>
        <v>291.563587684992</v>
      </c>
      <c r="E239" s="73">
        <f t="shared" si="74"/>
        <v>466.76189369580806</v>
      </c>
      <c r="F239" s="14">
        <f t="shared" si="75"/>
        <v>0.65074765799011602</v>
      </c>
      <c r="G239" s="14">
        <f>F239-(Gamma-lambda*LN(D239))</f>
        <v>-8.0123470186293066E-2</v>
      </c>
      <c r="H239" s="15">
        <f t="shared" si="65"/>
        <v>119.80776144063034</v>
      </c>
      <c r="I239" s="15">
        <f>H239*K_over_G</f>
        <v>159.74368192084049</v>
      </c>
      <c r="J239" s="73">
        <f t="shared" si="76"/>
        <v>382.14783719108692</v>
      </c>
      <c r="K239" s="73">
        <f>Mtc+N_*chi*G239</f>
        <v>1.1382123253168346</v>
      </c>
      <c r="L239" s="73">
        <f t="shared" si="77"/>
        <v>1.6008922698540187</v>
      </c>
      <c r="M239" s="73">
        <f t="shared" si="66"/>
        <v>-0.46267994453718408</v>
      </c>
      <c r="N239" s="44">
        <f t="shared" si="63"/>
        <v>2.9999999999999997E-4</v>
      </c>
      <c r="O239" s="44">
        <f t="shared" si="67"/>
        <v>-1.3880398336115521E-4</v>
      </c>
      <c r="P239" s="14">
        <f>_H*D239/J239</f>
        <v>152.5920386351423</v>
      </c>
      <c r="Q239" s="52">
        <f>D239*EXP(-chi*G239/Mtc)</f>
        <v>371.25914887428172</v>
      </c>
      <c r="R239" s="44">
        <f t="shared" si="68"/>
        <v>-1.3043594546053717E-3</v>
      </c>
      <c r="S239" s="73">
        <f t="shared" si="78"/>
        <v>381.64937904658973</v>
      </c>
      <c r="T239" s="73">
        <f>R239/(1/Mtc+1/(path_DqDp-W238))</f>
        <v>-8.6473504351636536E-4</v>
      </c>
      <c r="U239" s="52">
        <f>D239*T239/(path_DqDp-E239/D239)</f>
        <v>-0.18020431611671728</v>
      </c>
      <c r="V239" s="73">
        <f t="shared" si="79"/>
        <v>291.38338336887529</v>
      </c>
      <c r="W239" s="14">
        <f t="shared" si="80"/>
        <v>1.6000267027842294</v>
      </c>
      <c r="X239">
        <f t="shared" si="81"/>
        <v>466.22119413781462</v>
      </c>
      <c r="Y239">
        <f t="shared" si="64"/>
        <v>-1.1280841529996528E-6</v>
      </c>
      <c r="Z239" s="44">
        <f t="shared" si="82"/>
        <v>-3.1997509845932921E-2</v>
      </c>
      <c r="AA239">
        <f t="shared" si="69"/>
        <v>-4.5130595171112803E-6</v>
      </c>
      <c r="AB239" s="43">
        <f t="shared" si="83"/>
        <v>7.3962565442780959E-2</v>
      </c>
    </row>
    <row r="240" spans="1:28">
      <c r="A240" s="74">
        <f t="shared" si="70"/>
        <v>232</v>
      </c>
      <c r="B240" s="73">
        <f t="shared" si="71"/>
        <v>6.3296728827469986</v>
      </c>
      <c r="C240" s="73">
        <f t="shared" si="72"/>
        <v>-3.1997509845932921</v>
      </c>
      <c r="D240" s="73">
        <f t="shared" si="73"/>
        <v>291.38338336887529</v>
      </c>
      <c r="E240" s="73">
        <f t="shared" si="74"/>
        <v>466.22119413781462</v>
      </c>
      <c r="F240" s="14">
        <f t="shared" si="75"/>
        <v>0.65097212444547004</v>
      </c>
      <c r="G240" s="14">
        <f>F240-(Gamma-lambda*LN(D240))</f>
        <v>-7.9908277524138316E-2</v>
      </c>
      <c r="H240" s="15">
        <f t="shared" si="65"/>
        <v>119.77073141762915</v>
      </c>
      <c r="I240" s="15">
        <f>H240*K_over_G</f>
        <v>159.69430855683888</v>
      </c>
      <c r="J240" s="73">
        <f t="shared" si="76"/>
        <v>381.64937904658973</v>
      </c>
      <c r="K240" s="73">
        <f>Mtc+N_*chi*G240</f>
        <v>1.1385394181633097</v>
      </c>
      <c r="L240" s="73">
        <f t="shared" si="77"/>
        <v>1.6000267027842294</v>
      </c>
      <c r="M240" s="73">
        <f t="shared" si="66"/>
        <v>-0.4614872846209197</v>
      </c>
      <c r="N240" s="44">
        <f t="shared" si="63"/>
        <v>2.9999999999999997E-4</v>
      </c>
      <c r="O240" s="44">
        <f t="shared" si="67"/>
        <v>-1.3844618538627591E-4</v>
      </c>
      <c r="P240" s="14">
        <f>_H*D240/J240</f>
        <v>152.69689896878086</v>
      </c>
      <c r="Q240" s="52">
        <f>D240*EXP(-chi*G240/Mtc)</f>
        <v>370.788969950877</v>
      </c>
      <c r="R240" s="44">
        <f t="shared" si="68"/>
        <v>-1.3035662166597409E-3</v>
      </c>
      <c r="S240" s="73">
        <f t="shared" si="78"/>
        <v>381.15187380945542</v>
      </c>
      <c r="T240" s="73">
        <f>R240/(1/Mtc+1/(path_DqDp-W239))</f>
        <v>-8.6446241751633572E-4</v>
      </c>
      <c r="U240" s="52">
        <f>D240*T240/(path_DqDp-E240/D240)</f>
        <v>-0.17992484893254698</v>
      </c>
      <c r="V240" s="73">
        <f t="shared" si="79"/>
        <v>291.20345851994273</v>
      </c>
      <c r="W240" s="14">
        <f t="shared" si="80"/>
        <v>1.5991614091961177</v>
      </c>
      <c r="X240">
        <f t="shared" si="81"/>
        <v>465.6813330895348</v>
      </c>
      <c r="Y240">
        <f t="shared" si="64"/>
        <v>-1.1266829141159254E-6</v>
      </c>
      <c r="Z240" s="44">
        <f t="shared" si="82"/>
        <v>-3.2137082714233316E-2</v>
      </c>
      <c r="AA240">
        <f t="shared" si="69"/>
        <v>-4.5074538820120709E-6</v>
      </c>
      <c r="AB240" s="43">
        <f t="shared" si="83"/>
        <v>7.4258057988898951E-2</v>
      </c>
    </row>
    <row r="241" spans="1:28">
      <c r="A241" s="74">
        <f t="shared" si="70"/>
        <v>233</v>
      </c>
      <c r="B241" s="73">
        <f t="shared" si="71"/>
        <v>6.3545697084154513</v>
      </c>
      <c r="C241" s="73">
        <f t="shared" si="72"/>
        <v>-3.2137082714233314</v>
      </c>
      <c r="D241" s="73">
        <f t="shared" si="73"/>
        <v>291.20345851994273</v>
      </c>
      <c r="E241" s="73">
        <f t="shared" si="74"/>
        <v>465.6813330895348</v>
      </c>
      <c r="F241" s="14">
        <f t="shared" si="75"/>
        <v>0.65119601575349262</v>
      </c>
      <c r="G241" s="14">
        <f>F241-(Gamma-lambda*LN(D241))</f>
        <v>-7.9693651350944528E-2</v>
      </c>
      <c r="H241" s="15">
        <f t="shared" si="65"/>
        <v>119.73374739645118</v>
      </c>
      <c r="I241" s="15">
        <f>H241*K_over_G</f>
        <v>159.64499652860158</v>
      </c>
      <c r="J241" s="73">
        <f t="shared" si="76"/>
        <v>381.15187380945542</v>
      </c>
      <c r="K241" s="73">
        <f>Mtc+N_*chi*G241</f>
        <v>1.1388656499465644</v>
      </c>
      <c r="L241" s="73">
        <f t="shared" si="77"/>
        <v>1.5991614091961177</v>
      </c>
      <c r="M241" s="73">
        <f t="shared" si="66"/>
        <v>-0.46029575924955335</v>
      </c>
      <c r="N241" s="44">
        <f t="shared" si="63"/>
        <v>2.9999999999999997E-4</v>
      </c>
      <c r="O241" s="44">
        <f t="shared" si="67"/>
        <v>-1.38088727774866E-4</v>
      </c>
      <c r="P241" s="14">
        <f>_H*D241/J241</f>
        <v>152.80179819633813</v>
      </c>
      <c r="Q241" s="52">
        <f>D241*EXP(-chi*G241/Mtc)</f>
        <v>370.32023291661841</v>
      </c>
      <c r="R241" s="44">
        <f t="shared" si="68"/>
        <v>-1.3027045014632904E-3</v>
      </c>
      <c r="S241" s="73">
        <f t="shared" si="78"/>
        <v>380.65534554770267</v>
      </c>
      <c r="T241" s="73">
        <f>R241/(1/Mtc+1/(path_DqDp-W240))</f>
        <v>-8.6414381462560053E-4</v>
      </c>
      <c r="U241" s="52">
        <f>D241*T241/(path_DqDp-E241/D241)</f>
        <v>-0.17963644714640864</v>
      </c>
      <c r="V241" s="73">
        <f t="shared" si="79"/>
        <v>291.02382207279629</v>
      </c>
      <c r="W241" s="14">
        <f t="shared" si="80"/>
        <v>1.5982964351538691</v>
      </c>
      <c r="X241">
        <f t="shared" si="81"/>
        <v>465.14233736380419</v>
      </c>
      <c r="Y241">
        <f t="shared" si="64"/>
        <v>-1.1252244107395212E-6</v>
      </c>
      <c r="Z241" s="44">
        <f t="shared" si="82"/>
        <v>-3.2276296666418923E-2</v>
      </c>
      <c r="AA241">
        <f t="shared" si="69"/>
        <v>-4.5016191128299264E-6</v>
      </c>
      <c r="AB241" s="43">
        <f t="shared" si="83"/>
        <v>7.4553556369786125E-2</v>
      </c>
    </row>
    <row r="242" spans="1:28">
      <c r="A242" s="74">
        <f t="shared" si="70"/>
        <v>234</v>
      </c>
      <c r="B242" s="73">
        <f t="shared" si="71"/>
        <v>6.3794790814313158</v>
      </c>
      <c r="C242" s="73">
        <f t="shared" si="72"/>
        <v>-3.2276296666418922</v>
      </c>
      <c r="D242" s="73">
        <f t="shared" si="73"/>
        <v>291.02382207279629</v>
      </c>
      <c r="E242" s="73">
        <f t="shared" si="74"/>
        <v>465.14233736380419</v>
      </c>
      <c r="F242" s="14">
        <f t="shared" si="75"/>
        <v>0.65141933234277327</v>
      </c>
      <c r="G242" s="14">
        <f>F242-(Gamma-lambda*LN(D242))</f>
        <v>-7.947959075801625E-2</v>
      </c>
      <c r="H242" s="15">
        <f t="shared" si="65"/>
        <v>119.69681125711861</v>
      </c>
      <c r="I242" s="15">
        <f>H242*K_over_G</f>
        <v>159.59574834282483</v>
      </c>
      <c r="J242" s="73">
        <f t="shared" si="76"/>
        <v>380.65534554770267</v>
      </c>
      <c r="K242" s="73">
        <f>Mtc+N_*chi*G242</f>
        <v>1.1391910220478154</v>
      </c>
      <c r="L242" s="73">
        <f t="shared" si="77"/>
        <v>1.5982964351538691</v>
      </c>
      <c r="M242" s="73">
        <f t="shared" si="66"/>
        <v>-0.45910541310605368</v>
      </c>
      <c r="N242" s="44">
        <f t="shared" si="63"/>
        <v>2.9999999999999997E-4</v>
      </c>
      <c r="O242" s="44">
        <f t="shared" si="67"/>
        <v>-1.3773162393181608E-4</v>
      </c>
      <c r="P242" s="14">
        <f>_H*D242/J242</f>
        <v>152.90673070888269</v>
      </c>
      <c r="Q242" s="52">
        <f>D242*EXP(-chi*G242/Mtc)</f>
        <v>369.85294463163098</v>
      </c>
      <c r="R242" s="44">
        <f t="shared" si="68"/>
        <v>-1.3017758667015755E-3</v>
      </c>
      <c r="S242" s="73">
        <f t="shared" si="78"/>
        <v>380.15981760533771</v>
      </c>
      <c r="T242" s="73">
        <f>R242/(1/Mtc+1/(path_DqDp-W241))</f>
        <v>-8.6378021592182705E-4</v>
      </c>
      <c r="U242" s="52">
        <f>D242*T242/(path_DqDp-E242/D242)</f>
        <v>-0.17933935974260731</v>
      </c>
      <c r="V242" s="73">
        <f t="shared" si="79"/>
        <v>290.84448271305371</v>
      </c>
      <c r="W242" s="14">
        <f t="shared" si="80"/>
        <v>1.5974318257384881</v>
      </c>
      <c r="X242">
        <f t="shared" si="81"/>
        <v>464.60423302627953</v>
      </c>
      <c r="Y242">
        <f t="shared" si="64"/>
        <v>-1.1237101339151691E-6</v>
      </c>
      <c r="Z242" s="44">
        <f t="shared" si="82"/>
        <v>-3.2415152000484657E-2</v>
      </c>
      <c r="AA242">
        <f t="shared" si="69"/>
        <v>-4.4955611755501598E-6</v>
      </c>
      <c r="AB242" s="43">
        <f t="shared" si="83"/>
        <v>7.4849060808610576E-2</v>
      </c>
    </row>
    <row r="243" spans="1:28">
      <c r="A243" s="74">
        <f t="shared" si="70"/>
        <v>235</v>
      </c>
      <c r="B243" s="73">
        <f t="shared" si="71"/>
        <v>6.4044010141782364</v>
      </c>
      <c r="C243" s="73">
        <f t="shared" si="72"/>
        <v>-3.2415152000484655</v>
      </c>
      <c r="D243" s="73">
        <f t="shared" si="73"/>
        <v>290.84448271305371</v>
      </c>
      <c r="E243" s="73">
        <f t="shared" si="74"/>
        <v>464.60423302627953</v>
      </c>
      <c r="F243" s="14">
        <f t="shared" si="75"/>
        <v>0.65164207466627022</v>
      </c>
      <c r="G243" s="14">
        <f>F243-(Gamma-lambda*LN(D243))</f>
        <v>-7.9266094823982947E-2</v>
      </c>
      <c r="H243" s="15">
        <f t="shared" si="65"/>
        <v>119.65992483070009</v>
      </c>
      <c r="I243" s="15">
        <f>H243*K_over_G</f>
        <v>159.54656644093347</v>
      </c>
      <c r="J243" s="73">
        <f t="shared" si="76"/>
        <v>380.15981760533771</v>
      </c>
      <c r="K243" s="73">
        <f>Mtc+N_*chi*G243</f>
        <v>1.1395155358675459</v>
      </c>
      <c r="L243" s="73">
        <f t="shared" si="77"/>
        <v>1.5974318257384881</v>
      </c>
      <c r="M243" s="73">
        <f t="shared" si="66"/>
        <v>-0.45791628987094213</v>
      </c>
      <c r="N243" s="44">
        <f t="shared" si="63"/>
        <v>2.9999999999999997E-4</v>
      </c>
      <c r="O243" s="44">
        <f t="shared" si="67"/>
        <v>-1.3737488696128263E-4</v>
      </c>
      <c r="P243" s="14">
        <f>_H*D243/J243</f>
        <v>153.01169100149002</v>
      </c>
      <c r="Q243" s="52">
        <f>D243*EXP(-chi*G243/Mtc)</f>
        <v>369.38711161427335</v>
      </c>
      <c r="R243" s="44">
        <f t="shared" si="68"/>
        <v>-1.3007818428084404E-3</v>
      </c>
      <c r="S243" s="73">
        <f t="shared" si="78"/>
        <v>379.66531261723128</v>
      </c>
      <c r="T243" s="73">
        <f>R243/(1/Mtc+1/(path_DqDp-W242))</f>
        <v>-8.6337258603973329E-4</v>
      </c>
      <c r="U243" s="52">
        <f>D243*T243/(path_DqDp-E243/D243)</f>
        <v>-0.1790338307851396</v>
      </c>
      <c r="V243" s="73">
        <f t="shared" si="79"/>
        <v>290.66544888226855</v>
      </c>
      <c r="W243" s="14">
        <f t="shared" si="80"/>
        <v>1.5965676250642677</v>
      </c>
      <c r="X243">
        <f t="shared" si="81"/>
        <v>464.06704541020281</v>
      </c>
      <c r="Y243">
        <f t="shared" si="64"/>
        <v>-1.1221415463768104E-6</v>
      </c>
      <c r="Z243" s="44">
        <f t="shared" si="82"/>
        <v>-3.2553649028992319E-2</v>
      </c>
      <c r="AA243">
        <f t="shared" si="69"/>
        <v>-4.4892859228915377E-6</v>
      </c>
      <c r="AB243" s="43">
        <f t="shared" si="83"/>
        <v>7.5144571522687678E-2</v>
      </c>
    </row>
    <row r="244" spans="1:28">
      <c r="A244" s="74">
        <f t="shared" si="70"/>
        <v>236</v>
      </c>
      <c r="B244" s="73">
        <f t="shared" si="71"/>
        <v>6.4293355179690233</v>
      </c>
      <c r="C244" s="73">
        <f t="shared" si="72"/>
        <v>-3.255364902899232</v>
      </c>
      <c r="D244" s="73">
        <f t="shared" si="73"/>
        <v>290.66544888226855</v>
      </c>
      <c r="E244" s="73">
        <f t="shared" si="74"/>
        <v>464.06704541020281</v>
      </c>
      <c r="F244" s="14">
        <f t="shared" si="75"/>
        <v>0.65186424320077541</v>
      </c>
      <c r="G244" s="14">
        <f>F244-(Gamma-lambda*LN(D244))</f>
        <v>-7.9053162615121519E-2</v>
      </c>
      <c r="H244" s="15">
        <f t="shared" si="65"/>
        <v>119.62308990024005</v>
      </c>
      <c r="I244" s="15">
        <f>H244*K_over_G</f>
        <v>159.49745320032008</v>
      </c>
      <c r="J244" s="73">
        <f t="shared" si="76"/>
        <v>379.66531261723128</v>
      </c>
      <c r="K244" s="73">
        <f>Mtc+N_*chi*G244</f>
        <v>1.1398391928250153</v>
      </c>
      <c r="L244" s="73">
        <f t="shared" si="77"/>
        <v>1.5965676250642677</v>
      </c>
      <c r="M244" s="73">
        <f t="shared" si="66"/>
        <v>-0.45672843223925241</v>
      </c>
      <c r="N244" s="44">
        <f t="shared" si="63"/>
        <v>2.9999999999999997E-4</v>
      </c>
      <c r="O244" s="44">
        <f t="shared" si="67"/>
        <v>-1.3701852967177571E-4</v>
      </c>
      <c r="P244" s="14">
        <f>_H*D244/J244</f>
        <v>153.1166736716398</v>
      </c>
      <c r="Q244" s="52">
        <f>D244*EXP(-chi*G244/Mtc)</f>
        <v>368.92274004900651</v>
      </c>
      <c r="R244" s="44">
        <f t="shared" si="68"/>
        <v>-1.2997239334169256E-3</v>
      </c>
      <c r="S244" s="73">
        <f t="shared" si="78"/>
        <v>379.17185252373446</v>
      </c>
      <c r="T244" s="73">
        <f>R244/(1/Mtc+1/(path_DqDp-W243))</f>
        <v>-8.6292187344046178E-4</v>
      </c>
      <c r="U244" s="52">
        <f>D244*T244/(path_DqDp-E244/D244)</f>
        <v>-0.17872009950275367</v>
      </c>
      <c r="V244" s="73">
        <f t="shared" si="79"/>
        <v>290.48672878276579</v>
      </c>
      <c r="W244" s="14">
        <f t="shared" si="80"/>
        <v>1.595703876294986</v>
      </c>
      <c r="X244">
        <f t="shared" si="81"/>
        <v>463.53079913090966</v>
      </c>
      <c r="Y244">
        <f t="shared" si="64"/>
        <v>-1.1205200830278526E-6</v>
      </c>
      <c r="Z244" s="44">
        <f t="shared" si="82"/>
        <v>-3.2691788078747126E-2</v>
      </c>
      <c r="AA244">
        <f t="shared" si="69"/>
        <v>-4.4827990962309721E-6</v>
      </c>
      <c r="AB244" s="43">
        <f t="shared" si="83"/>
        <v>7.5440088723591453E-2</v>
      </c>
    </row>
    <row r="245" spans="1:28">
      <c r="A245" s="74">
        <f t="shared" si="70"/>
        <v>237</v>
      </c>
      <c r="B245" s="73">
        <f t="shared" si="71"/>
        <v>6.4542826030675746</v>
      </c>
      <c r="C245" s="73">
        <f t="shared" si="72"/>
        <v>-3.2691788078747126</v>
      </c>
      <c r="D245" s="73">
        <f t="shared" si="73"/>
        <v>290.48672878276579</v>
      </c>
      <c r="E245" s="73">
        <f t="shared" si="74"/>
        <v>463.53079913090966</v>
      </c>
      <c r="F245" s="14">
        <f t="shared" si="75"/>
        <v>0.65208583844638768</v>
      </c>
      <c r="G245" s="14">
        <f>F245-(Gamma-lambda*LN(D245))</f>
        <v>-7.8840793185672609E-2</v>
      </c>
      <c r="H245" s="15">
        <f t="shared" si="65"/>
        <v>119.58630820167245</v>
      </c>
      <c r="I245" s="15">
        <f>H245*K_over_G</f>
        <v>159.44841093556329</v>
      </c>
      <c r="J245" s="73">
        <f t="shared" si="76"/>
        <v>379.17185252373446</v>
      </c>
      <c r="K245" s="73">
        <f>Mtc+N_*chi*G245</f>
        <v>1.1401619943577777</v>
      </c>
      <c r="L245" s="73">
        <f t="shared" si="77"/>
        <v>1.595703876294986</v>
      </c>
      <c r="M245" s="73">
        <f t="shared" si="66"/>
        <v>-0.45554188193720835</v>
      </c>
      <c r="N245" s="44">
        <f t="shared" si="63"/>
        <v>2.9999999999999997E-4</v>
      </c>
      <c r="O245" s="44">
        <f t="shared" si="67"/>
        <v>-1.3666256458116249E-4</v>
      </c>
      <c r="P245" s="14">
        <f>_H*D245/J245</f>
        <v>153.22167341763989</v>
      </c>
      <c r="Q245" s="52">
        <f>D245*EXP(-chi*G245/Mtc)</f>
        <v>368.4598357941091</v>
      </c>
      <c r="R245" s="44">
        <f t="shared" si="68"/>
        <v>-1.2986036158010011E-3</v>
      </c>
      <c r="S245" s="73">
        <f t="shared" si="78"/>
        <v>378.67945858503714</v>
      </c>
      <c r="T245" s="73">
        <f>R245/(1/Mtc+1/(path_DqDp-W244))</f>
        <v>-8.6242901067506029E-4</v>
      </c>
      <c r="U245" s="52">
        <f>D245*T245/(path_DqDp-E245/D245)</f>
        <v>-0.1783984003725558</v>
      </c>
      <c r="V245" s="73">
        <f t="shared" si="79"/>
        <v>290.30833038239325</v>
      </c>
      <c r="W245" s="14">
        <f t="shared" si="80"/>
        <v>1.5948406216598427</v>
      </c>
      <c r="X245">
        <f t="shared" si="81"/>
        <v>462.99551810008705</v>
      </c>
      <c r="Y245">
        <f t="shared" si="64"/>
        <v>-1.1188471514128204E-6</v>
      </c>
      <c r="Z245" s="44">
        <f t="shared" si="82"/>
        <v>-3.2829569490479701E-2</v>
      </c>
      <c r="AA245">
        <f t="shared" si="69"/>
        <v>-4.4761063274893919E-6</v>
      </c>
      <c r="AB245" s="43">
        <f t="shared" si="83"/>
        <v>7.573561261726397E-2</v>
      </c>
    </row>
    <row r="246" spans="1:28">
      <c r="A246" s="74">
        <f t="shared" si="70"/>
        <v>238</v>
      </c>
      <c r="B246" s="73">
        <f t="shared" si="71"/>
        <v>6.4792422787104069</v>
      </c>
      <c r="C246" s="73">
        <f t="shared" si="72"/>
        <v>-3.28295694904797</v>
      </c>
      <c r="D246" s="73">
        <f t="shared" si="73"/>
        <v>290.30833038239325</v>
      </c>
      <c r="E246" s="73">
        <f t="shared" si="74"/>
        <v>462.99551810008705</v>
      </c>
      <c r="F246" s="14">
        <f t="shared" si="75"/>
        <v>0.65230686092599544</v>
      </c>
      <c r="G246" s="14">
        <f>F246-(Gamma-lambda*LN(D246))</f>
        <v>-7.8628985578152788E-2</v>
      </c>
      <c r="H246" s="15">
        <f t="shared" si="65"/>
        <v>119.54958142471898</v>
      </c>
      <c r="I246" s="15">
        <f>H246*K_over_G</f>
        <v>159.39944189962532</v>
      </c>
      <c r="J246" s="73">
        <f t="shared" si="76"/>
        <v>378.67945858503714</v>
      </c>
      <c r="K246" s="73">
        <f>Mtc+N_*chi*G246</f>
        <v>1.1404839419212078</v>
      </c>
      <c r="L246" s="73">
        <f t="shared" si="77"/>
        <v>1.5948406216598427</v>
      </c>
      <c r="M246" s="73">
        <f t="shared" si="66"/>
        <v>-0.45435667973863492</v>
      </c>
      <c r="N246" s="44">
        <f t="shared" si="63"/>
        <v>2.9999999999999997E-4</v>
      </c>
      <c r="O246" s="44">
        <f t="shared" si="67"/>
        <v>-1.3630700392159046E-4</v>
      </c>
      <c r="P246" s="14">
        <f>_H*D246/J246</f>
        <v>153.32668503707652</v>
      </c>
      <c r="Q246" s="52">
        <f>D246*EXP(-chi*G246/Mtc)</f>
        <v>367.99840438924338</v>
      </c>
      <c r="R246" s="44">
        <f t="shared" si="68"/>
        <v>-1.2974223413082105E-3</v>
      </c>
      <c r="S246" s="73">
        <f t="shared" si="78"/>
        <v>378.18815139527442</v>
      </c>
      <c r="T246" s="73">
        <f>R246/(1/Mtc+1/(path_DqDp-W245))</f>
        <v>-8.6189491464213242E-4</v>
      </c>
      <c r="U246" s="52">
        <f>D246*T246/(path_DqDp-E246/D246)</f>
        <v>-0.17806896320216664</v>
      </c>
      <c r="V246" s="73">
        <f t="shared" si="79"/>
        <v>290.13026141919107</v>
      </c>
      <c r="W246" s="14">
        <f t="shared" si="80"/>
        <v>1.5939779024691396</v>
      </c>
      <c r="X246">
        <f t="shared" si="81"/>
        <v>462.46122553978535</v>
      </c>
      <c r="Y246">
        <f t="shared" si="64"/>
        <v>-1.1171241321804478E-6</v>
      </c>
      <c r="Z246" s="44">
        <f t="shared" si="82"/>
        <v>-3.2966993618533474E-2</v>
      </c>
      <c r="AA246">
        <f t="shared" si="69"/>
        <v>-4.4692131409774516E-6</v>
      </c>
      <c r="AB246" s="43">
        <f t="shared" si="83"/>
        <v>7.6031143404122994E-2</v>
      </c>
    </row>
    <row r="247" spans="1:28">
      <c r="A247" s="74">
        <f t="shared" si="70"/>
        <v>239</v>
      </c>
      <c r="B247" s="73">
        <f t="shared" si="71"/>
        <v>6.5042145531278504</v>
      </c>
      <c r="C247" s="73">
        <f t="shared" si="72"/>
        <v>-3.2966993618533476</v>
      </c>
      <c r="D247" s="73">
        <f t="shared" si="73"/>
        <v>290.13026141919107</v>
      </c>
      <c r="E247" s="73">
        <f t="shared" si="74"/>
        <v>462.46122553978535</v>
      </c>
      <c r="F247" s="14">
        <f t="shared" si="75"/>
        <v>0.65252731118476748</v>
      </c>
      <c r="G247" s="14">
        <f>F247-(Gamma-lambda*LN(D247))</f>
        <v>-7.8417738823660321E-2</v>
      </c>
      <c r="H247" s="15">
        <f t="shared" si="65"/>
        <v>119.51291121377197</v>
      </c>
      <c r="I247" s="15">
        <f>H247*K_over_G</f>
        <v>159.3505482850293</v>
      </c>
      <c r="J247" s="73">
        <f t="shared" si="76"/>
        <v>378.18815139527442</v>
      </c>
      <c r="K247" s="73">
        <f>Mtc+N_*chi*G247</f>
        <v>1.1408050369880363</v>
      </c>
      <c r="L247" s="73">
        <f t="shared" si="77"/>
        <v>1.5939779024691396</v>
      </c>
      <c r="M247" s="73">
        <f t="shared" si="66"/>
        <v>-0.45317286548110336</v>
      </c>
      <c r="N247" s="44">
        <f t="shared" si="63"/>
        <v>2.9999999999999997E-4</v>
      </c>
      <c r="O247" s="44">
        <f t="shared" si="67"/>
        <v>-1.3595185964433099E-4</v>
      </c>
      <c r="P247" s="14">
        <f>_H*D247/J247</f>
        <v>153.43170342528947</v>
      </c>
      <c r="Q247" s="52">
        <f>D247*EXP(-chi*G247/Mtc)</f>
        <v>367.53845106287446</v>
      </c>
      <c r="R247" s="44">
        <f t="shared" si="68"/>
        <v>-1.296181535783631E-3</v>
      </c>
      <c r="S247" s="73">
        <f t="shared" si="78"/>
        <v>377.69795089638376</v>
      </c>
      <c r="T247" s="73">
        <f>R247/(1/Mtc+1/(path_DqDp-W246))</f>
        <v>-8.613204868399419E-4</v>
      </c>
      <c r="U247" s="52">
        <f>D247*T247/(path_DqDp-E247/D247)</f>
        <v>-0.17773201321047685</v>
      </c>
      <c r="V247" s="73">
        <f t="shared" si="79"/>
        <v>289.95252940598061</v>
      </c>
      <c r="W247" s="14">
        <f t="shared" si="80"/>
        <v>1.5931157591297032</v>
      </c>
      <c r="X247">
        <f t="shared" si="81"/>
        <v>461.9279439961864</v>
      </c>
      <c r="Y247">
        <f t="shared" si="64"/>
        <v>-1.1153523795385299E-6</v>
      </c>
      <c r="Z247" s="44">
        <f t="shared" si="82"/>
        <v>-3.3104060830557343E-2</v>
      </c>
      <c r="AA247">
        <f t="shared" si="69"/>
        <v>-4.4621249552282153E-6</v>
      </c>
      <c r="AB247" s="43">
        <f t="shared" si="83"/>
        <v>7.6326681279167766E-2</v>
      </c>
    </row>
    <row r="248" spans="1:28">
      <c r="A248" s="74">
        <f t="shared" si="70"/>
        <v>240</v>
      </c>
      <c r="B248" s="73">
        <f t="shared" si="71"/>
        <v>6.5291994335648651</v>
      </c>
      <c r="C248" s="73">
        <f t="shared" si="72"/>
        <v>-3.3104060830557342</v>
      </c>
      <c r="D248" s="73">
        <f t="shared" si="73"/>
        <v>289.95252940598061</v>
      </c>
      <c r="E248" s="73">
        <f t="shared" si="74"/>
        <v>461.9279439961864</v>
      </c>
      <c r="F248" s="14">
        <f t="shared" si="75"/>
        <v>0.65274718978965351</v>
      </c>
      <c r="G248" s="14">
        <f>F248-(Gamma-lambda*LN(D248))</f>
        <v>-7.8207051942175587E-2</v>
      </c>
      <c r="H248" s="15">
        <f t="shared" si="65"/>
        <v>119.47629916876259</v>
      </c>
      <c r="I248" s="15">
        <f>H248*K_over_G</f>
        <v>159.30173222501682</v>
      </c>
      <c r="J248" s="73">
        <f t="shared" si="76"/>
        <v>377.69795089638376</v>
      </c>
      <c r="K248" s="73">
        <f>Mtc+N_*chi*G248</f>
        <v>1.1411252810478931</v>
      </c>
      <c r="L248" s="73">
        <f t="shared" si="77"/>
        <v>1.5931157591297032</v>
      </c>
      <c r="M248" s="73">
        <f t="shared" si="66"/>
        <v>-0.45199047808181003</v>
      </c>
      <c r="N248" s="44">
        <f t="shared" si="63"/>
        <v>2.9999999999999997E-4</v>
      </c>
      <c r="O248" s="44">
        <f t="shared" si="67"/>
        <v>-1.3559714342454299E-4</v>
      </c>
      <c r="P248" s="14">
        <f>_H*D248/J248</f>
        <v>153.53672357387245</v>
      </c>
      <c r="Q248" s="52">
        <f>D248*EXP(-chi*G248/Mtc)</f>
        <v>367.07998073954406</v>
      </c>
      <c r="R248" s="44">
        <f t="shared" si="68"/>
        <v>-1.2948825999854795E-3</v>
      </c>
      <c r="S248" s="73">
        <f t="shared" si="78"/>
        <v>377.20887639171787</v>
      </c>
      <c r="T248" s="73">
        <f>R248/(1/Mtc+1/(path_DqDp-W247))</f>
        <v>-8.6070661361319783E-4</v>
      </c>
      <c r="U248" s="52">
        <f>D248*T248/(path_DqDp-E248/D248)</f>
        <v>-0.17738777110704057</v>
      </c>
      <c r="V248" s="73">
        <f t="shared" si="79"/>
        <v>289.77514163487359</v>
      </c>
      <c r="W248" s="14">
        <f t="shared" si="80"/>
        <v>1.5922542311600676</v>
      </c>
      <c r="X248">
        <f t="shared" si="81"/>
        <v>461.39569535313535</v>
      </c>
      <c r="Y248">
        <f t="shared" si="64"/>
        <v>-1.1135332217007967E-6</v>
      </c>
      <c r="Z248" s="44">
        <f t="shared" si="82"/>
        <v>-3.3240771507203587E-2</v>
      </c>
      <c r="AA248">
        <f t="shared" si="69"/>
        <v>-4.4548470847698126E-6</v>
      </c>
      <c r="AB248" s="43">
        <f t="shared" si="83"/>
        <v>7.6622226432082996E-2</v>
      </c>
    </row>
    <row r="249" spans="1:28">
      <c r="A249" s="74">
        <f t="shared" si="70"/>
        <v>241</v>
      </c>
      <c r="B249" s="73">
        <f t="shared" si="71"/>
        <v>6.5541969263015138</v>
      </c>
      <c r="C249" s="73">
        <f t="shared" si="72"/>
        <v>-3.3240771507203588</v>
      </c>
      <c r="D249" s="73">
        <f t="shared" si="73"/>
        <v>289.77514163487359</v>
      </c>
      <c r="E249" s="73">
        <f t="shared" si="74"/>
        <v>461.39569535313535</v>
      </c>
      <c r="F249" s="14">
        <f t="shared" si="75"/>
        <v>0.65296649732889178</v>
      </c>
      <c r="G249" s="14">
        <f>F249-(Gamma-lambda*LN(D249))</f>
        <v>-7.7996923942857732E-2</v>
      </c>
      <c r="H249" s="15">
        <f t="shared" si="65"/>
        <v>119.43974684601407</v>
      </c>
      <c r="I249" s="15">
        <f>H249*K_over_G</f>
        <v>159.25299579468546</v>
      </c>
      <c r="J249" s="73">
        <f t="shared" si="76"/>
        <v>377.20887639171787</v>
      </c>
      <c r="K249" s="73">
        <f>Mtc+N_*chi*G249</f>
        <v>1.1414446756068561</v>
      </c>
      <c r="L249" s="73">
        <f t="shared" si="77"/>
        <v>1.5922542311600676</v>
      </c>
      <c r="M249" s="73">
        <f t="shared" si="66"/>
        <v>-0.45080955555321145</v>
      </c>
      <c r="N249" s="44">
        <f t="shared" si="63"/>
        <v>2.9999999999999997E-4</v>
      </c>
      <c r="O249" s="44">
        <f t="shared" si="67"/>
        <v>-1.3524286666596343E-4</v>
      </c>
      <c r="P249" s="14">
        <f>_H*D249/J249</f>
        <v>153.64174056919725</v>
      </c>
      <c r="Q249" s="52">
        <f>D249*EXP(-chi*G249/Mtc)</f>
        <v>366.62299804700513</v>
      </c>
      <c r="R249" s="44">
        <f t="shared" si="68"/>
        <v>-1.2935269099922603E-3</v>
      </c>
      <c r="S249" s="73">
        <f t="shared" si="78"/>
        <v>376.7209465594172</v>
      </c>
      <c r="T249" s="73">
        <f>R249/(1/Mtc+1/(path_DqDp-W248))</f>
        <v>-8.6005416639445699E-4</v>
      </c>
      <c r="U249" s="52">
        <f>D249*T249/(path_DqDp-E249/D249)</f>
        <v>-0.17703645317008565</v>
      </c>
      <c r="V249" s="73">
        <f t="shared" si="79"/>
        <v>289.59810518170349</v>
      </c>
      <c r="W249" s="14">
        <f t="shared" si="80"/>
        <v>1.5913933572054118</v>
      </c>
      <c r="X249">
        <f t="shared" si="81"/>
        <v>460.86450084543708</v>
      </c>
      <c r="Y249">
        <f t="shared" si="64"/>
        <v>-1.1116679613256835E-6</v>
      </c>
      <c r="Z249" s="44">
        <f t="shared" si="82"/>
        <v>-3.3377126041830879E-2</v>
      </c>
      <c r="AA249">
        <f t="shared" si="69"/>
        <v>-4.4473847418908919E-6</v>
      </c>
      <c r="AB249" s="43">
        <f t="shared" si="83"/>
        <v>7.6917779047341109E-2</v>
      </c>
    </row>
    <row r="250" spans="1:28">
      <c r="A250" s="74">
        <f t="shared" si="70"/>
        <v>242</v>
      </c>
      <c r="B250" s="73">
        <f t="shared" si="71"/>
        <v>6.5792070366730817</v>
      </c>
      <c r="C250" s="73">
        <f t="shared" si="72"/>
        <v>-3.3377126041830878</v>
      </c>
      <c r="D250" s="73">
        <f t="shared" si="73"/>
        <v>289.59810518170349</v>
      </c>
      <c r="E250" s="73">
        <f t="shared" si="74"/>
        <v>460.86450084543708</v>
      </c>
      <c r="F250" s="14">
        <f t="shared" si="75"/>
        <v>0.65318523441152576</v>
      </c>
      <c r="G250" s="14">
        <f>F250-(Gamma-lambda*LN(D250))</f>
        <v>-7.778735382433466E-2</v>
      </c>
      <c r="H250" s="15">
        <f t="shared" si="65"/>
        <v>119.40325575908088</v>
      </c>
      <c r="I250" s="15">
        <f>H250*K_over_G</f>
        <v>159.20434101210785</v>
      </c>
      <c r="J250" s="73">
        <f t="shared" si="76"/>
        <v>376.7209465594172</v>
      </c>
      <c r="K250" s="73">
        <f>Mtc+N_*chi*G250</f>
        <v>1.1417632221870113</v>
      </c>
      <c r="L250" s="73">
        <f t="shared" si="77"/>
        <v>1.5913933572054118</v>
      </c>
      <c r="M250" s="73">
        <f t="shared" si="66"/>
        <v>-0.44963013501840043</v>
      </c>
      <c r="N250" s="44">
        <f t="shared" si="63"/>
        <v>2.9999999999999997E-4</v>
      </c>
      <c r="O250" s="44">
        <f t="shared" si="67"/>
        <v>-1.3488904050552012E-4</v>
      </c>
      <c r="P250" s="14">
        <f>_H*D250/J250</f>
        <v>153.74674959096149</v>
      </c>
      <c r="Q250" s="52">
        <f>D250*EXP(-chi*G250/Mtc)</f>
        <v>366.16750732321543</v>
      </c>
      <c r="R250" s="44">
        <f t="shared" si="68"/>
        <v>-1.2921158176022697E-3</v>
      </c>
      <c r="S250" s="73">
        <f t="shared" si="78"/>
        <v>376.23417946554571</v>
      </c>
      <c r="T250" s="73">
        <f>R250/(1/Mtc+1/(path_DqDp-W249))</f>
        <v>-8.593640019406996E-4</v>
      </c>
      <c r="U250" s="52">
        <f>D250*T250/(path_DqDp-E250/D250)</f>
        <v>-0.17667827132324843</v>
      </c>
      <c r="V250" s="73">
        <f t="shared" si="79"/>
        <v>289.42142691038026</v>
      </c>
      <c r="W250" s="14">
        <f t="shared" si="80"/>
        <v>1.5905331750522629</v>
      </c>
      <c r="X250">
        <f t="shared" si="81"/>
        <v>460.33438107192353</v>
      </c>
      <c r="Y250">
        <f t="shared" si="64"/>
        <v>-1.1097578759476894E-6</v>
      </c>
      <c r="Z250" s="44">
        <f t="shared" si="82"/>
        <v>-3.3513124840212349E-2</v>
      </c>
      <c r="AA250">
        <f t="shared" si="69"/>
        <v>-4.4397430383570647E-6</v>
      </c>
      <c r="AB250" s="43">
        <f t="shared" si="83"/>
        <v>7.7213339304302755E-2</v>
      </c>
    </row>
    <row r="251" spans="1:28">
      <c r="A251" s="74">
        <f t="shared" si="70"/>
        <v>243</v>
      </c>
      <c r="B251" s="73">
        <f t="shared" si="71"/>
        <v>6.6042297690898639</v>
      </c>
      <c r="C251" s="73">
        <f t="shared" si="72"/>
        <v>-3.3513124840212347</v>
      </c>
      <c r="D251" s="73">
        <f t="shared" si="73"/>
        <v>289.42142691038026</v>
      </c>
      <c r="E251" s="73">
        <f t="shared" si="74"/>
        <v>460.33438107192353</v>
      </c>
      <c r="F251" s="14">
        <f t="shared" si="75"/>
        <v>0.65340340166692934</v>
      </c>
      <c r="G251" s="14">
        <f>F251-(Gamma-lambda*LN(D251))</f>
        <v>-7.7578340574988691E-2</v>
      </c>
      <c r="H251" s="15">
        <f t="shared" si="65"/>
        <v>119.36682737957341</v>
      </c>
      <c r="I251" s="15">
        <f>H251*K_over_G</f>
        <v>159.15576983943123</v>
      </c>
      <c r="J251" s="73">
        <f t="shared" si="76"/>
        <v>376.23417946554571</v>
      </c>
      <c r="K251" s="73">
        <f>Mtc+N_*chi*G251</f>
        <v>1.1420809223260171</v>
      </c>
      <c r="L251" s="73">
        <f t="shared" si="77"/>
        <v>1.5905331750522629</v>
      </c>
      <c r="M251" s="73">
        <f t="shared" si="66"/>
        <v>-0.44845225272624578</v>
      </c>
      <c r="N251" s="44">
        <f t="shared" si="63"/>
        <v>2.9999999999999997E-4</v>
      </c>
      <c r="O251" s="44">
        <f t="shared" si="67"/>
        <v>-1.3453567581787372E-4</v>
      </c>
      <c r="P251" s="14">
        <f>_H*D251/J251</f>
        <v>153.85174591075904</v>
      </c>
      <c r="Q251" s="52">
        <f>D251*EXP(-chi*G251/Mtc)</f>
        <v>365.71351262319592</v>
      </c>
      <c r="R251" s="44">
        <f t="shared" si="68"/>
        <v>-1.2906506507252414E-3</v>
      </c>
      <c r="S251" s="73">
        <f t="shared" si="78"/>
        <v>375.74859257699342</v>
      </c>
      <c r="T251" s="73">
        <f>R251/(1/Mtc+1/(path_DqDp-W250))</f>
        <v>-8.5863696256493669E-4</v>
      </c>
      <c r="U251" s="52">
        <f>D251*T251/(path_DqDp-E251/D251)</f>
        <v>-0.17631343321099691</v>
      </c>
      <c r="V251" s="73">
        <f t="shared" si="79"/>
        <v>289.24511347716924</v>
      </c>
      <c r="W251" s="14">
        <f t="shared" si="80"/>
        <v>1.5896737216429655</v>
      </c>
      <c r="X251">
        <f t="shared" si="81"/>
        <v>459.80535600829353</v>
      </c>
      <c r="Y251">
        <f t="shared" si="64"/>
        <v>-1.1078042184011028E-6</v>
      </c>
      <c r="Z251" s="44">
        <f t="shared" si="82"/>
        <v>-3.3648768320248622E-2</v>
      </c>
      <c r="AA251">
        <f t="shared" si="69"/>
        <v>-4.4319269871164446E-6</v>
      </c>
      <c r="AB251" s="43">
        <f t="shared" si="83"/>
        <v>7.7508907377315639E-2</v>
      </c>
    </row>
    <row r="252" spans="1:28">
      <c r="A252" s="74">
        <f t="shared" si="70"/>
        <v>244</v>
      </c>
      <c r="B252" s="73">
        <f t="shared" si="71"/>
        <v>6.6292651270566099</v>
      </c>
      <c r="C252" s="73">
        <f t="shared" si="72"/>
        <v>-3.3648768320248621</v>
      </c>
      <c r="D252" s="73">
        <f t="shared" si="73"/>
        <v>289.24511347716924</v>
      </c>
      <c r="E252" s="73">
        <f t="shared" si="74"/>
        <v>459.80535600829353</v>
      </c>
      <c r="F252" s="14">
        <f t="shared" si="75"/>
        <v>0.65362099974433974</v>
      </c>
      <c r="G252" s="14">
        <f>F252-(Gamma-lambda*LN(D252))</f>
        <v>-7.7369883173236564E-2</v>
      </c>
      <c r="H252" s="15">
        <f t="shared" si="65"/>
        <v>119.33046313796901</v>
      </c>
      <c r="I252" s="15">
        <f>H252*K_over_G</f>
        <v>159.10728418395868</v>
      </c>
      <c r="J252" s="73">
        <f t="shared" si="76"/>
        <v>375.74859257699342</v>
      </c>
      <c r="K252" s="73">
        <f>Mtc+N_*chi*G252</f>
        <v>1.1423977775766805</v>
      </c>
      <c r="L252" s="73">
        <f t="shared" si="77"/>
        <v>1.5896737216429655</v>
      </c>
      <c r="M252" s="73">
        <f t="shared" si="66"/>
        <v>-0.44727594406628501</v>
      </c>
      <c r="N252" s="44">
        <f t="shared" si="63"/>
        <v>2.9999999999999997E-4</v>
      </c>
      <c r="O252" s="44">
        <f t="shared" si="67"/>
        <v>-1.3418278321988548E-4</v>
      </c>
      <c r="P252" s="14">
        <f>_H*D252/J252</f>
        <v>153.95672489067326</v>
      </c>
      <c r="Q252" s="52">
        <f>D252*EXP(-chi*G252/Mtc)</f>
        <v>365.2610177257543</v>
      </c>
      <c r="R252" s="44">
        <f t="shared" si="68"/>
        <v>-1.2891327137666245E-3</v>
      </c>
      <c r="S252" s="73">
        <f t="shared" si="78"/>
        <v>375.26420277415065</v>
      </c>
      <c r="T252" s="73">
        <f>R252/(1/Mtc+1/(path_DqDp-W251))</f>
        <v>-8.578738763631872E-4</v>
      </c>
      <c r="U252" s="52">
        <f>D252*T252/(path_DqDp-E252/D252)</f>
        <v>-0.17594214227280514</v>
      </c>
      <c r="V252" s="73">
        <f t="shared" si="79"/>
        <v>289.06917133489645</v>
      </c>
      <c r="W252" s="14">
        <f t="shared" si="80"/>
        <v>1.5888150330899256</v>
      </c>
      <c r="X252">
        <f t="shared" si="81"/>
        <v>459.27744501973086</v>
      </c>
      <c r="Y252">
        <f t="shared" si="64"/>
        <v>-1.1058082172365038E-6</v>
      </c>
      <c r="Z252" s="44">
        <f t="shared" si="82"/>
        <v>-3.3784056911685741E-2</v>
      </c>
      <c r="AA252">
        <f t="shared" si="69"/>
        <v>-4.4239415039586317E-6</v>
      </c>
      <c r="AB252" s="43">
        <f t="shared" si="83"/>
        <v>7.7804483435811686E-2</v>
      </c>
    </row>
    <row r="253" spans="1:28">
      <c r="A253" s="74">
        <f t="shared" si="70"/>
        <v>245</v>
      </c>
      <c r="B253" s="73">
        <f t="shared" si="71"/>
        <v>6.6543131131916438</v>
      </c>
      <c r="C253" s="73">
        <f t="shared" si="72"/>
        <v>-3.3784056911685743</v>
      </c>
      <c r="D253" s="73">
        <f t="shared" si="73"/>
        <v>289.06917133489645</v>
      </c>
      <c r="E253" s="73">
        <f t="shared" si="74"/>
        <v>459.27744501973086</v>
      </c>
      <c r="F253" s="14">
        <f t="shared" si="75"/>
        <v>0.65383802931239776</v>
      </c>
      <c r="G253" s="14">
        <f>F253-(Gamma-lambda*LN(D253))</f>
        <v>-7.7161980587806656E-2</v>
      </c>
      <c r="H253" s="15">
        <f t="shared" si="65"/>
        <v>119.29416442440922</v>
      </c>
      <c r="I253" s="15">
        <f>H253*K_over_G</f>
        <v>159.0588858992123</v>
      </c>
      <c r="J253" s="73">
        <f t="shared" si="76"/>
        <v>375.26420277415065</v>
      </c>
      <c r="K253" s="73">
        <f>Mtc+N_*chi*G253</f>
        <v>1.1427137895065338</v>
      </c>
      <c r="L253" s="73">
        <f t="shared" si="77"/>
        <v>1.5888150330899256</v>
      </c>
      <c r="M253" s="73">
        <f t="shared" si="66"/>
        <v>-0.44610124358339176</v>
      </c>
      <c r="N253" s="44">
        <f t="shared" si="63"/>
        <v>2.9999999999999997E-4</v>
      </c>
      <c r="O253" s="44">
        <f t="shared" si="67"/>
        <v>-1.338303730750175E-4</v>
      </c>
      <c r="P253" s="14">
        <f>_H*D253/J253</f>
        <v>154.06168198189164</v>
      </c>
      <c r="Q253" s="52">
        <f>D253*EXP(-chi*G253/Mtc)</f>
        <v>364.81002614007969</v>
      </c>
      <c r="R253" s="44">
        <f t="shared" si="68"/>
        <v>-1.2875632880043827E-3</v>
      </c>
      <c r="S253" s="73">
        <f t="shared" si="78"/>
        <v>374.78102636335643</v>
      </c>
      <c r="T253" s="73">
        <f>R253/(1/Mtc+1/(path_DqDp-W252))</f>
        <v>-8.5707555743675626E-4</v>
      </c>
      <c r="U253" s="52">
        <f>D253*T253/(path_DqDp-E253/D253)</f>
        <v>-0.17556459781606029</v>
      </c>
      <c r="V253" s="73">
        <f t="shared" si="79"/>
        <v>288.8936067370804</v>
      </c>
      <c r="W253" s="14">
        <f t="shared" si="80"/>
        <v>1.5879571446896341</v>
      </c>
      <c r="X253">
        <f t="shared" si="81"/>
        <v>458.75066687330423</v>
      </c>
      <c r="Y253">
        <f t="shared" si="64"/>
        <v>-1.1037710771299305E-6</v>
      </c>
      <c r="Z253" s="44">
        <f t="shared" si="82"/>
        <v>-3.3918991055837885E-2</v>
      </c>
      <c r="AA253">
        <f t="shared" si="69"/>
        <v>-4.4157914091466686E-6</v>
      </c>
      <c r="AB253" s="43">
        <f t="shared" si="83"/>
        <v>7.810006764440254E-2</v>
      </c>
    </row>
    <row r="254" spans="1:28">
      <c r="A254" s="74">
        <f t="shared" si="70"/>
        <v>246</v>
      </c>
      <c r="B254" s="73">
        <f t="shared" si="71"/>
        <v>6.6793737292456576</v>
      </c>
      <c r="C254" s="73">
        <f t="shared" si="72"/>
        <v>-3.3918991055837884</v>
      </c>
      <c r="D254" s="73">
        <f t="shared" si="73"/>
        <v>288.8936067370804</v>
      </c>
      <c r="E254" s="73">
        <f t="shared" si="74"/>
        <v>458.75066687330423</v>
      </c>
      <c r="F254" s="14">
        <f t="shared" si="75"/>
        <v>0.65405449105869717</v>
      </c>
      <c r="G254" s="14">
        <f>F254-(Gamma-lambda*LN(D254))</f>
        <v>-7.6954631778008098E-2</v>
      </c>
      <c r="H254" s="15">
        <f t="shared" si="65"/>
        <v>119.25793258948354</v>
      </c>
      <c r="I254" s="15">
        <f>H254*K_over_G</f>
        <v>159.01057678597809</v>
      </c>
      <c r="J254" s="73">
        <f t="shared" si="76"/>
        <v>374.78102636335643</v>
      </c>
      <c r="K254" s="73">
        <f>Mtc+N_*chi*G254</f>
        <v>1.1430289596974277</v>
      </c>
      <c r="L254" s="73">
        <f t="shared" si="77"/>
        <v>1.5879571446896341</v>
      </c>
      <c r="M254" s="73">
        <f t="shared" si="66"/>
        <v>-0.44492818499220643</v>
      </c>
      <c r="N254" s="44">
        <f t="shared" si="63"/>
        <v>2.9999999999999997E-4</v>
      </c>
      <c r="O254" s="44">
        <f t="shared" si="67"/>
        <v>-1.3347845549766191E-4</v>
      </c>
      <c r="P254" s="14">
        <f>_H*D254/J254</f>
        <v>154.1666127233417</v>
      </c>
      <c r="Q254" s="52">
        <f>D254*EXP(-chi*G254/Mtc)</f>
        <v>364.36054111220466</v>
      </c>
      <c r="R254" s="44">
        <f t="shared" si="68"/>
        <v>-1.2859436319591776E-3</v>
      </c>
      <c r="S254" s="73">
        <f t="shared" si="78"/>
        <v>374.29907908912531</v>
      </c>
      <c r="T254" s="73">
        <f>R254/(1/Mtc+1/(path_DqDp-W253))</f>
        <v>-8.5624280611039231E-4</v>
      </c>
      <c r="U254" s="52">
        <f>D254*T254/(path_DqDp-E254/D254)</f>
        <v>-0.17518099508781526</v>
      </c>
      <c r="V254" s="73">
        <f t="shared" si="79"/>
        <v>288.71842574199258</v>
      </c>
      <c r="W254" s="14">
        <f t="shared" si="80"/>
        <v>1.5871000909364681</v>
      </c>
      <c r="X254">
        <f t="shared" si="81"/>
        <v>458.2250397501503</v>
      </c>
      <c r="Y254">
        <f t="shared" si="64"/>
        <v>-1.1016939792854279E-6</v>
      </c>
      <c r="Z254" s="44">
        <f t="shared" si="82"/>
        <v>-3.4053571205314832E-2</v>
      </c>
      <c r="AA254">
        <f t="shared" si="69"/>
        <v>-4.4074814290406E-6</v>
      </c>
      <c r="AB254" s="43">
        <f t="shared" si="83"/>
        <v>7.8395660162973502E-2</v>
      </c>
    </row>
    <row r="255" spans="1:28">
      <c r="A255" s="74">
        <f t="shared" si="70"/>
        <v>247</v>
      </c>
      <c r="B255" s="73">
        <f t="shared" si="71"/>
        <v>6.7044469761201899</v>
      </c>
      <c r="C255" s="73">
        <f t="shared" si="72"/>
        <v>-3.4053571205314834</v>
      </c>
      <c r="D255" s="73">
        <f t="shared" si="73"/>
        <v>288.71842574199258</v>
      </c>
      <c r="E255" s="73">
        <f t="shared" si="74"/>
        <v>458.2250397501503</v>
      </c>
      <c r="F255" s="14">
        <f t="shared" si="75"/>
        <v>0.65427038568934059</v>
      </c>
      <c r="G255" s="14">
        <f>F255-(Gamma-lambda*LN(D255))</f>
        <v>-7.6747835693998567E-2</v>
      </c>
      <c r="H255" s="15">
        <f t="shared" si="65"/>
        <v>119.22176894500024</v>
      </c>
      <c r="I255" s="15">
        <f>H255*K_over_G</f>
        <v>158.96235859333368</v>
      </c>
      <c r="J255" s="73">
        <f t="shared" si="76"/>
        <v>374.29907908912531</v>
      </c>
      <c r="K255" s="73">
        <f>Mtc+N_*chi*G255</f>
        <v>1.1433432897451221</v>
      </c>
      <c r="L255" s="73">
        <f t="shared" si="77"/>
        <v>1.5871000909364681</v>
      </c>
      <c r="M255" s="73">
        <f t="shared" si="66"/>
        <v>-0.44375680119134597</v>
      </c>
      <c r="N255" s="44">
        <f t="shared" si="63"/>
        <v>2.9999999999999997E-4</v>
      </c>
      <c r="O255" s="44">
        <f t="shared" si="67"/>
        <v>-1.3312704035740378E-4</v>
      </c>
      <c r="P255" s="14">
        <f>_H*D255/J255</f>
        <v>154.27151274034799</v>
      </c>
      <c r="Q255" s="52">
        <f>D255*EXP(-chi*G255/Mtc)</f>
        <v>363.91256563134493</v>
      </c>
      <c r="R255" s="44">
        <f t="shared" si="68"/>
        <v>-1.2842749817572143E-3</v>
      </c>
      <c r="S255" s="73">
        <f t="shared" si="78"/>
        <v>373.81837614615637</v>
      </c>
      <c r="T255" s="73">
        <f>R255/(1/Mtc+1/(path_DqDp-W254))</f>
        <v>-8.5537640914585449E-4</v>
      </c>
      <c r="U255" s="52">
        <f>D255*T255/(path_DqDp-E255/D255)</f>
        <v>-0.1747915253452853</v>
      </c>
      <c r="V255" s="73">
        <f t="shared" si="79"/>
        <v>288.54363421664726</v>
      </c>
      <c r="W255" s="14">
        <f t="shared" si="80"/>
        <v>1.5862439055362823</v>
      </c>
      <c r="X255">
        <f t="shared" si="81"/>
        <v>457.70058125744703</v>
      </c>
      <c r="Y255">
        <f t="shared" si="64"/>
        <v>-1.0995780818303449E-6</v>
      </c>
      <c r="Z255" s="44">
        <f t="shared" si="82"/>
        <v>-3.4187797823754064E-2</v>
      </c>
      <c r="AA255">
        <f t="shared" si="69"/>
        <v>-4.3990161976645354E-6</v>
      </c>
      <c r="AB255" s="43">
        <f t="shared" si="83"/>
        <v>7.869126114677584E-2</v>
      </c>
    </row>
    <row r="256" spans="1:28">
      <c r="A256" s="74">
        <f t="shared" si="70"/>
        <v>248</v>
      </c>
      <c r="B256" s="73">
        <f t="shared" si="71"/>
        <v>6.7295328538857824</v>
      </c>
      <c r="C256" s="73">
        <f t="shared" si="72"/>
        <v>-3.4187797823754065</v>
      </c>
      <c r="D256" s="73">
        <f t="shared" si="73"/>
        <v>288.54363421664726</v>
      </c>
      <c r="E256" s="73">
        <f t="shared" si="74"/>
        <v>457.70058125744703</v>
      </c>
      <c r="F256" s="14">
        <f t="shared" si="75"/>
        <v>0.65448571392850374</v>
      </c>
      <c r="G256" s="14">
        <f>F256-(Gamma-lambda*LN(D256))</f>
        <v>-7.6541591277044296E-2</v>
      </c>
      <c r="H256" s="15">
        <f t="shared" si="65"/>
        <v>119.18567476474364</v>
      </c>
      <c r="I256" s="15">
        <f>H256*K_over_G</f>
        <v>158.91423301965821</v>
      </c>
      <c r="J256" s="73">
        <f t="shared" si="76"/>
        <v>373.81837614615637</v>
      </c>
      <c r="K256" s="73">
        <f>Mtc+N_*chi*G256</f>
        <v>1.1436567812588927</v>
      </c>
      <c r="L256" s="73">
        <f t="shared" si="77"/>
        <v>1.5862439055362823</v>
      </c>
      <c r="M256" s="73">
        <f t="shared" si="66"/>
        <v>-0.44258712427738955</v>
      </c>
      <c r="N256" s="44">
        <f t="shared" si="63"/>
        <v>2.9999999999999997E-4</v>
      </c>
      <c r="O256" s="44">
        <f t="shared" si="67"/>
        <v>-1.3277613728321686E-4</v>
      </c>
      <c r="P256" s="14">
        <f>_H*D256/J256</f>
        <v>154.37637774330912</v>
      </c>
      <c r="Q256" s="52">
        <f>D256*EXP(-chi*G256/Mtc)</f>
        <v>363.46610243611059</v>
      </c>
      <c r="R256" s="44">
        <f t="shared" si="68"/>
        <v>-1.282558551487026E-3</v>
      </c>
      <c r="S256" s="73">
        <f t="shared" si="78"/>
        <v>373.33893219112713</v>
      </c>
      <c r="T256" s="73">
        <f>R256/(1/Mtc+1/(path_DqDp-W255))</f>
        <v>-8.5447713995173919E-4</v>
      </c>
      <c r="U256" s="52">
        <f>D256*T256/(path_DqDp-E256/D256)</f>
        <v>-0.17439637592525975</v>
      </c>
      <c r="V256" s="73">
        <f t="shared" si="79"/>
        <v>288.36923784072201</v>
      </c>
      <c r="W256" s="14">
        <f t="shared" si="80"/>
        <v>1.5853886214197881</v>
      </c>
      <c r="X256">
        <f t="shared" si="81"/>
        <v>457.17730844017723</v>
      </c>
      <c r="Y256">
        <f t="shared" si="64"/>
        <v>-1.0974245202044698E-6</v>
      </c>
      <c r="Z256" s="44">
        <f t="shared" si="82"/>
        <v>-3.4321671385557487E-2</v>
      </c>
      <c r="AA256">
        <f t="shared" si="69"/>
        <v>-4.3904002582749014E-6</v>
      </c>
      <c r="AB256" s="43">
        <f t="shared" si="83"/>
        <v>7.8986870746517571E-2</v>
      </c>
    </row>
    <row r="257" spans="1:28">
      <c r="A257" s="74">
        <f t="shared" si="70"/>
        <v>249</v>
      </c>
      <c r="B257" s="73">
        <f t="shared" si="71"/>
        <v>6.7546313617998415</v>
      </c>
      <c r="C257" s="73">
        <f t="shared" si="72"/>
        <v>-3.4321671385557488</v>
      </c>
      <c r="D257" s="73">
        <f t="shared" si="73"/>
        <v>288.36923784072201</v>
      </c>
      <c r="E257" s="73">
        <f t="shared" si="74"/>
        <v>457.17730844017723</v>
      </c>
      <c r="F257" s="14">
        <f t="shared" si="75"/>
        <v>0.65470047651800645</v>
      </c>
      <c r="G257" s="14">
        <f>F257-(Gamma-lambda*LN(D257))</f>
        <v>-7.6335897459778312E-2</v>
      </c>
      <c r="H257" s="15">
        <f t="shared" si="65"/>
        <v>119.14965128521942</v>
      </c>
      <c r="I257" s="15">
        <f>H257*K_over_G</f>
        <v>158.86620171362591</v>
      </c>
      <c r="J257" s="73">
        <f t="shared" si="76"/>
        <v>373.33893219112713</v>
      </c>
      <c r="K257" s="73">
        <f>Mtc+N_*chi*G257</f>
        <v>1.143969435861137</v>
      </c>
      <c r="L257" s="73">
        <f t="shared" si="77"/>
        <v>1.5853886214197881</v>
      </c>
      <c r="M257" s="73">
        <f t="shared" si="66"/>
        <v>-0.44141918555865112</v>
      </c>
      <c r="N257" s="44">
        <f t="shared" si="63"/>
        <v>2.9999999999999997E-4</v>
      </c>
      <c r="O257" s="44">
        <f t="shared" si="67"/>
        <v>-1.3242575566759532E-4</v>
      </c>
      <c r="P257" s="14">
        <f>_H*D257/J257</f>
        <v>154.48120352639475</v>
      </c>
      <c r="Q257" s="52">
        <f>D257*EXP(-chi*G257/Mtc)</f>
        <v>363.02115402059951</v>
      </c>
      <c r="R257" s="44">
        <f t="shared" si="68"/>
        <v>-1.2807955335492473E-3</v>
      </c>
      <c r="S257" s="73">
        <f t="shared" si="78"/>
        <v>372.86076135427669</v>
      </c>
      <c r="T257" s="73">
        <f>R257/(1/Mtc+1/(path_DqDp-W256))</f>
        <v>-8.5354575878894133E-4</v>
      </c>
      <c r="U257" s="52">
        <f>D257*T257/(path_DqDp-E257/D257)</f>
        <v>-0.17399573031229598</v>
      </c>
      <c r="V257" s="73">
        <f t="shared" si="79"/>
        <v>288.19524211040971</v>
      </c>
      <c r="W257" s="14">
        <f t="shared" si="80"/>
        <v>1.5845342707557291</v>
      </c>
      <c r="X257">
        <f t="shared" si="81"/>
        <v>456.65523779268881</v>
      </c>
      <c r="Y257">
        <f t="shared" si="64"/>
        <v>-1.0952344075421575E-6</v>
      </c>
      <c r="Z257" s="44">
        <f t="shared" si="82"/>
        <v>-3.4455192375632625E-2</v>
      </c>
      <c r="AA257">
        <f t="shared" si="69"/>
        <v>-4.3816380648793622E-6</v>
      </c>
      <c r="AB257" s="43">
        <f t="shared" si="83"/>
        <v>7.9282489108452689E-2</v>
      </c>
    </row>
    <row r="258" spans="1:28">
      <c r="A258" s="74">
        <f t="shared" si="70"/>
        <v>250</v>
      </c>
      <c r="B258" s="73">
        <f t="shared" si="71"/>
        <v>6.7797424983241807</v>
      </c>
      <c r="C258" s="73">
        <f t="shared" si="72"/>
        <v>-3.4455192375632624</v>
      </c>
      <c r="D258" s="73">
        <f t="shared" si="73"/>
        <v>288.19524211040971</v>
      </c>
      <c r="E258" s="73">
        <f t="shared" si="74"/>
        <v>456.65523779268881</v>
      </c>
      <c r="F258" s="14">
        <f t="shared" si="75"/>
        <v>0.65491467421689198</v>
      </c>
      <c r="G258" s="14">
        <f>F258-(Gamma-lambda*LN(D258))</f>
        <v>-7.6130753166451681E-2</v>
      </c>
      <c r="H258" s="15">
        <f t="shared" si="65"/>
        <v>119.11369970638661</v>
      </c>
      <c r="I258" s="15">
        <f>H258*K_over_G</f>
        <v>158.81826627518217</v>
      </c>
      <c r="J258" s="73">
        <f t="shared" si="76"/>
        <v>372.86076135427669</v>
      </c>
      <c r="K258" s="73">
        <f>Mtc+N_*chi*G258</f>
        <v>1.1442812551869934</v>
      </c>
      <c r="L258" s="73">
        <f t="shared" si="77"/>
        <v>1.5845342707557291</v>
      </c>
      <c r="M258" s="73">
        <f t="shared" si="66"/>
        <v>-0.44025301556873564</v>
      </c>
      <c r="N258" s="44">
        <f t="shared" si="63"/>
        <v>2.9999999999999997E-4</v>
      </c>
      <c r="O258" s="44">
        <f t="shared" si="67"/>
        <v>-1.3207590467062067E-4</v>
      </c>
      <c r="P258" s="14">
        <f>_H*D258/J258</f>
        <v>154.58598596626189</v>
      </c>
      <c r="Q258" s="52">
        <f>D258*EXP(-chi*G258/Mtc)</f>
        <v>362.57772264036731</v>
      </c>
      <c r="R258" s="44">
        <f t="shared" si="68"/>
        <v>-1.2789870990006413E-3</v>
      </c>
      <c r="S258" s="73">
        <f t="shared" si="78"/>
        <v>372.38387725078098</v>
      </c>
      <c r="T258" s="73">
        <f>R258/(1/Mtc+1/(path_DqDp-W257))</f>
        <v>-8.525830129725967E-4</v>
      </c>
      <c r="U258" s="52">
        <f>D258*T258/(path_DqDp-E258/D258)</f>
        <v>-0.17358976820586602</v>
      </c>
      <c r="V258" s="73">
        <f t="shared" si="79"/>
        <v>288.02165234220382</v>
      </c>
      <c r="W258" s="14">
        <f t="shared" si="80"/>
        <v>1.5836808849638537</v>
      </c>
      <c r="X258">
        <f t="shared" si="81"/>
        <v>456.13438527005275</v>
      </c>
      <c r="Y258">
        <f t="shared" si="64"/>
        <v>-1.0930088350485421E-6</v>
      </c>
      <c r="Z258" s="44">
        <f t="shared" si="82"/>
        <v>-3.4588361289138295E-2</v>
      </c>
      <c r="AA258">
        <f t="shared" si="69"/>
        <v>-4.3727339837479256E-6</v>
      </c>
      <c r="AB258" s="43">
        <f t="shared" si="83"/>
        <v>7.9578116374468946E-2</v>
      </c>
    </row>
    <row r="259" spans="1:28">
      <c r="A259" s="74">
        <f t="shared" si="70"/>
        <v>251</v>
      </c>
      <c r="B259" s="73">
        <f t="shared" si="71"/>
        <v>6.8048662611422852</v>
      </c>
      <c r="C259" s="73">
        <f t="shared" si="72"/>
        <v>-3.4588361289138296</v>
      </c>
      <c r="D259" s="73">
        <f t="shared" si="73"/>
        <v>288.02165234220382</v>
      </c>
      <c r="E259" s="73">
        <f t="shared" si="74"/>
        <v>456.13438527005275</v>
      </c>
      <c r="F259" s="14">
        <f t="shared" si="75"/>
        <v>0.65512830780101217</v>
      </c>
      <c r="G259" s="14">
        <f>F259-(Gamma-lambda*LN(D259))</f>
        <v>-7.5926157313182197E-2</v>
      </c>
      <c r="H259" s="15">
        <f t="shared" si="65"/>
        <v>119.07782119237773</v>
      </c>
      <c r="I259" s="15">
        <f>H259*K_over_G</f>
        <v>158.77042825650366</v>
      </c>
      <c r="J259" s="73">
        <f t="shared" si="76"/>
        <v>372.38387725078098</v>
      </c>
      <c r="K259" s="73">
        <f>Mtc+N_*chi*G259</f>
        <v>1.1445922408839631</v>
      </c>
      <c r="L259" s="73">
        <f t="shared" si="77"/>
        <v>1.5836808849638537</v>
      </c>
      <c r="M259" s="73">
        <f t="shared" si="66"/>
        <v>-0.43908864407989068</v>
      </c>
      <c r="N259" s="44">
        <f t="shared" si="63"/>
        <v>2.9999999999999997E-4</v>
      </c>
      <c r="O259" s="44">
        <f t="shared" si="67"/>
        <v>-1.3172659322396719E-4</v>
      </c>
      <c r="P259" s="14">
        <f>_H*D259/J259</f>
        <v>154.69072102079025</v>
      </c>
      <c r="Q259" s="52">
        <f>D259*EXP(-chi*G259/Mtc)</f>
        <v>362.13581031828255</v>
      </c>
      <c r="R259" s="44">
        <f t="shared" si="68"/>
        <v>-1.2771343978916925E-3</v>
      </c>
      <c r="S259" s="73">
        <f t="shared" si="78"/>
        <v>371.90829299192376</v>
      </c>
      <c r="T259" s="73">
        <f>R259/(1/Mtc+1/(path_DqDp-W258))</f>
        <v>-8.5158963707005083E-4</v>
      </c>
      <c r="U259" s="52">
        <f>D259*T259/(path_DqDp-E259/D259)</f>
        <v>-0.17317866558635972</v>
      </c>
      <c r="V259" s="73">
        <f t="shared" si="79"/>
        <v>287.84847367661746</v>
      </c>
      <c r="W259" s="14">
        <f t="shared" si="80"/>
        <v>1.5828284947276896</v>
      </c>
      <c r="X259">
        <f t="shared" si="81"/>
        <v>455.61476629922339</v>
      </c>
      <c r="Y259">
        <f t="shared" si="64"/>
        <v>-1.0907488723692213E-6</v>
      </c>
      <c r="Z259" s="44">
        <f t="shared" si="82"/>
        <v>-3.4721178631234632E-2</v>
      </c>
      <c r="AA259">
        <f t="shared" si="69"/>
        <v>-4.3636922948890598E-6</v>
      </c>
      <c r="AB259" s="43">
        <f t="shared" si="83"/>
        <v>7.987375268217406E-2</v>
      </c>
    </row>
    <row r="260" spans="1:28">
      <c r="A260" s="74">
        <f t="shared" si="70"/>
        <v>252</v>
      </c>
      <c r="B260" s="73">
        <f t="shared" si="71"/>
        <v>6.8300026471762516</v>
      </c>
      <c r="C260" s="73">
        <f t="shared" si="72"/>
        <v>-3.4721178631234633</v>
      </c>
      <c r="D260" s="73">
        <f t="shared" si="73"/>
        <v>287.84847367661746</v>
      </c>
      <c r="E260" s="73">
        <f t="shared" si="74"/>
        <v>455.61476629922339</v>
      </c>
      <c r="F260" s="14">
        <f t="shared" si="75"/>
        <v>0.65534137806262127</v>
      </c>
      <c r="G260" s="14">
        <f>F260-(Gamma-lambda*LN(D260))</f>
        <v>-7.5722108808197519E-2</v>
      </c>
      <c r="H260" s="15">
        <f t="shared" si="65"/>
        <v>119.04201687220655</v>
      </c>
      <c r="I260" s="15">
        <f>H260*K_over_G</f>
        <v>158.72268916294209</v>
      </c>
      <c r="J260" s="73">
        <f t="shared" si="76"/>
        <v>371.90829299192376</v>
      </c>
      <c r="K260" s="73">
        <f>Mtc+N_*chi*G260</f>
        <v>1.1449023946115398</v>
      </c>
      <c r="L260" s="73">
        <f t="shared" si="77"/>
        <v>1.5828284947276896</v>
      </c>
      <c r="M260" s="73">
        <f t="shared" si="66"/>
        <v>-0.43792610011614985</v>
      </c>
      <c r="N260" s="44">
        <f t="shared" si="63"/>
        <v>2.9999999999999997E-4</v>
      </c>
      <c r="O260" s="44">
        <f t="shared" si="67"/>
        <v>-1.3137783003484493E-4</v>
      </c>
      <c r="P260" s="14">
        <f>_H*D260/J260</f>
        <v>154.79540472783611</v>
      </c>
      <c r="Q260" s="52">
        <f>D260*EXP(-chi*G260/Mtc)</f>
        <v>361.69541885026541</v>
      </c>
      <c r="R260" s="44">
        <f t="shared" si="68"/>
        <v>-1.2752385595984433E-3</v>
      </c>
      <c r="S260" s="73">
        <f t="shared" si="78"/>
        <v>371.434021196066</v>
      </c>
      <c r="T260" s="73">
        <f>R260/(1/Mtc+1/(path_DqDp-W259))</f>
        <v>-8.5056635309530893E-4</v>
      </c>
      <c r="U260" s="52">
        <f>D260*T260/(path_DqDp-E260/D260)</f>
        <v>-0.17276259478003442</v>
      </c>
      <c r="V260" s="73">
        <f t="shared" si="79"/>
        <v>287.67571108183745</v>
      </c>
      <c r="W260" s="14">
        <f t="shared" si="80"/>
        <v>1.5819771300071237</v>
      </c>
      <c r="X260">
        <f t="shared" si="81"/>
        <v>455.09639579000373</v>
      </c>
      <c r="Y260">
        <f t="shared" si="64"/>
        <v>-1.0884555679539879E-6</v>
      </c>
      <c r="Z260" s="44">
        <f t="shared" si="82"/>
        <v>-3.4853644916837428E-2</v>
      </c>
      <c r="AA260">
        <f t="shared" si="69"/>
        <v>-4.3545171935060831E-6</v>
      </c>
      <c r="AB260" s="43">
        <f t="shared" si="83"/>
        <v>8.016939816498056E-2</v>
      </c>
    </row>
    <row r="261" spans="1:28">
      <c r="A261" s="74">
        <f t="shared" si="70"/>
        <v>253</v>
      </c>
      <c r="B261" s="73">
        <f t="shared" si="71"/>
        <v>6.8551516526034746</v>
      </c>
      <c r="C261" s="73">
        <f t="shared" si="72"/>
        <v>-3.4853644916837427</v>
      </c>
      <c r="D261" s="73">
        <f t="shared" si="73"/>
        <v>287.67571108183745</v>
      </c>
      <c r="E261" s="73">
        <f t="shared" si="74"/>
        <v>455.09639579000373</v>
      </c>
      <c r="F261" s="14">
        <f t="shared" si="75"/>
        <v>0.65555388580997542</v>
      </c>
      <c r="G261" s="14">
        <f>F261-(Gamma-lambda*LN(D261))</f>
        <v>-7.551860655207443E-2</v>
      </c>
      <c r="H261" s="15">
        <f t="shared" si="65"/>
        <v>119.00628784046405</v>
      </c>
      <c r="I261" s="15">
        <f>H261*K_over_G</f>
        <v>158.67505045395208</v>
      </c>
      <c r="J261" s="73">
        <f t="shared" si="76"/>
        <v>371.434021196066</v>
      </c>
      <c r="K261" s="73">
        <f>Mtc+N_*chi*G261</f>
        <v>1.145211718040847</v>
      </c>
      <c r="L261" s="73">
        <f t="shared" si="77"/>
        <v>1.5819771300071237</v>
      </c>
      <c r="M261" s="73">
        <f t="shared" si="66"/>
        <v>-0.43676541196627672</v>
      </c>
      <c r="N261" s="44">
        <f t="shared" si="63"/>
        <v>2.9999999999999997E-4</v>
      </c>
      <c r="O261" s="44">
        <f t="shared" si="67"/>
        <v>-1.31029623589883E-4</v>
      </c>
      <c r="P261" s="14">
        <f>_H*D261/J261</f>
        <v>154.90003320400436</v>
      </c>
      <c r="Q261" s="52">
        <f>D261*EXP(-chi*G261/Mtc)</f>
        <v>361.25654981091253</v>
      </c>
      <c r="R261" s="44">
        <f t="shared" si="68"/>
        <v>-1.2733006931486006E-3</v>
      </c>
      <c r="S261" s="73">
        <f t="shared" si="78"/>
        <v>370.96107399941809</v>
      </c>
      <c r="T261" s="73">
        <f>R261/(1/Mtc+1/(path_DqDp-W260))</f>
        <v>-8.4951387069999082E-4</v>
      </c>
      <c r="U261" s="52">
        <f>D261*T261/(path_DqDp-E261/D261)</f>
        <v>-0.17234172452291385</v>
      </c>
      <c r="V261" s="73">
        <f t="shared" si="79"/>
        <v>287.50336935731451</v>
      </c>
      <c r="W261" s="14">
        <f t="shared" si="80"/>
        <v>1.5811268200507924</v>
      </c>
      <c r="X261">
        <f t="shared" si="81"/>
        <v>454.57928814581913</v>
      </c>
      <c r="Y261">
        <f t="shared" si="64"/>
        <v>-1.0861299494146239E-6</v>
      </c>
      <c r="Z261" s="44">
        <f t="shared" si="82"/>
        <v>-3.4985760670376724E-2</v>
      </c>
      <c r="AA261">
        <f t="shared" si="69"/>
        <v>-4.3452127914266918E-6</v>
      </c>
      <c r="AB261" s="43">
        <f t="shared" si="83"/>
        <v>8.0465052952189128E-2</v>
      </c>
    </row>
    <row r="262" spans="1:28">
      <c r="A262" s="74">
        <f t="shared" si="70"/>
        <v>254</v>
      </c>
      <c r="B262" s="73">
        <f t="shared" si="71"/>
        <v>6.8803132728730212</v>
      </c>
      <c r="C262" s="73">
        <f t="shared" si="72"/>
        <v>-3.4985760670376722</v>
      </c>
      <c r="D262" s="73">
        <f t="shared" si="73"/>
        <v>287.50336935731451</v>
      </c>
      <c r="E262" s="73">
        <f t="shared" si="74"/>
        <v>454.57928814581913</v>
      </c>
      <c r="F262" s="14">
        <f t="shared" si="75"/>
        <v>0.65576583186693982</v>
      </c>
      <c r="G262" s="14">
        <f>F262-(Gamma-lambda*LN(D262))</f>
        <v>-7.5315649437973642E-2</v>
      </c>
      <c r="H262" s="15">
        <f t="shared" si="65"/>
        <v>118.97063515800258</v>
      </c>
      <c r="I262" s="15">
        <f>H262*K_over_G</f>
        <v>158.62751354400345</v>
      </c>
      <c r="J262" s="73">
        <f t="shared" si="76"/>
        <v>370.96107399941809</v>
      </c>
      <c r="K262" s="73">
        <f>Mtc+N_*chi*G262</f>
        <v>1.1455202128542801</v>
      </c>
      <c r="L262" s="73">
        <f t="shared" si="77"/>
        <v>1.5811268200507924</v>
      </c>
      <c r="M262" s="73">
        <f t="shared" si="66"/>
        <v>-0.43560660719651234</v>
      </c>
      <c r="N262" s="44">
        <f t="shared" si="63"/>
        <v>2.9999999999999997E-4</v>
      </c>
      <c r="O262" s="44">
        <f t="shared" si="67"/>
        <v>-1.306819821589537E-4</v>
      </c>
      <c r="P262" s="14">
        <f>_H*D262/J262</f>
        <v>155.00460264343826</v>
      </c>
      <c r="Q262" s="52">
        <f>D262*EXP(-chi*G262/Mtc)</f>
        <v>360.81920455901172</v>
      </c>
      <c r="R262" s="44">
        <f t="shared" si="68"/>
        <v>-1.2713218875419941E-3</v>
      </c>
      <c r="S262" s="73">
        <f t="shared" si="78"/>
        <v>370.48946306661657</v>
      </c>
      <c r="T262" s="73">
        <f>R262/(1/Mtc+1/(path_DqDp-W261))</f>
        <v>-8.4843288736084332E-4</v>
      </c>
      <c r="U262" s="52">
        <f>D262*T262/(path_DqDp-E262/D262)</f>
        <v>-0.17191622002364537</v>
      </c>
      <c r="V262" s="73">
        <f t="shared" si="79"/>
        <v>287.33145313729085</v>
      </c>
      <c r="W262" s="14">
        <f t="shared" si="80"/>
        <v>1.5802775934082818</v>
      </c>
      <c r="X262">
        <f t="shared" si="81"/>
        <v>454.06345727430249</v>
      </c>
      <c r="Y262">
        <f t="shared" si="64"/>
        <v>-1.0837730238768171E-6</v>
      </c>
      <c r="Z262" s="44">
        <f t="shared" si="82"/>
        <v>-3.5117526425559556E-2</v>
      </c>
      <c r="AA262">
        <f t="shared" si="69"/>
        <v>-4.3357831185113572E-6</v>
      </c>
      <c r="AB262" s="43">
        <f t="shared" si="83"/>
        <v>8.0760717169070614E-2</v>
      </c>
    </row>
    <row r="263" spans="1:28">
      <c r="A263" s="74">
        <f t="shared" si="70"/>
        <v>255</v>
      </c>
      <c r="B263" s="73">
        <f t="shared" si="71"/>
        <v>6.9054875027217424</v>
      </c>
      <c r="C263" s="73">
        <f t="shared" si="72"/>
        <v>-3.5117526425559555</v>
      </c>
      <c r="D263" s="73">
        <f t="shared" si="73"/>
        <v>287.33145313729085</v>
      </c>
      <c r="E263" s="73">
        <f t="shared" si="74"/>
        <v>454.06345727430249</v>
      </c>
      <c r="F263" s="14">
        <f t="shared" si="75"/>
        <v>0.6559772170726027</v>
      </c>
      <c r="G263" s="14">
        <f>F263-(Gamma-lambda*LN(D263))</f>
        <v>-7.5113236351870394E-2</v>
      </c>
      <c r="H263" s="15">
        <f t="shared" si="65"/>
        <v>118.93505985260843</v>
      </c>
      <c r="I263" s="15">
        <f>H263*K_over_G</f>
        <v>158.58007980347793</v>
      </c>
      <c r="J263" s="73">
        <f t="shared" si="76"/>
        <v>370.48946306661657</v>
      </c>
      <c r="K263" s="73">
        <f>Mtc+N_*chi*G263</f>
        <v>1.145827880745157</v>
      </c>
      <c r="L263" s="73">
        <f t="shared" si="77"/>
        <v>1.5802775934082818</v>
      </c>
      <c r="M263" s="73">
        <f t="shared" si="66"/>
        <v>-0.43444971266312482</v>
      </c>
      <c r="N263" s="44">
        <f t="shared" si="63"/>
        <v>2.9999999999999997E-4</v>
      </c>
      <c r="O263" s="44">
        <f t="shared" si="67"/>
        <v>-1.3033491379893744E-4</v>
      </c>
      <c r="P263" s="14">
        <f>_H*D263/J263</f>
        <v>155.10910931662673</v>
      </c>
      <c r="Q263" s="52">
        <f>D263*EXP(-chi*G263/Mtc)</f>
        <v>360.38338424294665</v>
      </c>
      <c r="R263" s="44">
        <f t="shared" si="68"/>
        <v>-1.2693032120656086E-3</v>
      </c>
      <c r="S263" s="73">
        <f t="shared" si="78"/>
        <v>370.01919960110962</v>
      </c>
      <c r="T263" s="73">
        <f>R263/(1/Mtc+1/(path_DqDp-W262))</f>
        <v>-8.4732408856396551E-4</v>
      </c>
      <c r="U263" s="52">
        <f>D263*T263/(path_DqDp-E263/D263)</f>
        <v>-0.17148624302534479</v>
      </c>
      <c r="V263" s="73">
        <f t="shared" si="79"/>
        <v>287.15996689426549</v>
      </c>
      <c r="W263" s="14">
        <f t="shared" si="80"/>
        <v>1.5794294779421456</v>
      </c>
      <c r="X263">
        <f t="shared" si="81"/>
        <v>453.54891659769356</v>
      </c>
      <c r="Y263">
        <f t="shared" si="64"/>
        <v>-1.0813857783263887E-6</v>
      </c>
      <c r="Z263" s="44">
        <f t="shared" si="82"/>
        <v>-3.5248942725136817E-2</v>
      </c>
      <c r="AA263">
        <f t="shared" si="69"/>
        <v>-4.3262321240396312E-6</v>
      </c>
      <c r="AB263" s="43">
        <f t="shared" si="83"/>
        <v>8.1056390936946568E-2</v>
      </c>
    </row>
    <row r="264" spans="1:28">
      <c r="A264" s="74">
        <f t="shared" si="70"/>
        <v>256</v>
      </c>
      <c r="B264" s="73">
        <f t="shared" si="71"/>
        <v>6.9306743361900969</v>
      </c>
      <c r="C264" s="73">
        <f t="shared" si="72"/>
        <v>-3.5248942725136816</v>
      </c>
      <c r="D264" s="73">
        <f t="shared" si="73"/>
        <v>287.15996689426549</v>
      </c>
      <c r="E264" s="73">
        <f t="shared" si="74"/>
        <v>453.54891659769356</v>
      </c>
      <c r="F264" s="14">
        <f t="shared" si="75"/>
        <v>0.65618804228089522</v>
      </c>
      <c r="G264" s="14">
        <f>F264-(Gamma-lambda*LN(D264))</f>
        <v>-7.491136617278138E-2</v>
      </c>
      <c r="H264" s="15">
        <f t="shared" si="65"/>
        <v>118.89956291966307</v>
      </c>
      <c r="I264" s="15">
        <f>H264*K_over_G</f>
        <v>158.53275055955078</v>
      </c>
      <c r="J264" s="73">
        <f t="shared" si="76"/>
        <v>370.01919960110962</v>
      </c>
      <c r="K264" s="73">
        <f>Mtc+N_*chi*G264</f>
        <v>1.1461347234173722</v>
      </c>
      <c r="L264" s="73">
        <f t="shared" si="77"/>
        <v>1.5794294779421456</v>
      </c>
      <c r="M264" s="73">
        <f t="shared" si="66"/>
        <v>-0.4332947545247734</v>
      </c>
      <c r="N264" s="44">
        <f t="shared" si="63"/>
        <v>2.9999999999999997E-4</v>
      </c>
      <c r="O264" s="44">
        <f t="shared" si="67"/>
        <v>-1.2998842635743201E-4</v>
      </c>
      <c r="P264" s="14">
        <f>_H*D264/J264</f>
        <v>155.21354956922855</v>
      </c>
      <c r="Q264" s="52">
        <f>D264*EXP(-chi*G264/Mtc)</f>
        <v>359.94908980599473</v>
      </c>
      <c r="R264" s="44">
        <f t="shared" si="68"/>
        <v>-1.2672457166033105E-3</v>
      </c>
      <c r="S264" s="73">
        <f t="shared" si="78"/>
        <v>369.55029435535414</v>
      </c>
      <c r="T264" s="73">
        <f>R264/(1/Mtc+1/(path_DqDp-W263))</f>
        <v>-8.4618814798582736E-4</v>
      </c>
      <c r="U264" s="52">
        <f>D264*T264/(path_DqDp-E264/D264)</f>
        <v>-0.17105195186644448</v>
      </c>
      <c r="V264" s="73">
        <f t="shared" si="79"/>
        <v>286.98891494239905</v>
      </c>
      <c r="W264" s="14">
        <f t="shared" si="80"/>
        <v>1.5785825008397414</v>
      </c>
      <c r="X264">
        <f t="shared" si="81"/>
        <v>453.03567906305614</v>
      </c>
      <c r="Y264">
        <f t="shared" si="64"/>
        <v>-1.0789691799499249E-6</v>
      </c>
      <c r="Z264" s="44">
        <f t="shared" si="82"/>
        <v>-3.5380010120674196E-2</v>
      </c>
      <c r="AA264">
        <f t="shared" si="69"/>
        <v>-4.3165636780700827E-6</v>
      </c>
      <c r="AB264" s="43">
        <f t="shared" si="83"/>
        <v>8.1352074373268496E-2</v>
      </c>
    </row>
    <row r="265" spans="1:28">
      <c r="A265" s="74">
        <f t="shared" si="70"/>
        <v>257</v>
      </c>
      <c r="B265" s="73">
        <f t="shared" si="71"/>
        <v>6.9558737666377102</v>
      </c>
      <c r="C265" s="73">
        <f t="shared" si="72"/>
        <v>-3.5380010120674195</v>
      </c>
      <c r="D265" s="73">
        <f t="shared" si="73"/>
        <v>286.98891494239905</v>
      </c>
      <c r="E265" s="73">
        <f t="shared" si="74"/>
        <v>453.03567906305614</v>
      </c>
      <c r="F265" s="14">
        <f t="shared" si="75"/>
        <v>0.65639830836021884</v>
      </c>
      <c r="G265" s="14">
        <f>F265-(Gamma-lambda*LN(D265))</f>
        <v>-7.4710037772986793E-2</v>
      </c>
      <c r="H265" s="15">
        <f t="shared" si="65"/>
        <v>118.86414532279323</v>
      </c>
      <c r="I265" s="15">
        <f>H265*K_over_G</f>
        <v>158.48552709705766</v>
      </c>
      <c r="J265" s="73">
        <f t="shared" si="76"/>
        <v>369.55029435535414</v>
      </c>
      <c r="K265" s="73">
        <f>Mtc+N_*chi*G265</f>
        <v>1.14644074258506</v>
      </c>
      <c r="L265" s="73">
        <f t="shared" si="77"/>
        <v>1.5785825008397414</v>
      </c>
      <c r="M265" s="73">
        <f t="shared" si="66"/>
        <v>-0.43214175825468137</v>
      </c>
      <c r="N265" s="44">
        <f t="shared" ref="N265:N328" si="84">d_epQp</f>
        <v>2.9999999999999997E-4</v>
      </c>
      <c r="O265" s="44">
        <f t="shared" si="67"/>
        <v>-1.296425274764044E-4</v>
      </c>
      <c r="P265" s="14">
        <f>_H*D265/J265</f>
        <v>155.31791982091332</v>
      </c>
      <c r="Q265" s="52">
        <f>D265*EXP(-chi*G265/Mtc)</f>
        <v>359.51632199151936</v>
      </c>
      <c r="R265" s="44">
        <f t="shared" si="68"/>
        <v>-1.2651504319404724E-3</v>
      </c>
      <c r="S265" s="73">
        <f t="shared" si="78"/>
        <v>369.08275764082674</v>
      </c>
      <c r="T265" s="73">
        <f>R265/(1/Mtc+1/(path_DqDp-W264))</f>
        <v>-8.4502572767121886E-4</v>
      </c>
      <c r="U265" s="52">
        <f>D265*T265/(path_DqDp-E265/D265)</f>
        <v>-0.17061350154057164</v>
      </c>
      <c r="V265" s="73">
        <f t="shared" si="79"/>
        <v>286.81830144085848</v>
      </c>
      <c r="W265" s="14">
        <f t="shared" si="80"/>
        <v>1.5777366886248885</v>
      </c>
      <c r="X265">
        <f t="shared" si="81"/>
        <v>452.52375715231511</v>
      </c>
      <c r="Y265">
        <f t="shared" ref="Y265:Y328" si="85">U265/(I265*MPa_to_kPa)</f>
        <v>-1.076524176469986E-6</v>
      </c>
      <c r="Z265" s="44">
        <f t="shared" si="82"/>
        <v>-3.5510729172327074E-2</v>
      </c>
      <c r="AA265">
        <f t="shared" si="69"/>
        <v>-4.3067815727848223E-6</v>
      </c>
      <c r="AB265" s="43">
        <f t="shared" si="83"/>
        <v>8.1647767591695716E-2</v>
      </c>
    </row>
    <row r="266" spans="1:28">
      <c r="A266" s="74">
        <f t="shared" si="70"/>
        <v>258</v>
      </c>
      <c r="B266" s="73">
        <f t="shared" si="71"/>
        <v>6.9810857867586691</v>
      </c>
      <c r="C266" s="73">
        <f t="shared" si="72"/>
        <v>-3.5510729172327076</v>
      </c>
      <c r="D266" s="73">
        <f t="shared" si="73"/>
        <v>286.81830144085848</v>
      </c>
      <c r="E266" s="73">
        <f t="shared" si="74"/>
        <v>452.52375715231511</v>
      </c>
      <c r="F266" s="14">
        <f t="shared" si="75"/>
        <v>0.65660801619307874</v>
      </c>
      <c r="G266" s="14">
        <f>F266-(Gamma-lambda*LN(D266))</f>
        <v>-7.4509250018248818E-2</v>
      </c>
      <c r="H266" s="15">
        <f t="shared" ref="H266:H329" si="86">Gmax*(V265/_p0)^G_exponent</f>
        <v>118.82880799450994</v>
      </c>
      <c r="I266" s="15">
        <f>H266*K_over_G</f>
        <v>158.4384106593466</v>
      </c>
      <c r="J266" s="73">
        <f t="shared" si="76"/>
        <v>369.08275764082674</v>
      </c>
      <c r="K266" s="73">
        <f>Mtc+N_*chi*G266</f>
        <v>1.1467459399722617</v>
      </c>
      <c r="L266" s="73">
        <f t="shared" si="77"/>
        <v>1.5777366886248885</v>
      </c>
      <c r="M266" s="73">
        <f t="shared" ref="M266:M329" si="87">K266-L266</f>
        <v>-0.43099074865262677</v>
      </c>
      <c r="N266" s="44">
        <f t="shared" si="84"/>
        <v>2.9999999999999997E-4</v>
      </c>
      <c r="O266" s="44">
        <f t="shared" ref="O266:O329" si="88">N266*M266</f>
        <v>-1.2929722459578802E-4</v>
      </c>
      <c r="P266" s="14">
        <f>_H*D266/J266</f>
        <v>155.42221656421893</v>
      </c>
      <c r="Q266" s="52">
        <f>D266*EXP(-chi*G266/Mtc)</f>
        <v>359.08508134805874</v>
      </c>
      <c r="R266" s="44">
        <f t="shared" ref="R266:R329" si="89">P266*(Q266-J266)*N266/J266</f>
        <v>-1.2630183700635138E-3</v>
      </c>
      <c r="S266" s="73">
        <f t="shared" si="78"/>
        <v>368.61659933785268</v>
      </c>
      <c r="T266" s="73">
        <f>R266/(1/Mtc+1/(path_DqDp-W265))</f>
        <v>-8.4383747820814513E-4</v>
      </c>
      <c r="U266" s="52">
        <f>D266*T266/(path_DqDp-E266/D266)</f>
        <v>-0.17017104375545863</v>
      </c>
      <c r="V266" s="73">
        <f t="shared" si="79"/>
        <v>286.64813039710305</v>
      </c>
      <c r="W266" s="14">
        <f t="shared" si="80"/>
        <v>1.5768920671693503</v>
      </c>
      <c r="X266">
        <f t="shared" si="81"/>
        <v>452.01316289211729</v>
      </c>
      <c r="Y266">
        <f t="shared" si="85"/>
        <v>-1.0740516964749033E-6</v>
      </c>
      <c r="Z266" s="44">
        <f t="shared" si="82"/>
        <v>-3.5641100448619338E-2</v>
      </c>
      <c r="AA266">
        <f t="shared" ref="AA266:AA329" si="90">(X266-X265)/(H266*MPa_to_kPa)</f>
        <v>-4.2968895238047843E-6</v>
      </c>
      <c r="AB266" s="43">
        <f t="shared" si="83"/>
        <v>8.1943470702171908E-2</v>
      </c>
    </row>
    <row r="267" spans="1:28">
      <c r="A267" s="74">
        <f t="shared" ref="A267:A330" si="91">A266+1</f>
        <v>259</v>
      </c>
      <c r="B267" s="73">
        <f t="shared" ref="B267:B330" si="92">100*AB266+C267/3</f>
        <v>7.0063103885965461</v>
      </c>
      <c r="C267" s="73">
        <f t="shared" ref="C267:C330" si="93">100*Z266</f>
        <v>-3.5641100448619336</v>
      </c>
      <c r="D267" s="73">
        <f t="shared" ref="D267:D330" si="94">V266</f>
        <v>286.64813039710305</v>
      </c>
      <c r="E267" s="73">
        <f t="shared" ref="E267:E330" si="95">X266</f>
        <v>452.01316289211729</v>
      </c>
      <c r="F267" s="14">
        <f t="shared" ref="F267:F330" si="96">F$9-(1+F$9)*C266/100</f>
        <v>0.65681716667572332</v>
      </c>
      <c r="G267" s="14">
        <f>F267-(Gamma-lambda*LN(D267))</f>
        <v>-7.430900176802635E-2</v>
      </c>
      <c r="H267" s="15">
        <f t="shared" si="86"/>
        <v>118.79355183683678</v>
      </c>
      <c r="I267" s="15">
        <f>H267*K_over_G</f>
        <v>158.39140244911573</v>
      </c>
      <c r="J267" s="73">
        <f t="shared" ref="J267:J330" si="97">S266</f>
        <v>368.61659933785268</v>
      </c>
      <c r="K267" s="73">
        <f>Mtc+N_*chi*G267</f>
        <v>1.1470503173125999</v>
      </c>
      <c r="L267" s="73">
        <f t="shared" ref="L267:L330" si="98">E267/D267</f>
        <v>1.5768920671693503</v>
      </c>
      <c r="M267" s="73">
        <f t="shared" si="87"/>
        <v>-0.42984174985675039</v>
      </c>
      <c r="N267" s="44">
        <f t="shared" si="84"/>
        <v>2.9999999999999997E-4</v>
      </c>
      <c r="O267" s="44">
        <f t="shared" si="88"/>
        <v>-1.2895252495702511E-4</v>
      </c>
      <c r="P267" s="14">
        <f>_H*D267/J267</f>
        <v>155.52643636342484</v>
      </c>
      <c r="Q267" s="52">
        <f>D267*EXP(-chi*G267/Mtc)</f>
        <v>358.65536823431364</v>
      </c>
      <c r="R267" s="44">
        <f t="shared" si="89"/>
        <v>-1.2608505244545371E-3</v>
      </c>
      <c r="S267" s="73">
        <f t="shared" ref="S267:S330" si="99">J267*(1+R267)</f>
        <v>368.15182890525489</v>
      </c>
      <c r="T267" s="73">
        <f>R267/(1/Mtc+1/(path_DqDp-W266))</f>
        <v>-8.4262403889978697E-4</v>
      </c>
      <c r="U267" s="52">
        <f>D267*T267/(path_DqDp-E267/D267)</f>
        <v>-0.1697247269909096</v>
      </c>
      <c r="V267" s="73">
        <f t="shared" ref="V267:V330" si="100">D267+U267</f>
        <v>286.47840567011212</v>
      </c>
      <c r="W267" s="14">
        <f t="shared" ref="W267:W330" si="101">Mtc*(1+LN(S267/V267))</f>
        <v>1.5760486617041463</v>
      </c>
      <c r="X267">
        <f t="shared" ref="X267:X330" si="102">W267*V267</f>
        <v>451.50390786351772</v>
      </c>
      <c r="Y267">
        <f t="shared" si="85"/>
        <v>-1.0715526497433141E-6</v>
      </c>
      <c r="Z267" s="44">
        <f t="shared" ref="Z267:Z330" si="103">Z266+(Y267+O267)</f>
        <v>-3.5771124526226106E-2</v>
      </c>
      <c r="AA267">
        <f t="shared" si="90"/>
        <v>-4.2868911714924682E-6</v>
      </c>
      <c r="AB267" s="43">
        <f t="shared" ref="AB267:AB330" si="104">AB266+(AA267+N267)</f>
        <v>8.2239183811000413E-2</v>
      </c>
    </row>
    <row r="268" spans="1:28">
      <c r="A268" s="74">
        <f t="shared" si="91"/>
        <v>260</v>
      </c>
      <c r="B268" s="73">
        <f t="shared" si="92"/>
        <v>7.0315475635591715</v>
      </c>
      <c r="C268" s="73">
        <f t="shared" si="93"/>
        <v>-3.5771124526226106</v>
      </c>
      <c r="D268" s="73">
        <f t="shared" si="94"/>
        <v>286.47840567011212</v>
      </c>
      <c r="E268" s="73">
        <f t="shared" si="95"/>
        <v>451.50390786351772</v>
      </c>
      <c r="F268" s="14">
        <f t="shared" si="96"/>
        <v>0.65702576071779095</v>
      </c>
      <c r="G268" s="14">
        <f>F268-(Gamma-lambda*LN(D268))</f>
        <v>-7.4109291875685157E-2</v>
      </c>
      <c r="H268" s="15">
        <f t="shared" si="86"/>
        <v>118.75837772192739</v>
      </c>
      <c r="I268" s="15">
        <f>H268*K_over_G</f>
        <v>158.34450362923653</v>
      </c>
      <c r="J268" s="73">
        <f t="shared" si="97"/>
        <v>368.15182890525489</v>
      </c>
      <c r="K268" s="73">
        <f>Mtc+N_*chi*G268</f>
        <v>1.1473538763489586</v>
      </c>
      <c r="L268" s="73">
        <f t="shared" si="98"/>
        <v>1.5760486617041463</v>
      </c>
      <c r="M268" s="73">
        <f t="shared" si="87"/>
        <v>-0.42869478535518768</v>
      </c>
      <c r="N268" s="44">
        <f t="shared" si="84"/>
        <v>2.9999999999999997E-4</v>
      </c>
      <c r="O268" s="44">
        <f t="shared" si="88"/>
        <v>-1.286084356065563E-4</v>
      </c>
      <c r="P268" s="14">
        <f>_H*D268/J268</f>
        <v>155.63057585344131</v>
      </c>
      <c r="Q268" s="52">
        <f>D268*EXP(-chi*G268/Mtc)</f>
        <v>358.22718282403451</v>
      </c>
      <c r="R268" s="44">
        <f t="shared" si="89"/>
        <v>-1.2586478703812947E-3</v>
      </c>
      <c r="S268" s="73">
        <f t="shared" si="99"/>
        <v>367.68845538982629</v>
      </c>
      <c r="T268" s="73">
        <f>R268/(1/Mtc+1/(path_DqDp-W267))</f>
        <v>-8.4138603793368707E-4</v>
      </c>
      <c r="U268" s="52">
        <f>D268*T268/(path_DqDp-E268/D268)</f>
        <v>-0.16927469655585561</v>
      </c>
      <c r="V268" s="73">
        <f t="shared" si="100"/>
        <v>286.30913097355625</v>
      </c>
      <c r="W268" s="14">
        <f t="shared" si="101"/>
        <v>1.5752064968306927</v>
      </c>
      <c r="X268">
        <f t="shared" si="102"/>
        <v>450.99600321149552</v>
      </c>
      <c r="Y268">
        <f t="shared" si="85"/>
        <v>-1.0690279275636376E-6</v>
      </c>
      <c r="Z268" s="44">
        <f t="shared" si="103"/>
        <v>-3.5900801989760228E-2</v>
      </c>
      <c r="AA268">
        <f t="shared" si="90"/>
        <v>-4.2767900822244575E-6</v>
      </c>
      <c r="AB268" s="43">
        <f t="shared" si="104"/>
        <v>8.2534907020918188E-2</v>
      </c>
    </row>
    <row r="269" spans="1:28">
      <c r="A269" s="74">
        <f t="shared" si="91"/>
        <v>261</v>
      </c>
      <c r="B269" s="73">
        <f t="shared" si="92"/>
        <v>7.0567973024331447</v>
      </c>
      <c r="C269" s="73">
        <f t="shared" si="93"/>
        <v>-3.5900801989760227</v>
      </c>
      <c r="D269" s="73">
        <f t="shared" si="94"/>
        <v>286.30913097355625</v>
      </c>
      <c r="E269" s="73">
        <f t="shared" si="95"/>
        <v>450.99600321149552</v>
      </c>
      <c r="F269" s="14">
        <f t="shared" si="96"/>
        <v>0.65723379924196179</v>
      </c>
      <c r="G269" s="14">
        <f>F269-(Gamma-lambda*LN(D269))</f>
        <v>-7.3910119188704604E-2</v>
      </c>
      <c r="H269" s="15">
        <f t="shared" si="86"/>
        <v>118.72328649267266</v>
      </c>
      <c r="I269" s="15">
        <f>H269*K_over_G</f>
        <v>158.29771532356355</v>
      </c>
      <c r="J269" s="73">
        <f t="shared" si="97"/>
        <v>367.68845538982629</v>
      </c>
      <c r="K269" s="73">
        <f>Mtc+N_*chi*G269</f>
        <v>1.1476566188331689</v>
      </c>
      <c r="L269" s="73">
        <f t="shared" si="98"/>
        <v>1.5752064968306927</v>
      </c>
      <c r="M269" s="73">
        <f t="shared" si="87"/>
        <v>-0.42754987799752375</v>
      </c>
      <c r="N269" s="44">
        <f t="shared" si="84"/>
        <v>2.9999999999999997E-4</v>
      </c>
      <c r="O269" s="44">
        <f t="shared" si="88"/>
        <v>-1.282649633992571E-4</v>
      </c>
      <c r="P269" s="14">
        <f>_H*D269/J269</f>
        <v>155.73463173871423</v>
      </c>
      <c r="Q269" s="52">
        <f>D269*EXP(-chi*G269/Mtc)</f>
        <v>357.80052511081169</v>
      </c>
      <c r="R269" s="44">
        <f t="shared" si="89"/>
        <v>-1.2564113651823629E-3</v>
      </c>
      <c r="S269" s="73">
        <f t="shared" si="99"/>
        <v>367.22648743562814</v>
      </c>
      <c r="T269" s="73">
        <f>R269/(1/Mtc+1/(path_DqDp-W268))</f>
        <v>-8.401240925480772E-4</v>
      </c>
      <c r="U269" s="52">
        <f>D269*T269/(path_DqDp-E269/D269)</f>
        <v>-0.16882109464448117</v>
      </c>
      <c r="V269" s="73">
        <f t="shared" si="100"/>
        <v>286.14030987891175</v>
      </c>
      <c r="W269" s="14">
        <f t="shared" si="101"/>
        <v>1.5743655965317778</v>
      </c>
      <c r="X269">
        <f t="shared" si="102"/>
        <v>450.48945965430062</v>
      </c>
      <c r="Y269">
        <f t="shared" si="85"/>
        <v>-1.0664784030483802E-6</v>
      </c>
      <c r="Z269" s="44">
        <f t="shared" si="103"/>
        <v>-3.6030133431562535E-2</v>
      </c>
      <c r="AA269">
        <f t="shared" si="90"/>
        <v>-4.2665897496542533E-6</v>
      </c>
      <c r="AB269" s="43">
        <f t="shared" si="104"/>
        <v>8.2830640431168528E-2</v>
      </c>
    </row>
    <row r="270" spans="1:28">
      <c r="A270" s="74">
        <f t="shared" si="91"/>
        <v>262</v>
      </c>
      <c r="B270" s="73">
        <f t="shared" si="92"/>
        <v>7.0820595953981025</v>
      </c>
      <c r="C270" s="73">
        <f t="shared" si="93"/>
        <v>-3.6030133431562534</v>
      </c>
      <c r="D270" s="73">
        <f t="shared" si="94"/>
        <v>286.14030987891175</v>
      </c>
      <c r="E270" s="73">
        <f t="shared" si="95"/>
        <v>450.48945965430062</v>
      </c>
      <c r="F270" s="14">
        <f t="shared" si="96"/>
        <v>0.65744128318361639</v>
      </c>
      <c r="G270" s="14">
        <f>F270-(Gamma-lambda*LN(D270))</f>
        <v>-7.3711482548880825E-2</v>
      </c>
      <c r="H270" s="15">
        <f t="shared" si="86"/>
        <v>118.68827896329739</v>
      </c>
      <c r="I270" s="15">
        <f>H270*K_over_G</f>
        <v>158.25103861772988</v>
      </c>
      <c r="J270" s="73">
        <f t="shared" si="97"/>
        <v>367.22648743562814</v>
      </c>
      <c r="K270" s="73">
        <f>Mtc+N_*chi*G270</f>
        <v>1.1479585465257012</v>
      </c>
      <c r="L270" s="73">
        <f t="shared" si="98"/>
        <v>1.5743655965317778</v>
      </c>
      <c r="M270" s="73">
        <f t="shared" si="87"/>
        <v>-0.42640705000607659</v>
      </c>
      <c r="N270" s="44">
        <f t="shared" si="84"/>
        <v>2.9999999999999997E-4</v>
      </c>
      <c r="O270" s="44">
        <f t="shared" si="88"/>
        <v>-1.2792211500182296E-4</v>
      </c>
      <c r="P270" s="14">
        <f>_H*D270/J270</f>
        <v>155.83860079214458</v>
      </c>
      <c r="Q270" s="52">
        <f>D270*EXP(-chi*G270/Mtc)</f>
        <v>357.37539491276851</v>
      </c>
      <c r="R270" s="44">
        <f t="shared" si="89"/>
        <v>-1.2541419485479031E-3</v>
      </c>
      <c r="S270" s="73">
        <f t="shared" si="99"/>
        <v>366.7659332931172</v>
      </c>
      <c r="T270" s="73">
        <f>R270/(1/Mtc+1/(path_DqDp-W269))</f>
        <v>-8.3883880919560414E-4</v>
      </c>
      <c r="U270" s="52">
        <f>D270*T270/(path_DqDp-E270/D270)</f>
        <v>-0.1683640603914745</v>
      </c>
      <c r="V270" s="73">
        <f t="shared" si="100"/>
        <v>285.97194581852028</v>
      </c>
      <c r="W270" s="14">
        <f t="shared" si="101"/>
        <v>1.5735259841823728</v>
      </c>
      <c r="X270">
        <f t="shared" si="102"/>
        <v>449.9842874926353</v>
      </c>
      <c r="Y270">
        <f t="shared" si="85"/>
        <v>-1.0639049314436006E-6</v>
      </c>
      <c r="Z270" s="44">
        <f t="shared" si="103"/>
        <v>-3.6159119451495803E-2</v>
      </c>
      <c r="AA270">
        <f t="shared" si="90"/>
        <v>-4.2562935959458224E-6</v>
      </c>
      <c r="AB270" s="43">
        <f t="shared" si="104"/>
        <v>8.3126384137572576E-2</v>
      </c>
    </row>
    <row r="271" spans="1:28">
      <c r="A271" s="74">
        <f t="shared" si="91"/>
        <v>263</v>
      </c>
      <c r="B271" s="73">
        <f t="shared" si="92"/>
        <v>7.107334432040731</v>
      </c>
      <c r="C271" s="73">
        <f t="shared" si="93"/>
        <v>-3.6159119451495805</v>
      </c>
      <c r="D271" s="73">
        <f t="shared" si="94"/>
        <v>285.97194581852028</v>
      </c>
      <c r="E271" s="73">
        <f t="shared" si="95"/>
        <v>449.9842874926353</v>
      </c>
      <c r="F271" s="14">
        <f t="shared" si="96"/>
        <v>0.65764821349050007</v>
      </c>
      <c r="G271" s="14">
        <f>F271-(Gamma-lambda*LN(D271))</f>
        <v>-7.3513380792526006E-2</v>
      </c>
      <c r="H271" s="15">
        <f t="shared" si="86"/>
        <v>118.65335591994696</v>
      </c>
      <c r="I271" s="15">
        <f>H271*K_over_G</f>
        <v>158.20447455992931</v>
      </c>
      <c r="J271" s="73">
        <f t="shared" si="97"/>
        <v>366.7659332931172</v>
      </c>
      <c r="K271" s="73">
        <f>Mtc+N_*chi*G271</f>
        <v>1.1482596611953604</v>
      </c>
      <c r="L271" s="73">
        <f t="shared" si="98"/>
        <v>1.5735259841823728</v>
      </c>
      <c r="M271" s="73">
        <f t="shared" si="87"/>
        <v>-0.42526632298701239</v>
      </c>
      <c r="N271" s="44">
        <f t="shared" si="84"/>
        <v>2.9999999999999997E-4</v>
      </c>
      <c r="O271" s="44">
        <f t="shared" si="88"/>
        <v>-1.275798968961037E-4</v>
      </c>
      <c r="P271" s="14">
        <f>_H*D271/J271</f>
        <v>155.9424798540235</v>
      </c>
      <c r="Q271" s="52">
        <f>D271*EXP(-chi*G271/Mtc)</f>
        <v>356.95179187716155</v>
      </c>
      <c r="R271" s="44">
        <f t="shared" si="89"/>
        <v>-1.2518405427957898E-3</v>
      </c>
      <c r="S271" s="73">
        <f t="shared" si="99"/>
        <v>366.30680082810454</v>
      </c>
      <c r="T271" s="73">
        <f>R271/(1/Mtc+1/(path_DqDp-W270))</f>
        <v>-8.3753078370430464E-4</v>
      </c>
      <c r="U271" s="52">
        <f>D271*T271/(path_DqDp-E271/D271)</f>
        <v>-0.16790372992637204</v>
      </c>
      <c r="V271" s="73">
        <f t="shared" si="100"/>
        <v>285.80404208859392</v>
      </c>
      <c r="W271" s="14">
        <f t="shared" si="101"/>
        <v>1.5726876825602827</v>
      </c>
      <c r="X271">
        <f t="shared" si="102"/>
        <v>449.48049661867225</v>
      </c>
      <c r="Y271">
        <f t="shared" si="85"/>
        <v>-1.0613083504333409E-6</v>
      </c>
      <c r="Z271" s="44">
        <f t="shared" si="103"/>
        <v>-3.6287760656742336E-2</v>
      </c>
      <c r="AA271">
        <f t="shared" si="90"/>
        <v>-4.2459049729950563E-6</v>
      </c>
      <c r="AB271" s="43">
        <f t="shared" si="104"/>
        <v>8.3422138232599585E-2</v>
      </c>
    </row>
    <row r="272" spans="1:28">
      <c r="A272" s="74">
        <f t="shared" si="91"/>
        <v>264</v>
      </c>
      <c r="B272" s="73">
        <f t="shared" si="92"/>
        <v>7.1326218013685478</v>
      </c>
      <c r="C272" s="73">
        <f t="shared" si="93"/>
        <v>-3.6287760656742338</v>
      </c>
      <c r="D272" s="73">
        <f t="shared" si="94"/>
        <v>285.80404208859392</v>
      </c>
      <c r="E272" s="73">
        <f t="shared" si="95"/>
        <v>449.48049661867225</v>
      </c>
      <c r="F272" s="14">
        <f t="shared" si="96"/>
        <v>0.65785459112239331</v>
      </c>
      <c r="G272" s="14">
        <f>F272-(Gamma-lambda*LN(D272))</f>
        <v>-7.3315812750662901E-2</v>
      </c>
      <c r="H272" s="15">
        <f t="shared" si="86"/>
        <v>118.61851812126395</v>
      </c>
      <c r="I272" s="15">
        <f>H272*K_over_G</f>
        <v>158.15802416168529</v>
      </c>
      <c r="J272" s="73">
        <f t="shared" si="97"/>
        <v>366.30680082810454</v>
      </c>
      <c r="K272" s="73">
        <f>Mtc+N_*chi*G272</f>
        <v>1.1485599646189923</v>
      </c>
      <c r="L272" s="73">
        <f t="shared" si="98"/>
        <v>1.5726876825602827</v>
      </c>
      <c r="M272" s="73">
        <f t="shared" si="87"/>
        <v>-0.42412771794129034</v>
      </c>
      <c r="N272" s="44">
        <f t="shared" si="84"/>
        <v>2.9999999999999997E-4</v>
      </c>
      <c r="O272" s="44">
        <f t="shared" si="88"/>
        <v>-1.2723831538238709E-4</v>
      </c>
      <c r="P272" s="14">
        <f>_H*D272/J272</f>
        <v>156.04626583098147</v>
      </c>
      <c r="Q272" s="52">
        <f>D272*EXP(-chi*G272/Mtc)</f>
        <v>356.529715484885</v>
      </c>
      <c r="R272" s="44">
        <f t="shared" si="89"/>
        <v>-1.2495080531438273E-3</v>
      </c>
      <c r="S272" s="73">
        <f t="shared" si="99"/>
        <v>365.84909753054848</v>
      </c>
      <c r="T272" s="73">
        <f>R272/(1/Mtc+1/(path_DqDp-W271))</f>
        <v>-8.3620060143631345E-4</v>
      </c>
      <c r="U272" s="52">
        <f>D272*T272/(path_DqDp-E272/D272)</f>
        <v>-0.16744023642709538</v>
      </c>
      <c r="V272" s="73">
        <f t="shared" si="100"/>
        <v>285.63660185216685</v>
      </c>
      <c r="W272" s="14">
        <f t="shared" si="101"/>
        <v>1.5718507138566356</v>
      </c>
      <c r="X272">
        <f t="shared" si="102"/>
        <v>448.97809652491208</v>
      </c>
      <c r="Y272">
        <f t="shared" si="85"/>
        <v>-1.0586894804396447E-6</v>
      </c>
      <c r="Z272" s="44">
        <f t="shared" si="103"/>
        <v>-3.6416057661605161E-2</v>
      </c>
      <c r="AA272">
        <f t="shared" si="90"/>
        <v>-4.2354271636286006E-6</v>
      </c>
      <c r="AB272" s="43">
        <f t="shared" si="104"/>
        <v>8.3717902805435951E-2</v>
      </c>
    </row>
    <row r="273" spans="1:28">
      <c r="A273" s="74">
        <f t="shared" si="91"/>
        <v>265</v>
      </c>
      <c r="B273" s="73">
        <f t="shared" si="92"/>
        <v>7.1579216918234225</v>
      </c>
      <c r="C273" s="73">
        <f t="shared" si="93"/>
        <v>-3.6416057661605161</v>
      </c>
      <c r="D273" s="73">
        <f t="shared" si="94"/>
        <v>285.63660185216685</v>
      </c>
      <c r="E273" s="73">
        <f t="shared" si="95"/>
        <v>448.97809652491208</v>
      </c>
      <c r="F273" s="14">
        <f t="shared" si="96"/>
        <v>0.65806041705078777</v>
      </c>
      <c r="G273" s="14">
        <f>F273-(Gamma-lambda*LN(D273))</f>
        <v>-7.3118777249218003E-2</v>
      </c>
      <c r="H273" s="15">
        <f t="shared" si="86"/>
        <v>118.58376629895486</v>
      </c>
      <c r="I273" s="15">
        <f>H273*K_over_G</f>
        <v>158.1116883986065</v>
      </c>
      <c r="J273" s="73">
        <f t="shared" si="97"/>
        <v>365.84909753054848</v>
      </c>
      <c r="K273" s="73">
        <f>Mtc+N_*chi*G273</f>
        <v>1.1488594585811887</v>
      </c>
      <c r="L273" s="73">
        <f t="shared" si="98"/>
        <v>1.5718507138566356</v>
      </c>
      <c r="M273" s="73">
        <f t="shared" si="87"/>
        <v>-0.4229912552754469</v>
      </c>
      <c r="N273" s="44">
        <f t="shared" si="84"/>
        <v>2.9999999999999997E-4</v>
      </c>
      <c r="O273" s="44">
        <f t="shared" si="88"/>
        <v>-1.2689737658263406E-4</v>
      </c>
      <c r="P273" s="14">
        <f>_H*D273/J273</f>
        <v>156.14995569495215</v>
      </c>
      <c r="Q273" s="52">
        <f>D273*EXP(-chi*G273/Mtc)</f>
        <v>356.10916505488819</v>
      </c>
      <c r="R273" s="44">
        <f t="shared" si="89"/>
        <v>-1.2471453679771757E-3</v>
      </c>
      <c r="S273" s="73">
        <f t="shared" si="99"/>
        <v>365.39283052318461</v>
      </c>
      <c r="T273" s="73">
        <f>R273/(1/Mtc+1/(path_DqDp-W272))</f>
        <v>-8.3484883744371682E-4</v>
      </c>
      <c r="U273" s="52">
        <f>D273*T273/(path_DqDp-E273/D273)</f>
        <v>-0.16697371017256329</v>
      </c>
      <c r="V273" s="73">
        <f t="shared" si="100"/>
        <v>285.46962814199429</v>
      </c>
      <c r="W273" s="14">
        <f t="shared" si="101"/>
        <v>1.5710150996862193</v>
      </c>
      <c r="X273">
        <f t="shared" si="102"/>
        <v>448.47709631288313</v>
      </c>
      <c r="Y273">
        <f t="shared" si="85"/>
        <v>-1.0560491249174144E-6</v>
      </c>
      <c r="Z273" s="44">
        <f t="shared" si="103"/>
        <v>-3.6544011087312714E-2</v>
      </c>
      <c r="AA273">
        <f t="shared" si="90"/>
        <v>-4.224863382782918E-6</v>
      </c>
      <c r="AB273" s="43">
        <f t="shared" si="104"/>
        <v>8.4013677942053167E-2</v>
      </c>
    </row>
    <row r="274" spans="1:28">
      <c r="A274" s="74">
        <f t="shared" si="91"/>
        <v>266</v>
      </c>
      <c r="B274" s="73">
        <f t="shared" si="92"/>
        <v>7.1832340912948931</v>
      </c>
      <c r="C274" s="73">
        <f t="shared" si="93"/>
        <v>-3.6544011087312716</v>
      </c>
      <c r="D274" s="73">
        <f t="shared" si="94"/>
        <v>285.46962814199429</v>
      </c>
      <c r="E274" s="73">
        <f t="shared" si="95"/>
        <v>448.47709631288313</v>
      </c>
      <c r="F274" s="14">
        <f t="shared" si="96"/>
        <v>0.65826569225856824</v>
      </c>
      <c r="G274" s="14">
        <f>F274-(Gamma-lambda*LN(D274))</f>
        <v>-7.2922273109208846E-2</v>
      </c>
      <c r="H274" s="15">
        <f t="shared" si="86"/>
        <v>118.54910115834716</v>
      </c>
      <c r="I274" s="15">
        <f>H274*K_over_G</f>
        <v>158.06546821112957</v>
      </c>
      <c r="J274" s="73">
        <f t="shared" si="97"/>
        <v>365.39283052318461</v>
      </c>
      <c r="K274" s="73">
        <f>Mtc+N_*chi*G274</f>
        <v>1.1491581448740025</v>
      </c>
      <c r="L274" s="73">
        <f t="shared" si="98"/>
        <v>1.5710150996862193</v>
      </c>
      <c r="M274" s="73">
        <f t="shared" si="87"/>
        <v>-0.42185695481221686</v>
      </c>
      <c r="N274" s="44">
        <f t="shared" si="84"/>
        <v>2.9999999999999997E-4</v>
      </c>
      <c r="O274" s="44">
        <f t="shared" si="88"/>
        <v>-1.2655708644366504E-4</v>
      </c>
      <c r="P274" s="14">
        <f>_H*D274/J274</f>
        <v>156.2535464821502</v>
      </c>
      <c r="Q274" s="52">
        <f>D274*EXP(-chi*G274/Mtc)</f>
        <v>355.69013974850003</v>
      </c>
      <c r="R274" s="44">
        <f t="shared" si="89"/>
        <v>-1.2447533591121546E-3</v>
      </c>
      <c r="S274" s="73">
        <f t="shared" si="99"/>
        <v>364.93800656999542</v>
      </c>
      <c r="T274" s="73">
        <f>R274/(1/Mtc+1/(path_DqDp-W273))</f>
        <v>-8.3347605662232997E-4</v>
      </c>
      <c r="U274" s="52">
        <f>D274*T274/(path_DqDp-E274/D274)</f>
        <v>-0.16650427859453693</v>
      </c>
      <c r="V274" s="73">
        <f t="shared" si="100"/>
        <v>285.30312386339978</v>
      </c>
      <c r="W274" s="14">
        <f t="shared" si="101"/>
        <v>1.5701808610976613</v>
      </c>
      <c r="X274">
        <f t="shared" si="102"/>
        <v>447.9775047016858</v>
      </c>
      <c r="Y274">
        <f t="shared" si="85"/>
        <v>-1.0533880706451048E-6</v>
      </c>
      <c r="Z274" s="44">
        <f t="shared" si="103"/>
        <v>-3.6671621561827024E-2</v>
      </c>
      <c r="AA274">
        <f t="shared" si="90"/>
        <v>-4.2142167786664387E-6</v>
      </c>
      <c r="AB274" s="43">
        <f t="shared" si="104"/>
        <v>8.4309463725274494E-2</v>
      </c>
    </row>
    <row r="275" spans="1:28">
      <c r="A275" s="74">
        <f t="shared" si="91"/>
        <v>267</v>
      </c>
      <c r="B275" s="73">
        <f t="shared" si="92"/>
        <v>7.2085589871332152</v>
      </c>
      <c r="C275" s="73">
        <f t="shared" si="93"/>
        <v>-3.6671621561827026</v>
      </c>
      <c r="D275" s="73">
        <f t="shared" si="94"/>
        <v>285.30312386339978</v>
      </c>
      <c r="E275" s="73">
        <f t="shared" si="95"/>
        <v>447.9775047016858</v>
      </c>
      <c r="F275" s="14">
        <f t="shared" si="96"/>
        <v>0.65847041773970028</v>
      </c>
      <c r="G275" s="14">
        <f>F275-(Gamma-lambda*LN(D275))</f>
        <v>-7.2726299146929074E-2</v>
      </c>
      <c r="H275" s="15">
        <f t="shared" si="86"/>
        <v>118.51452337893701</v>
      </c>
      <c r="I275" s="15">
        <f>H275*K_over_G</f>
        <v>158.01936450524937</v>
      </c>
      <c r="J275" s="73">
        <f t="shared" si="97"/>
        <v>364.93800656999542</v>
      </c>
      <c r="K275" s="73">
        <f>Mtc+N_*chi*G275</f>
        <v>1.1494560252966679</v>
      </c>
      <c r="L275" s="73">
        <f t="shared" si="98"/>
        <v>1.5701808610976613</v>
      </c>
      <c r="M275" s="73">
        <f t="shared" si="87"/>
        <v>-0.4207248358009934</v>
      </c>
      <c r="N275" s="44">
        <f t="shared" si="84"/>
        <v>2.9999999999999997E-4</v>
      </c>
      <c r="O275" s="44">
        <f t="shared" si="88"/>
        <v>-1.2621745074029801E-4</v>
      </c>
      <c r="P275" s="14">
        <f>_H*D275/J275</f>
        <v>156.35703529206316</v>
      </c>
      <c r="Q275" s="52">
        <f>D275*EXP(-chi*G275/Mtc)</f>
        <v>355.27263857366756</v>
      </c>
      <c r="R275" s="44">
        <f t="shared" si="89"/>
        <v>-1.2423328820557534E-3</v>
      </c>
      <c r="S275" s="73">
        <f t="shared" si="99"/>
        <v>364.48463208452165</v>
      </c>
      <c r="T275" s="73">
        <f>R275/(1/Mtc+1/(path_DqDp-W274))</f>
        <v>-8.3208281386295277E-4</v>
      </c>
      <c r="U275" s="52">
        <f>D275*T275/(path_DqDp-E275/D275)</f>
        <v>-0.16603206632860937</v>
      </c>
      <c r="V275" s="73">
        <f t="shared" si="100"/>
        <v>285.13709179707115</v>
      </c>
      <c r="W275" s="14">
        <f t="shared" si="101"/>
        <v>1.569348018583459</v>
      </c>
      <c r="X275">
        <f t="shared" si="102"/>
        <v>447.47933003638343</v>
      </c>
      <c r="Y275">
        <f t="shared" si="85"/>
        <v>-1.0507070880106839E-6</v>
      </c>
      <c r="Z275" s="44">
        <f t="shared" si="103"/>
        <v>-3.679888971965533E-2</v>
      </c>
      <c r="AA275">
        <f t="shared" si="90"/>
        <v>-4.2034904339066861E-6</v>
      </c>
      <c r="AB275" s="43">
        <f t="shared" si="104"/>
        <v>8.4605260234840593E-2</v>
      </c>
    </row>
    <row r="276" spans="1:28">
      <c r="A276" s="74">
        <f t="shared" si="91"/>
        <v>268</v>
      </c>
      <c r="B276" s="73">
        <f t="shared" si="92"/>
        <v>7.2338963661622149</v>
      </c>
      <c r="C276" s="73">
        <f t="shared" si="93"/>
        <v>-3.679888971965533</v>
      </c>
      <c r="D276" s="73">
        <f t="shared" si="94"/>
        <v>285.13709179707115</v>
      </c>
      <c r="E276" s="73">
        <f t="shared" si="95"/>
        <v>447.47933003638343</v>
      </c>
      <c r="F276" s="14">
        <f t="shared" si="96"/>
        <v>0.65867459449892318</v>
      </c>
      <c r="G276" s="14">
        <f>F276-(Gamma-lambda*LN(D276))</f>
        <v>-7.2530854174129744E-2</v>
      </c>
      <c r="H276" s="15">
        <f t="shared" si="86"/>
        <v>118.48003361492717</v>
      </c>
      <c r="I276" s="15">
        <f>H276*K_over_G</f>
        <v>157.97337815323624</v>
      </c>
      <c r="J276" s="73">
        <f t="shared" si="97"/>
        <v>364.48463208452165</v>
      </c>
      <c r="K276" s="73">
        <f>Mtc+N_*chi*G276</f>
        <v>1.1497531016553229</v>
      </c>
      <c r="L276" s="73">
        <f t="shared" si="98"/>
        <v>1.569348018583459</v>
      </c>
      <c r="M276" s="73">
        <f t="shared" si="87"/>
        <v>-0.41959491692813611</v>
      </c>
      <c r="N276" s="44">
        <f t="shared" si="84"/>
        <v>2.9999999999999997E-4</v>
      </c>
      <c r="O276" s="44">
        <f t="shared" si="88"/>
        <v>-1.2587847507844081E-4</v>
      </c>
      <c r="P276" s="14">
        <f>_H*D276/J276</f>
        <v>156.46041928645687</v>
      </c>
      <c r="Q276" s="52">
        <f>D276*EXP(-chi*G276/Mtc)</f>
        <v>354.85666038910779</v>
      </c>
      <c r="R276" s="44">
        <f t="shared" si="89"/>
        <v>-1.2398847762612401E-3</v>
      </c>
      <c r="S276" s="73">
        <f t="shared" si="99"/>
        <v>364.03271313801889</v>
      </c>
      <c r="T276" s="73">
        <f>R276/(1/Mtc+1/(path_DqDp-W275))</f>
        <v>-8.3066965420036253E-4</v>
      </c>
      <c r="U276" s="52">
        <f>D276*T276/(path_DqDp-E276/D276)</f>
        <v>-0.16555719526439375</v>
      </c>
      <c r="V276" s="73">
        <f t="shared" si="100"/>
        <v>284.97153460180675</v>
      </c>
      <c r="W276" s="14">
        <f t="shared" si="101"/>
        <v>1.5685165920898587</v>
      </c>
      <c r="X276">
        <f t="shared" si="102"/>
        <v>446.98258029624316</v>
      </c>
      <c r="Y276">
        <f t="shared" si="85"/>
        <v>-1.0480069312932026E-6</v>
      </c>
      <c r="Z276" s="44">
        <f t="shared" si="103"/>
        <v>-3.6925816201665067E-2</v>
      </c>
      <c r="AA276">
        <f t="shared" si="90"/>
        <v>-4.1926873666728006E-6</v>
      </c>
      <c r="AB276" s="43">
        <f t="shared" si="104"/>
        <v>8.4901067547473924E-2</v>
      </c>
    </row>
    <row r="277" spans="1:28">
      <c r="A277" s="74">
        <f t="shared" si="91"/>
        <v>269</v>
      </c>
      <c r="B277" s="73">
        <f t="shared" si="92"/>
        <v>7.2592462146918901</v>
      </c>
      <c r="C277" s="73">
        <f t="shared" si="93"/>
        <v>-3.6925816201665067</v>
      </c>
      <c r="D277" s="73">
        <f t="shared" si="94"/>
        <v>284.97153460180675</v>
      </c>
      <c r="E277" s="73">
        <f t="shared" si="95"/>
        <v>446.98258029624316</v>
      </c>
      <c r="F277" s="14">
        <f t="shared" si="96"/>
        <v>0.65887822355144854</v>
      </c>
      <c r="G277" s="14">
        <f>F277-(Gamma-lambda*LN(D277))</f>
        <v>-7.2335936998196848E-2</v>
      </c>
      <c r="H277" s="15">
        <f t="shared" si="86"/>
        <v>118.44563249575613</v>
      </c>
      <c r="I277" s="15">
        <f>H277*K_over_G</f>
        <v>157.92750999434153</v>
      </c>
      <c r="J277" s="73">
        <f t="shared" si="97"/>
        <v>364.03271313801889</v>
      </c>
      <c r="K277" s="73">
        <f>Mtc+N_*chi*G277</f>
        <v>1.1500493757627408</v>
      </c>
      <c r="L277" s="73">
        <f t="shared" si="98"/>
        <v>1.5685165920898587</v>
      </c>
      <c r="M277" s="73">
        <f t="shared" si="87"/>
        <v>-0.41846721632711792</v>
      </c>
      <c r="N277" s="44">
        <f t="shared" si="84"/>
        <v>2.9999999999999997E-4</v>
      </c>
      <c r="O277" s="44">
        <f t="shared" si="88"/>
        <v>-1.2554016489813537E-4</v>
      </c>
      <c r="P277" s="14">
        <f>_H*D277/J277</f>
        <v>156.56369568839435</v>
      </c>
      <c r="Q277" s="52">
        <f>D277*EXP(-chi*G277/Mtc)</f>
        <v>354.44220390837467</v>
      </c>
      <c r="R277" s="44">
        <f t="shared" si="89"/>
        <v>-1.2374098653799854E-3</v>
      </c>
      <c r="S277" s="73">
        <f t="shared" si="99"/>
        <v>363.58225546746087</v>
      </c>
      <c r="T277" s="73">
        <f>R277/(1/Mtc+1/(path_DqDp-W276))</f>
        <v>-8.2923711296012013E-4</v>
      </c>
      <c r="U277" s="52">
        <f>D277*T277/(path_DqDp-E277/D277)</f>
        <v>-0.16507978459492634</v>
      </c>
      <c r="V277" s="73">
        <f t="shared" si="100"/>
        <v>284.80645481721183</v>
      </c>
      <c r="W277" s="14">
        <f t="shared" si="101"/>
        <v>1.5676866010265906</v>
      </c>
      <c r="X277">
        <f t="shared" si="102"/>
        <v>446.48726310282808</v>
      </c>
      <c r="Y277">
        <f t="shared" si="85"/>
        <v>-1.0452883389400685E-6</v>
      </c>
      <c r="Z277" s="44">
        <f t="shared" si="103"/>
        <v>-3.7052401654902145E-2</v>
      </c>
      <c r="AA277">
        <f t="shared" si="90"/>
        <v>-4.1818105317882706E-6</v>
      </c>
      <c r="AB277" s="43">
        <f t="shared" si="104"/>
        <v>8.5196885736942132E-2</v>
      </c>
    </row>
    <row r="278" spans="1:28">
      <c r="A278" s="74">
        <f t="shared" si="91"/>
        <v>270</v>
      </c>
      <c r="B278" s="73">
        <f t="shared" si="92"/>
        <v>7.284608518530808</v>
      </c>
      <c r="C278" s="73">
        <f t="shared" si="93"/>
        <v>-3.7052401654902143</v>
      </c>
      <c r="D278" s="73">
        <f t="shared" si="94"/>
        <v>284.80645481721183</v>
      </c>
      <c r="E278" s="73">
        <f t="shared" si="95"/>
        <v>446.48726310282808</v>
      </c>
      <c r="F278" s="14">
        <f t="shared" si="96"/>
        <v>0.65908130592266412</v>
      </c>
      <c r="G278" s="14">
        <f>F278-(Gamma-lambda*LN(D278))</f>
        <v>-7.2141546422326841E-2</v>
      </c>
      <c r="H278" s="15">
        <f t="shared" si="86"/>
        <v>118.41132062661771</v>
      </c>
      <c r="I278" s="15">
        <f>H278*K_over_G</f>
        <v>157.8817608354903</v>
      </c>
      <c r="J278" s="73">
        <f t="shared" si="97"/>
        <v>363.58225546746087</v>
      </c>
      <c r="K278" s="73">
        <f>Mtc+N_*chi*G278</f>
        <v>1.1503448494380633</v>
      </c>
      <c r="L278" s="73">
        <f t="shared" si="98"/>
        <v>1.5676866010265906</v>
      </c>
      <c r="M278" s="73">
        <f t="shared" si="87"/>
        <v>-0.41734175158852738</v>
      </c>
      <c r="N278" s="44">
        <f t="shared" si="84"/>
        <v>2.9999999999999997E-4</v>
      </c>
      <c r="O278" s="44">
        <f t="shared" si="88"/>
        <v>-1.2520252547655819E-4</v>
      </c>
      <c r="P278" s="14">
        <f>_H*D278/J278</f>
        <v>156.66686178126801</v>
      </c>
      <c r="Q278" s="52">
        <f>D278*EXP(-chi*G278/Mtc)</f>
        <v>354.02926770384369</v>
      </c>
      <c r="R278" s="44">
        <f t="shared" si="89"/>
        <v>-1.2349089575093694E-3</v>
      </c>
      <c r="S278" s="73">
        <f t="shared" si="99"/>
        <v>363.13326448339268</v>
      </c>
      <c r="T278" s="73">
        <f>R278/(1/Mtc+1/(path_DqDp-W277))</f>
        <v>-8.2778571590310399E-4</v>
      </c>
      <c r="U278" s="52">
        <f>D278*T278/(path_DqDp-E278/D278)</f>
        <v>-0.1645999508652698</v>
      </c>
      <c r="V278" s="73">
        <f t="shared" si="100"/>
        <v>284.64185486634653</v>
      </c>
      <c r="W278" s="14">
        <f t="shared" si="101"/>
        <v>1.5668580642764562</v>
      </c>
      <c r="X278">
        <f t="shared" si="102"/>
        <v>445.99338572794375</v>
      </c>
      <c r="Y278">
        <f t="shared" si="85"/>
        <v>-1.0425520338399299E-6</v>
      </c>
      <c r="Z278" s="44">
        <f t="shared" si="103"/>
        <v>-3.7178646732412543E-2</v>
      </c>
      <c r="AA278">
        <f t="shared" si="90"/>
        <v>-4.1708628218214109E-6</v>
      </c>
      <c r="AB278" s="43">
        <f t="shared" si="104"/>
        <v>8.5492714874120315E-2</v>
      </c>
    </row>
    <row r="279" spans="1:28">
      <c r="A279" s="74">
        <f t="shared" si="91"/>
        <v>271</v>
      </c>
      <c r="B279" s="73">
        <f t="shared" si="92"/>
        <v>7.3099832629982799</v>
      </c>
      <c r="C279" s="73">
        <f t="shared" si="93"/>
        <v>-3.7178646732412544</v>
      </c>
      <c r="D279" s="73">
        <f t="shared" si="94"/>
        <v>284.64185486634653</v>
      </c>
      <c r="E279" s="73">
        <f t="shared" si="95"/>
        <v>445.99338572794375</v>
      </c>
      <c r="F279" s="14">
        <f t="shared" si="96"/>
        <v>0.65928384264784345</v>
      </c>
      <c r="G279" s="14">
        <f>F279-(Gamma-lambda*LN(D279))</f>
        <v>-7.1947681245696393E-2</v>
      </c>
      <c r="H279" s="15">
        <f t="shared" si="86"/>
        <v>118.37709858897206</v>
      </c>
      <c r="I279" s="15">
        <f>H279*K_over_G</f>
        <v>157.83613145196276</v>
      </c>
      <c r="J279" s="73">
        <f t="shared" si="97"/>
        <v>363.13326448339268</v>
      </c>
      <c r="K279" s="73">
        <f>Mtc+N_*chi*G279</f>
        <v>1.1506395245065415</v>
      </c>
      <c r="L279" s="73">
        <f t="shared" si="98"/>
        <v>1.5668580642764562</v>
      </c>
      <c r="M279" s="73">
        <f t="shared" si="87"/>
        <v>-0.41621853976991474</v>
      </c>
      <c r="N279" s="44">
        <f t="shared" si="84"/>
        <v>2.9999999999999997E-4</v>
      </c>
      <c r="O279" s="44">
        <f t="shared" si="88"/>
        <v>-1.248655619309744E-4</v>
      </c>
      <c r="P279" s="14">
        <f>_H*D279/J279</f>
        <v>156.76991490784462</v>
      </c>
      <c r="Q279" s="52">
        <f>D279*EXP(-chi*G279/Mtc)</f>
        <v>353.6178502106132</v>
      </c>
      <c r="R279" s="44">
        <f t="shared" si="89"/>
        <v>-1.232382845437244E-3</v>
      </c>
      <c r="S279" s="73">
        <f t="shared" si="99"/>
        <v>362.6857452776357</v>
      </c>
      <c r="T279" s="73">
        <f>R279/(1/Mtc+1/(path_DqDp-W278))</f>
        <v>-8.2631597936808131E-4</v>
      </c>
      <c r="U279" s="52">
        <f>D279*T279/(path_DqDp-E279/D279)</f>
        <v>-0.16411780802038006</v>
      </c>
      <c r="V279" s="73">
        <f t="shared" si="100"/>
        <v>284.47773705832617</v>
      </c>
      <c r="W279" s="14">
        <f t="shared" si="101"/>
        <v>1.5660310002047728</v>
      </c>
      <c r="X279">
        <f t="shared" si="102"/>
        <v>445.50095510144092</v>
      </c>
      <c r="Y279">
        <f t="shared" si="85"/>
        <v>-1.0397987235915569E-6</v>
      </c>
      <c r="Z279" s="44">
        <f t="shared" si="103"/>
        <v>-3.7304552093067107E-2</v>
      </c>
      <c r="AA279">
        <f t="shared" si="90"/>
        <v>-4.1598470681616965E-6</v>
      </c>
      <c r="AB279" s="43">
        <f t="shared" si="104"/>
        <v>8.5788555027052155E-2</v>
      </c>
    </row>
    <row r="280" spans="1:28">
      <c r="A280" s="74">
        <f t="shared" si="91"/>
        <v>272</v>
      </c>
      <c r="B280" s="73">
        <f t="shared" si="92"/>
        <v>7.3353704329363119</v>
      </c>
      <c r="C280" s="73">
        <f t="shared" si="93"/>
        <v>-3.7304552093067107</v>
      </c>
      <c r="D280" s="73">
        <f t="shared" si="94"/>
        <v>284.47773705832617</v>
      </c>
      <c r="E280" s="73">
        <f t="shared" si="95"/>
        <v>445.50095510144092</v>
      </c>
      <c r="F280" s="14">
        <f t="shared" si="96"/>
        <v>0.65948583477186007</v>
      </c>
      <c r="G280" s="14">
        <f>F280-(Gamma-lambda*LN(D280))</f>
        <v>-7.1754340263631256E-2</v>
      </c>
      <c r="H280" s="15">
        <f t="shared" si="86"/>
        <v>118.34296694104766</v>
      </c>
      <c r="I280" s="15">
        <f>H280*K_over_G</f>
        <v>157.79062258806357</v>
      </c>
      <c r="J280" s="73">
        <f t="shared" si="97"/>
        <v>362.6857452776357</v>
      </c>
      <c r="K280" s="73">
        <f>Mtc+N_*chi*G280</f>
        <v>1.1509334027992806</v>
      </c>
      <c r="L280" s="73">
        <f t="shared" si="98"/>
        <v>1.5660310002047728</v>
      </c>
      <c r="M280" s="73">
        <f t="shared" si="87"/>
        <v>-0.41509759740549224</v>
      </c>
      <c r="N280" s="44">
        <f t="shared" si="84"/>
        <v>2.9999999999999997E-4</v>
      </c>
      <c r="O280" s="44">
        <f t="shared" si="88"/>
        <v>-1.2452927922164766E-4</v>
      </c>
      <c r="P280" s="14">
        <f>_H*D280/J280</f>
        <v>156.87285246932362</v>
      </c>
      <c r="Q280" s="52">
        <f>D280*EXP(-chi*G280/Mtc)</f>
        <v>353.20794973032713</v>
      </c>
      <c r="R280" s="44">
        <f t="shared" si="89"/>
        <v>-1.2298323068825319E-3</v>
      </c>
      <c r="S280" s="73">
        <f t="shared" si="99"/>
        <v>362.23970263084749</v>
      </c>
      <c r="T280" s="73">
        <f>R280/(1/Mtc+1/(path_DqDp-W279))</f>
        <v>-8.2482841041204116E-4</v>
      </c>
      <c r="U280" s="52">
        <f>D280*T280/(path_DqDp-E280/D280)</f>
        <v>-0.16363346745218443</v>
      </c>
      <c r="V280" s="73">
        <f t="shared" si="100"/>
        <v>284.31410359087397</v>
      </c>
      <c r="W280" s="14">
        <f t="shared" si="101"/>
        <v>1.5652054266686817</v>
      </c>
      <c r="X280">
        <f t="shared" si="102"/>
        <v>445.00997781887764</v>
      </c>
      <c r="Y280">
        <f t="shared" si="85"/>
        <v>-1.037029100768393E-6</v>
      </c>
      <c r="Z280" s="44">
        <f t="shared" si="103"/>
        <v>-3.7430118401389524E-2</v>
      </c>
      <c r="AA280">
        <f t="shared" si="90"/>
        <v>-4.1487660420737802E-6</v>
      </c>
      <c r="AB280" s="43">
        <f t="shared" si="104"/>
        <v>8.6084406261010077E-2</v>
      </c>
    </row>
    <row r="281" spans="1:28">
      <c r="A281" s="74">
        <f t="shared" si="91"/>
        <v>273</v>
      </c>
      <c r="B281" s="73">
        <f t="shared" si="92"/>
        <v>7.3607700127213569</v>
      </c>
      <c r="C281" s="73">
        <f t="shared" si="93"/>
        <v>-3.7430118401389523</v>
      </c>
      <c r="D281" s="73">
        <f t="shared" si="94"/>
        <v>284.31410359087397</v>
      </c>
      <c r="E281" s="73">
        <f t="shared" si="95"/>
        <v>445.00997781887764</v>
      </c>
      <c r="F281" s="14">
        <f t="shared" si="96"/>
        <v>0.65968728334890736</v>
      </c>
      <c r="G281" s="14">
        <f>F281-(Gamma-lambda*LN(D281))</f>
        <v>-7.1561522267770572E-2</v>
      </c>
      <c r="H281" s="15">
        <f t="shared" si="86"/>
        <v>118.30892621833458</v>
      </c>
      <c r="I281" s="15">
        <f>H281*K_over_G</f>
        <v>157.74523495777945</v>
      </c>
      <c r="J281" s="73">
        <f t="shared" si="97"/>
        <v>362.23970263084749</v>
      </c>
      <c r="K281" s="73">
        <f>Mtc+N_*chi*G281</f>
        <v>1.1512264861529888</v>
      </c>
      <c r="L281" s="73">
        <f t="shared" si="98"/>
        <v>1.5652054266686817</v>
      </c>
      <c r="M281" s="73">
        <f t="shared" si="87"/>
        <v>-0.41397894051569284</v>
      </c>
      <c r="N281" s="44">
        <f t="shared" si="84"/>
        <v>2.9999999999999997E-4</v>
      </c>
      <c r="O281" s="44">
        <f t="shared" si="88"/>
        <v>-1.2419368215470784E-4</v>
      </c>
      <c r="P281" s="14">
        <f>_H*D281/J281</f>
        <v>156.97567192440735</v>
      </c>
      <c r="Q281" s="52">
        <f>D281*EXP(-chi*G281/Mtc)</f>
        <v>352.79956443491812</v>
      </c>
      <c r="R281" s="44">
        <f t="shared" si="89"/>
        <v>-1.2272581047324559E-3</v>
      </c>
      <c r="S281" s="73">
        <f t="shared" si="99"/>
        <v>361.79514101993789</v>
      </c>
      <c r="T281" s="73">
        <f>R281/(1/Mtc+1/(path_DqDp-W280))</f>
        <v>-8.233235069486115E-4</v>
      </c>
      <c r="U281" s="52">
        <f>D281*T281/(path_DqDp-E281/D281)</f>
        <v>-0.16314703804593744</v>
      </c>
      <c r="V281" s="73">
        <f t="shared" si="100"/>
        <v>284.15095655282801</v>
      </c>
      <c r="W281" s="14">
        <f t="shared" si="101"/>
        <v>1.5643813610263115</v>
      </c>
      <c r="X281">
        <f t="shared" si="102"/>
        <v>444.52046014904141</v>
      </c>
      <c r="Y281">
        <f t="shared" si="85"/>
        <v>-1.0342438431791857E-6</v>
      </c>
      <c r="Z281" s="44">
        <f t="shared" si="103"/>
        <v>-3.7555346327387412E-2</v>
      </c>
      <c r="AA281">
        <f t="shared" si="90"/>
        <v>-4.1376224557464578E-6</v>
      </c>
      <c r="AB281" s="43">
        <f t="shared" si="104"/>
        <v>8.6380268638554331E-2</v>
      </c>
    </row>
    <row r="282" spans="1:28">
      <c r="A282" s="74">
        <f t="shared" si="91"/>
        <v>274</v>
      </c>
      <c r="B282" s="73">
        <f t="shared" si="92"/>
        <v>7.3861819862758527</v>
      </c>
      <c r="C282" s="73">
        <f t="shared" si="93"/>
        <v>-3.7555346327387413</v>
      </c>
      <c r="D282" s="73">
        <f t="shared" si="94"/>
        <v>284.15095655282801</v>
      </c>
      <c r="E282" s="73">
        <f t="shared" si="95"/>
        <v>444.52046014904141</v>
      </c>
      <c r="F282" s="14">
        <f t="shared" si="96"/>
        <v>0.65988818944222327</v>
      </c>
      <c r="G282" s="14">
        <f>F282-(Gamma-lambda*LN(D282))</f>
        <v>-7.1369226046228418E-2</v>
      </c>
      <c r="H282" s="15">
        <f t="shared" si="86"/>
        <v>118.27497693406924</v>
      </c>
      <c r="I282" s="15">
        <f>H282*K_over_G</f>
        <v>157.69996924542568</v>
      </c>
      <c r="J282" s="73">
        <f t="shared" si="97"/>
        <v>361.79514101993789</v>
      </c>
      <c r="K282" s="73">
        <f>Mtc+N_*chi*G282</f>
        <v>1.1515187764097328</v>
      </c>
      <c r="L282" s="73">
        <f t="shared" si="98"/>
        <v>1.5643813610263115</v>
      </c>
      <c r="M282" s="73">
        <f t="shared" si="87"/>
        <v>-0.41286258461657876</v>
      </c>
      <c r="N282" s="44">
        <f t="shared" si="84"/>
        <v>2.9999999999999997E-4</v>
      </c>
      <c r="O282" s="44">
        <f t="shared" si="88"/>
        <v>-1.2385877538497361E-4</v>
      </c>
      <c r="P282" s="14">
        <f>_H*D282/J282</f>
        <v>157.07837078838432</v>
      </c>
      <c r="Q282" s="52">
        <f>D282*EXP(-chi*G282/Mtc)</f>
        <v>352.39269237027315</v>
      </c>
      <c r="R282" s="44">
        <f t="shared" si="89"/>
        <v>-1.224660987276269E-3</v>
      </c>
      <c r="S282" s="73">
        <f t="shared" si="99"/>
        <v>361.35206462534467</v>
      </c>
      <c r="T282" s="73">
        <f>R282/(1/Mtc+1/(path_DqDp-W281))</f>
        <v>-8.2180175788447798E-4</v>
      </c>
      <c r="U282" s="52">
        <f>D282*T282/(path_DqDp-E282/D282)</f>
        <v>-0.16265862622583976</v>
      </c>
      <c r="V282" s="73">
        <f t="shared" si="100"/>
        <v>283.98829792660217</v>
      </c>
      <c r="W282" s="14">
        <f t="shared" si="101"/>
        <v>1.5635588201458097</v>
      </c>
      <c r="X282">
        <f t="shared" si="102"/>
        <v>444.0324080413348</v>
      </c>
      <c r="Y282">
        <f t="shared" si="85"/>
        <v>-1.0314436141245977E-6</v>
      </c>
      <c r="Z282" s="44">
        <f t="shared" si="103"/>
        <v>-3.7680236546386511E-2</v>
      </c>
      <c r="AA282">
        <f t="shared" si="90"/>
        <v>-4.1264189633168618E-6</v>
      </c>
      <c r="AB282" s="43">
        <f t="shared" si="104"/>
        <v>8.667614221959101E-2</v>
      </c>
    </row>
    <row r="283" spans="1:28">
      <c r="A283" s="74">
        <f t="shared" si="91"/>
        <v>275</v>
      </c>
      <c r="B283" s="73">
        <f t="shared" si="92"/>
        <v>7.41160633707955</v>
      </c>
      <c r="C283" s="73">
        <f t="shared" si="93"/>
        <v>-3.7680236546386512</v>
      </c>
      <c r="D283" s="73">
        <f t="shared" si="94"/>
        <v>283.98829792660217</v>
      </c>
      <c r="E283" s="73">
        <f t="shared" si="95"/>
        <v>444.0324080413348</v>
      </c>
      <c r="F283" s="14">
        <f t="shared" si="96"/>
        <v>0.66008855412381984</v>
      </c>
      <c r="G283" s="14">
        <f>F283-(Gamma-lambda*LN(D283))</f>
        <v>-7.1177450383752894E-2</v>
      </c>
      <c r="H283" s="15">
        <f t="shared" si="86"/>
        <v>118.2411195797109</v>
      </c>
      <c r="I283" s="15">
        <f>H283*K_over_G</f>
        <v>157.65482610628121</v>
      </c>
      <c r="J283" s="73">
        <f t="shared" si="97"/>
        <v>361.35206462534467</v>
      </c>
      <c r="K283" s="73">
        <f>Mtc+N_*chi*G283</f>
        <v>1.1518102754166957</v>
      </c>
      <c r="L283" s="73">
        <f t="shared" si="98"/>
        <v>1.5635588201458097</v>
      </c>
      <c r="M283" s="73">
        <f t="shared" si="87"/>
        <v>-0.41174854472911404</v>
      </c>
      <c r="N283" s="44">
        <f t="shared" si="84"/>
        <v>2.9999999999999997E-4</v>
      </c>
      <c r="O283" s="44">
        <f t="shared" si="88"/>
        <v>-1.2352456341873421E-4</v>
      </c>
      <c r="P283" s="14">
        <f>_H*D283/J283</f>
        <v>157.18094663222448</v>
      </c>
      <c r="Q283" s="52">
        <f>D283*EXP(-chi*G283/Mtc)</f>
        <v>351.98733145982499</v>
      </c>
      <c r="R283" s="44">
        <f t="shared" si="89"/>
        <v>-1.2220416884353928E-3</v>
      </c>
      <c r="S283" s="73">
        <f t="shared" si="99"/>
        <v>360.91047733817027</v>
      </c>
      <c r="T283" s="73">
        <f>R283/(1/Mtc+1/(path_DqDp-W282))</f>
        <v>-8.2026364325373555E-4</v>
      </c>
      <c r="U283" s="52">
        <f>D283*T283/(path_DqDp-E283/D283)</f>
        <v>-0.16216833599991035</v>
      </c>
      <c r="V283" s="73">
        <f t="shared" si="100"/>
        <v>283.82612959060225</v>
      </c>
      <c r="W283" s="14">
        <f t="shared" si="101"/>
        <v>1.5627378204142359</v>
      </c>
      <c r="X283">
        <f t="shared" si="102"/>
        <v>443.54582713302625</v>
      </c>
      <c r="Y283">
        <f t="shared" si="85"/>
        <v>-1.028629062649731E-6</v>
      </c>
      <c r="Z283" s="44">
        <f t="shared" si="103"/>
        <v>-3.7804789738867896E-2</v>
      </c>
      <c r="AA283">
        <f t="shared" si="90"/>
        <v>-4.1151581618823459E-6</v>
      </c>
      <c r="AB283" s="43">
        <f t="shared" si="104"/>
        <v>8.6972027061429133E-2</v>
      </c>
    </row>
    <row r="284" spans="1:28">
      <c r="A284" s="74">
        <f t="shared" si="91"/>
        <v>276</v>
      </c>
      <c r="B284" s="73">
        <f t="shared" si="92"/>
        <v>7.4370430481806507</v>
      </c>
      <c r="C284" s="73">
        <f t="shared" si="93"/>
        <v>-3.7804789738867894</v>
      </c>
      <c r="D284" s="73">
        <f t="shared" si="94"/>
        <v>283.82612959060225</v>
      </c>
      <c r="E284" s="73">
        <f t="shared" si="95"/>
        <v>443.54582713302625</v>
      </c>
      <c r="F284" s="14">
        <f t="shared" si="96"/>
        <v>0.6602883784742184</v>
      </c>
      <c r="G284" s="14">
        <f>F284-(Gamma-lambda*LN(D284))</f>
        <v>-7.0986194061880004E-2</v>
      </c>
      <c r="H284" s="15">
        <f t="shared" si="86"/>
        <v>118.20735462540959</v>
      </c>
      <c r="I284" s="15">
        <f>H284*K_over_G</f>
        <v>157.60980616721281</v>
      </c>
      <c r="J284" s="73">
        <f t="shared" si="97"/>
        <v>360.91047733817027</v>
      </c>
      <c r="K284" s="73">
        <f>Mtc+N_*chi*G284</f>
        <v>1.1521009850259425</v>
      </c>
      <c r="L284" s="73">
        <f t="shared" si="98"/>
        <v>1.5627378204142359</v>
      </c>
      <c r="M284" s="73">
        <f t="shared" si="87"/>
        <v>-0.41063683538829343</v>
      </c>
      <c r="N284" s="44">
        <f t="shared" si="84"/>
        <v>2.9999999999999997E-4</v>
      </c>
      <c r="O284" s="44">
        <f t="shared" si="88"/>
        <v>-1.2319105061648803E-4</v>
      </c>
      <c r="P284" s="14">
        <f>_H*D284/J284</f>
        <v>157.2833970816865</v>
      </c>
      <c r="Q284" s="52">
        <f>D284*EXP(-chi*G284/Mtc)</f>
        <v>351.58347950806524</v>
      </c>
      <c r="R284" s="44">
        <f t="shared" si="89"/>
        <v>-1.2194009279906997E-3</v>
      </c>
      <c r="S284" s="73">
        <f t="shared" si="99"/>
        <v>360.47038276718257</v>
      </c>
      <c r="T284" s="73">
        <f>R284/(1/Mtc+1/(path_DqDp-W283))</f>
        <v>-8.1870963435066882E-4</v>
      </c>
      <c r="U284" s="52">
        <f>D284*T284/(path_DqDp-E284/D284)</f>
        <v>-0.16167626900421161</v>
      </c>
      <c r="V284" s="73">
        <f t="shared" si="100"/>
        <v>283.66445332159805</v>
      </c>
      <c r="W284" s="14">
        <f t="shared" si="101"/>
        <v>1.5619183777463264</v>
      </c>
      <c r="X284">
        <f t="shared" si="102"/>
        <v>443.06072275636893</v>
      </c>
      <c r="Y284">
        <f t="shared" si="85"/>
        <v>-1.0258008237931882E-6</v>
      </c>
      <c r="Z284" s="44">
        <f t="shared" si="103"/>
        <v>-3.7929006590308179E-2</v>
      </c>
      <c r="AA284">
        <f t="shared" si="90"/>
        <v>-4.1038425924899382E-6</v>
      </c>
      <c r="AB284" s="43">
        <f t="shared" si="104"/>
        <v>8.726792321883664E-2</v>
      </c>
    </row>
    <row r="285" spans="1:28">
      <c r="A285" s="74">
        <f t="shared" si="91"/>
        <v>277</v>
      </c>
      <c r="B285" s="73">
        <f t="shared" si="92"/>
        <v>7.462492102206725</v>
      </c>
      <c r="C285" s="73">
        <f t="shared" si="93"/>
        <v>-3.7929006590308179</v>
      </c>
      <c r="D285" s="73">
        <f t="shared" si="94"/>
        <v>283.66445332159805</v>
      </c>
      <c r="E285" s="73">
        <f t="shared" si="95"/>
        <v>443.06072275636893</v>
      </c>
      <c r="F285" s="14">
        <f t="shared" si="96"/>
        <v>0.66048766358218858</v>
      </c>
      <c r="G285" s="14">
        <f>F285-(Gamma-lambda*LN(D285))</f>
        <v>-7.079545585908753E-2</v>
      </c>
      <c r="H285" s="15">
        <f t="shared" si="86"/>
        <v>118.17368252046606</v>
      </c>
      <c r="I285" s="15">
        <f>H285*K_over_G</f>
        <v>157.56491002728811</v>
      </c>
      <c r="J285" s="73">
        <f t="shared" si="97"/>
        <v>360.47038276718257</v>
      </c>
      <c r="K285" s="73">
        <f>Mtc+N_*chi*G285</f>
        <v>1.1523909070941869</v>
      </c>
      <c r="L285" s="73">
        <f t="shared" si="98"/>
        <v>1.5619183777463264</v>
      </c>
      <c r="M285" s="73">
        <f t="shared" si="87"/>
        <v>-0.40952747065213946</v>
      </c>
      <c r="N285" s="44">
        <f t="shared" si="84"/>
        <v>2.9999999999999997E-4</v>
      </c>
      <c r="O285" s="44">
        <f t="shared" si="88"/>
        <v>-1.2285824119564182E-4</v>
      </c>
      <c r="P285" s="14">
        <f>_H*D285/J285</f>
        <v>157.38571981643705</v>
      </c>
      <c r="Q285" s="52">
        <f>D285*EXP(-chi*G285/Mtc)</f>
        <v>351.18113420398885</v>
      </c>
      <c r="R285" s="44">
        <f t="shared" si="89"/>
        <v>-1.2167394118059692E-3</v>
      </c>
      <c r="S285" s="73">
        <f t="shared" si="99"/>
        <v>360.03178424568097</v>
      </c>
      <c r="T285" s="73">
        <f>R285/(1/Mtc+1/(path_DqDp-W284))</f>
        <v>-8.17140193860302E-4</v>
      </c>
      <c r="U285" s="52">
        <f>D285*T285/(path_DqDp-E285/D285)</f>
        <v>-0.16118252454630108</v>
      </c>
      <c r="V285" s="73">
        <f t="shared" si="100"/>
        <v>283.50327079705175</v>
      </c>
      <c r="W285" s="14">
        <f t="shared" si="101"/>
        <v>1.5611005075931228</v>
      </c>
      <c r="X285">
        <f t="shared" si="102"/>
        <v>442.57709994558803</v>
      </c>
      <c r="Y285">
        <f t="shared" si="85"/>
        <v>-1.0229595188318671E-6</v>
      </c>
      <c r="Z285" s="44">
        <f t="shared" si="103"/>
        <v>-3.8052887791022651E-2</v>
      </c>
      <c r="AA285">
        <f t="shared" si="90"/>
        <v>-4.0924747411264247E-6</v>
      </c>
      <c r="AB285" s="43">
        <f t="shared" si="104"/>
        <v>8.7563830744095517E-2</v>
      </c>
    </row>
    <row r="286" spans="1:28">
      <c r="A286" s="74">
        <f t="shared" si="91"/>
        <v>278</v>
      </c>
      <c r="B286" s="73">
        <f t="shared" si="92"/>
        <v>7.4879534813754631</v>
      </c>
      <c r="C286" s="73">
        <f t="shared" si="93"/>
        <v>-3.8052887791022649</v>
      </c>
      <c r="D286" s="73">
        <f t="shared" si="94"/>
        <v>283.50327079705175</v>
      </c>
      <c r="E286" s="73">
        <f t="shared" si="95"/>
        <v>442.57709994558803</v>
      </c>
      <c r="F286" s="14">
        <f t="shared" si="96"/>
        <v>0.66068641054449306</v>
      </c>
      <c r="G286" s="14">
        <f>F286-(Gamma-lambda*LN(D286))</f>
        <v>-7.060523455094303E-2</v>
      </c>
      <c r="H286" s="15">
        <f t="shared" si="86"/>
        <v>118.14010369378357</v>
      </c>
      <c r="I286" s="15">
        <f>H286*K_over_G</f>
        <v>157.52013825837813</v>
      </c>
      <c r="J286" s="73">
        <f t="shared" si="97"/>
        <v>360.03178424568097</v>
      </c>
      <c r="K286" s="73">
        <f>Mtc+N_*chi*G286</f>
        <v>1.1526800434825666</v>
      </c>
      <c r="L286" s="73">
        <f t="shared" si="98"/>
        <v>1.5611005075931228</v>
      </c>
      <c r="M286" s="73">
        <f t="shared" si="87"/>
        <v>-0.40842046411055621</v>
      </c>
      <c r="N286" s="44">
        <f t="shared" si="84"/>
        <v>2.9999999999999997E-4</v>
      </c>
      <c r="O286" s="44">
        <f t="shared" si="88"/>
        <v>-1.2252613923316685E-4</v>
      </c>
      <c r="P286" s="14">
        <f>_H*D286/J286</f>
        <v>157.48791256918184</v>
      </c>
      <c r="Q286" s="52">
        <f>D286*EXP(-chi*G286/Mtc)</f>
        <v>350.78029312446262</v>
      </c>
      <c r="R286" s="44">
        <f t="shared" si="89"/>
        <v>-1.214057832048596E-3</v>
      </c>
      <c r="S286" s="73">
        <f t="shared" si="99"/>
        <v>359.59468483823105</v>
      </c>
      <c r="T286" s="73">
        <f>R286/(1/Mtc+1/(path_DqDp-W285))</f>
        <v>-8.1555577598744838E-4</v>
      </c>
      <c r="U286" s="52">
        <f>D286*T286/(path_DqDp-E286/D286)</f>
        <v>-0.16068719964805525</v>
      </c>
      <c r="V286" s="73">
        <f t="shared" si="100"/>
        <v>283.34258359740369</v>
      </c>
      <c r="W286" s="14">
        <f t="shared" si="101"/>
        <v>1.5602842249504756</v>
      </c>
      <c r="X286">
        <f t="shared" si="102"/>
        <v>442.09496344374037</v>
      </c>
      <c r="Y286">
        <f t="shared" si="85"/>
        <v>-1.020105755522397E-6</v>
      </c>
      <c r="Z286" s="44">
        <f t="shared" si="103"/>
        <v>-3.8176434036011342E-2</v>
      </c>
      <c r="AA286">
        <f t="shared" si="90"/>
        <v>-4.0810570396768008E-6</v>
      </c>
      <c r="AB286" s="43">
        <f t="shared" si="104"/>
        <v>8.7859749687055844E-2</v>
      </c>
    </row>
    <row r="287" spans="1:28">
      <c r="A287" s="74">
        <f t="shared" si="91"/>
        <v>279</v>
      </c>
      <c r="B287" s="73">
        <f t="shared" si="92"/>
        <v>7.5134271675052062</v>
      </c>
      <c r="C287" s="73">
        <f t="shared" si="93"/>
        <v>-3.8176434036011342</v>
      </c>
      <c r="D287" s="73">
        <f t="shared" si="94"/>
        <v>283.34258359740369</v>
      </c>
      <c r="E287" s="73">
        <f t="shared" si="95"/>
        <v>442.09496344374037</v>
      </c>
      <c r="F287" s="14">
        <f t="shared" si="96"/>
        <v>0.66088462046563623</v>
      </c>
      <c r="G287" s="14">
        <f>F287-(Gamma-lambda*LN(D287))</f>
        <v>-7.0415528910251379E-2</v>
      </c>
      <c r="H287" s="15">
        <f t="shared" si="86"/>
        <v>118.10661855431185</v>
      </c>
      <c r="I287" s="15">
        <f>H287*K_over_G</f>
        <v>157.47549140574915</v>
      </c>
      <c r="J287" s="73">
        <f t="shared" si="97"/>
        <v>359.59468483823105</v>
      </c>
      <c r="K287" s="73">
        <f>Mtc+N_*chi*G287</f>
        <v>1.1529683960564179</v>
      </c>
      <c r="L287" s="73">
        <f t="shared" si="98"/>
        <v>1.5602842249504756</v>
      </c>
      <c r="M287" s="73">
        <f t="shared" si="87"/>
        <v>-0.40731582889405771</v>
      </c>
      <c r="N287" s="44">
        <f t="shared" si="84"/>
        <v>2.9999999999999997E-4</v>
      </c>
      <c r="O287" s="44">
        <f t="shared" si="88"/>
        <v>-1.2219474866821729E-4</v>
      </c>
      <c r="P287" s="14">
        <f>_H*D287/J287</f>
        <v>157.5899731248083</v>
      </c>
      <c r="Q287" s="52">
        <f>D287*EXP(-chi*G287/Mtc)</f>
        <v>350.3809537375264</v>
      </c>
      <c r="R287" s="44">
        <f t="shared" si="89"/>
        <v>-1.2113568674068046E-3</v>
      </c>
      <c r="S287" s="73">
        <f t="shared" si="99"/>
        <v>359.15908734726929</v>
      </c>
      <c r="T287" s="73">
        <f>R287/(1/Mtc+1/(path_DqDp-W286))</f>
        <v>-8.1395682658374666E-4</v>
      </c>
      <c r="U287" s="52">
        <f>D287*T287/(path_DqDp-E287/D287)</f>
        <v>-0.16019038908776928</v>
      </c>
      <c r="V287" s="73">
        <f t="shared" si="100"/>
        <v>283.18239320831594</v>
      </c>
      <c r="W287" s="14">
        <f t="shared" si="101"/>
        <v>1.5594695443674187</v>
      </c>
      <c r="X287">
        <f t="shared" si="102"/>
        <v>441.61431770944768</v>
      </c>
      <c r="Y287">
        <f t="shared" si="85"/>
        <v>-1.0172401283386059E-6</v>
      </c>
      <c r="Z287" s="44">
        <f t="shared" si="103"/>
        <v>-3.8299646024807898E-2</v>
      </c>
      <c r="AA287">
        <f t="shared" si="90"/>
        <v>-4.0695918668746427E-6</v>
      </c>
      <c r="AB287" s="43">
        <f t="shared" si="104"/>
        <v>8.8155680095188968E-2</v>
      </c>
    </row>
    <row r="288" spans="1:28">
      <c r="A288" s="74">
        <f t="shared" si="91"/>
        <v>280</v>
      </c>
      <c r="B288" s="73">
        <f t="shared" si="92"/>
        <v>7.5389131420252999</v>
      </c>
      <c r="C288" s="73">
        <f t="shared" si="93"/>
        <v>-3.8299646024807901</v>
      </c>
      <c r="D288" s="73">
        <f t="shared" si="94"/>
        <v>283.18239320831594</v>
      </c>
      <c r="E288" s="73">
        <f t="shared" si="95"/>
        <v>441.61431770944768</v>
      </c>
      <c r="F288" s="14">
        <f t="shared" si="96"/>
        <v>0.66108229445761812</v>
      </c>
      <c r="G288" s="14">
        <f>F288-(Gamma-lambda*LN(D288))</f>
        <v>-7.022633770719755E-2</v>
      </c>
      <c r="H288" s="15">
        <f t="shared" si="86"/>
        <v>118.07322749148325</v>
      </c>
      <c r="I288" s="15">
        <f>H288*K_over_G</f>
        <v>157.43096998864436</v>
      </c>
      <c r="J288" s="73">
        <f t="shared" si="97"/>
        <v>359.15908734726929</v>
      </c>
      <c r="K288" s="73">
        <f>Mtc+N_*chi*G288</f>
        <v>1.1532559666850597</v>
      </c>
      <c r="L288" s="73">
        <f t="shared" si="98"/>
        <v>1.5594695443674187</v>
      </c>
      <c r="M288" s="73">
        <f t="shared" si="87"/>
        <v>-0.40621357768235899</v>
      </c>
      <c r="N288" s="44">
        <f t="shared" si="84"/>
        <v>2.9999999999999997E-4</v>
      </c>
      <c r="O288" s="44">
        <f t="shared" si="88"/>
        <v>-1.2186407330470769E-4</v>
      </c>
      <c r="P288" s="14">
        <f>_H*D288/J288</f>
        <v>157.69189931953923</v>
      </c>
      <c r="Q288" s="52">
        <f>D288*EXP(-chi*G288/Mtc)</f>
        <v>349.98311340562236</v>
      </c>
      <c r="R288" s="44">
        <f t="shared" si="89"/>
        <v>-1.2086371833040892E-3</v>
      </c>
      <c r="S288" s="73">
        <f t="shared" si="99"/>
        <v>358.72499431957982</v>
      </c>
      <c r="T288" s="73">
        <f>R288/(1/Mtc+1/(path_DqDp-W287))</f>
        <v>-8.12343783273172E-4</v>
      </c>
      <c r="U288" s="52">
        <f>D288*T288/(path_DqDp-E288/D288)</f>
        <v>-0.1596921854416303</v>
      </c>
      <c r="V288" s="73">
        <f t="shared" si="100"/>
        <v>283.02270102287429</v>
      </c>
      <c r="W288" s="14">
        <f t="shared" si="101"/>
        <v>1.5586564799544171</v>
      </c>
      <c r="X288">
        <f t="shared" si="102"/>
        <v>441.13516692350464</v>
      </c>
      <c r="Y288">
        <f t="shared" si="85"/>
        <v>-1.0143632187056273E-6</v>
      </c>
      <c r="Z288" s="44">
        <f t="shared" si="103"/>
        <v>-3.8422524461331313E-2</v>
      </c>
      <c r="AA288">
        <f t="shared" si="90"/>
        <v>-4.0580815492453245E-6</v>
      </c>
      <c r="AB288" s="43">
        <f t="shared" si="104"/>
        <v>8.8451622013639722E-2</v>
      </c>
    </row>
    <row r="289" spans="1:28">
      <c r="A289" s="74">
        <f t="shared" si="91"/>
        <v>281</v>
      </c>
      <c r="B289" s="73">
        <f t="shared" si="92"/>
        <v>7.5644113859862623</v>
      </c>
      <c r="C289" s="73">
        <f t="shared" si="93"/>
        <v>-3.8422524461331311</v>
      </c>
      <c r="D289" s="73">
        <f t="shared" si="94"/>
        <v>283.02270102287429</v>
      </c>
      <c r="E289" s="73">
        <f t="shared" si="95"/>
        <v>441.13516692350464</v>
      </c>
      <c r="F289" s="14">
        <f t="shared" si="96"/>
        <v>0.66127943363969266</v>
      </c>
      <c r="G289" s="14">
        <f>F289-(Gamma-lambda*LN(D289))</f>
        <v>-7.0037659709487277E-2</v>
      </c>
      <c r="H289" s="15">
        <f t="shared" si="86"/>
        <v>118.03993087564106</v>
      </c>
      <c r="I289" s="15">
        <f>H289*K_over_G</f>
        <v>157.38657450085478</v>
      </c>
      <c r="J289" s="73">
        <f t="shared" si="97"/>
        <v>358.72499431957982</v>
      </c>
      <c r="K289" s="73">
        <f>Mtc+N_*chi*G289</f>
        <v>1.1535427572415793</v>
      </c>
      <c r="L289" s="73">
        <f t="shared" si="98"/>
        <v>1.5586564799544171</v>
      </c>
      <c r="M289" s="73">
        <f t="shared" si="87"/>
        <v>-0.40511372271283785</v>
      </c>
      <c r="N289" s="44">
        <f t="shared" si="84"/>
        <v>2.9999999999999997E-4</v>
      </c>
      <c r="O289" s="44">
        <f t="shared" si="88"/>
        <v>-1.2153411681385135E-4</v>
      </c>
      <c r="P289" s="14">
        <f>_H*D289/J289</f>
        <v>157.79368904009843</v>
      </c>
      <c r="Q289" s="52">
        <f>D289*EXP(-chi*G289/Mtc)</f>
        <v>349.58676938875732</v>
      </c>
      <c r="R289" s="44">
        <f t="shared" si="89"/>
        <v>-1.205899432110446E-3</v>
      </c>
      <c r="S289" s="73">
        <f t="shared" si="99"/>
        <v>358.29240805264601</v>
      </c>
      <c r="T289" s="73">
        <f>R289/(1/Mtc+1/(path_DqDp-W288))</f>
        <v>-8.1071707557572512E-4</v>
      </c>
      <c r="U289" s="52">
        <f>D289*T289/(path_DqDp-E289/D289)</f>
        <v>-0.15919267912450943</v>
      </c>
      <c r="V289" s="73">
        <f t="shared" si="100"/>
        <v>282.8635083437498</v>
      </c>
      <c r="W289" s="14">
        <f t="shared" si="101"/>
        <v>1.5578450453914929</v>
      </c>
      <c r="X289">
        <f t="shared" si="102"/>
        <v>440.65751499536583</v>
      </c>
      <c r="Y289">
        <f t="shared" si="85"/>
        <v>-1.0114755952302963E-6</v>
      </c>
      <c r="Z289" s="44">
        <f t="shared" si="103"/>
        <v>-3.8545070053740395E-2</v>
      </c>
      <c r="AA289">
        <f t="shared" si="90"/>
        <v>-4.046528362017035E-6</v>
      </c>
      <c r="AB289" s="43">
        <f t="shared" si="104"/>
        <v>8.8747575485277702E-2</v>
      </c>
    </row>
    <row r="290" spans="1:28">
      <c r="A290" s="74">
        <f t="shared" si="91"/>
        <v>282</v>
      </c>
      <c r="B290" s="73">
        <f t="shared" si="92"/>
        <v>7.5899218800697561</v>
      </c>
      <c r="C290" s="73">
        <f t="shared" si="93"/>
        <v>-3.8545070053740393</v>
      </c>
      <c r="D290" s="73">
        <f t="shared" si="94"/>
        <v>282.8635083437498</v>
      </c>
      <c r="E290" s="73">
        <f t="shared" si="95"/>
        <v>440.65751499536583</v>
      </c>
      <c r="F290" s="14">
        <f t="shared" si="96"/>
        <v>0.66147603913813002</v>
      </c>
      <c r="G290" s="14">
        <f>F290-(Gamma-lambda*LN(D290))</f>
        <v>-6.9849493682485497E-2</v>
      </c>
      <c r="H290" s="15">
        <f t="shared" si="86"/>
        <v>118.00672905846054</v>
      </c>
      <c r="I290" s="15">
        <f>H290*K_over_G</f>
        <v>157.34230541128073</v>
      </c>
      <c r="J290" s="73">
        <f t="shared" si="97"/>
        <v>358.29240805264601</v>
      </c>
      <c r="K290" s="73">
        <f>Mtc+N_*chi*G290</f>
        <v>1.1538287696026222</v>
      </c>
      <c r="L290" s="73">
        <f t="shared" si="98"/>
        <v>1.5578450453914929</v>
      </c>
      <c r="M290" s="73">
        <f t="shared" si="87"/>
        <v>-0.40401627578887078</v>
      </c>
      <c r="N290" s="44">
        <f t="shared" si="84"/>
        <v>2.9999999999999997E-4</v>
      </c>
      <c r="O290" s="44">
        <f t="shared" si="88"/>
        <v>-1.2120488273666122E-4</v>
      </c>
      <c r="P290" s="14">
        <f>_H*D290/J290</f>
        <v>157.89534022288689</v>
      </c>
      <c r="Q290" s="52">
        <f>D290*EXP(-chi*G290/Mtc)</f>
        <v>349.19191884759903</v>
      </c>
      <c r="R290" s="44">
        <f t="shared" si="89"/>
        <v>-1.2031442533505764E-3</v>
      </c>
      <c r="S290" s="73">
        <f t="shared" si="99"/>
        <v>357.86133060087832</v>
      </c>
      <c r="T290" s="73">
        <f>R290/(1/Mtc+1/(path_DqDp-W289))</f>
        <v>-8.0907712502941527E-4</v>
      </c>
      <c r="U290" s="52">
        <f>D290*T290/(path_DqDp-E290/D290)</f>
        <v>-0.15869195843009942</v>
      </c>
      <c r="V290" s="73">
        <f t="shared" si="100"/>
        <v>282.7048163853197</v>
      </c>
      <c r="W290" s="14">
        <f t="shared" si="101"/>
        <v>1.5570352539362269</v>
      </c>
      <c r="X290">
        <f t="shared" si="102"/>
        <v>440.18136556951066</v>
      </c>
      <c r="Y290">
        <f t="shared" si="85"/>
        <v>-1.0085778139279884E-6</v>
      </c>
      <c r="Z290" s="44">
        <f t="shared" si="103"/>
        <v>-3.8667283514290982E-2</v>
      </c>
      <c r="AA290">
        <f t="shared" si="90"/>
        <v>-4.0349345300409505E-6</v>
      </c>
      <c r="AB290" s="43">
        <f t="shared" si="104"/>
        <v>8.904354055074766E-2</v>
      </c>
    </row>
    <row r="291" spans="1:28">
      <c r="A291" s="74">
        <f t="shared" si="91"/>
        <v>283</v>
      </c>
      <c r="B291" s="73">
        <f t="shared" si="92"/>
        <v>7.6154446045983999</v>
      </c>
      <c r="C291" s="73">
        <f t="shared" si="93"/>
        <v>-3.866728351429098</v>
      </c>
      <c r="D291" s="73">
        <f t="shared" si="94"/>
        <v>282.7048163853197</v>
      </c>
      <c r="E291" s="73">
        <f t="shared" si="95"/>
        <v>440.18136556951066</v>
      </c>
      <c r="F291" s="14">
        <f t="shared" si="96"/>
        <v>0.66167211208598464</v>
      </c>
      <c r="G291" s="14">
        <f>F291-(Gamma-lambda*LN(D291))</f>
        <v>-6.9661838389350361E-2</v>
      </c>
      <c r="H291" s="15">
        <f t="shared" si="86"/>
        <v>117.97362237336218</v>
      </c>
      <c r="I291" s="15">
        <f>H291*K_over_G</f>
        <v>157.29816316448293</v>
      </c>
      <c r="J291" s="73">
        <f t="shared" si="97"/>
        <v>357.86133060087832</v>
      </c>
      <c r="K291" s="73">
        <f>Mtc+N_*chi*G291</f>
        <v>1.1541140056481876</v>
      </c>
      <c r="L291" s="73">
        <f t="shared" si="98"/>
        <v>1.5570352539362269</v>
      </c>
      <c r="M291" s="73">
        <f t="shared" si="87"/>
        <v>-0.40292124828803932</v>
      </c>
      <c r="N291" s="44">
        <f t="shared" si="84"/>
        <v>2.9999999999999997E-4</v>
      </c>
      <c r="O291" s="44">
        <f t="shared" si="88"/>
        <v>-1.2087637448641178E-4</v>
      </c>
      <c r="P291" s="14">
        <f>_H*D291/J291</f>
        <v>157.99685085317003</v>
      </c>
      <c r="Q291" s="52">
        <f>D291*EXP(-chi*G291/Mtc)</f>
        <v>348.79855884650431</v>
      </c>
      <c r="R291" s="44">
        <f t="shared" si="89"/>
        <v>-1.2003722739094725E-3</v>
      </c>
      <c r="S291" s="73">
        <f t="shared" si="99"/>
        <v>357.43176378172069</v>
      </c>
      <c r="T291" s="73">
        <f>R291/(1/Mtc+1/(path_DqDp-W290))</f>
        <v>-8.074243453108158E-4</v>
      </c>
      <c r="U291" s="52">
        <f>D291*T291/(path_DqDp-E291/D291)</f>
        <v>-0.15819010957045437</v>
      </c>
      <c r="V291" s="73">
        <f t="shared" si="100"/>
        <v>282.54662627574925</v>
      </c>
      <c r="W291" s="14">
        <f t="shared" si="101"/>
        <v>1.5562271184316414</v>
      </c>
      <c r="X291">
        <f t="shared" si="102"/>
        <v>439.70672203169113</v>
      </c>
      <c r="Y291">
        <f t="shared" si="85"/>
        <v>-1.0056704184462648E-6</v>
      </c>
      <c r="Z291" s="44">
        <f t="shared" si="103"/>
        <v>-3.8789165559195843E-2</v>
      </c>
      <c r="AA291">
        <f t="shared" si="90"/>
        <v>-4.0233022286743273E-6</v>
      </c>
      <c r="AB291" s="43">
        <f t="shared" si="104"/>
        <v>8.933951724851899E-2</v>
      </c>
    </row>
    <row r="292" spans="1:28">
      <c r="A292" s="74">
        <f t="shared" si="91"/>
        <v>284</v>
      </c>
      <c r="B292" s="73">
        <f t="shared" si="92"/>
        <v>7.6409795395453717</v>
      </c>
      <c r="C292" s="73">
        <f t="shared" si="93"/>
        <v>-3.8789165559195844</v>
      </c>
      <c r="D292" s="73">
        <f t="shared" si="94"/>
        <v>282.54662627574925</v>
      </c>
      <c r="E292" s="73">
        <f t="shared" si="95"/>
        <v>439.70672203169113</v>
      </c>
      <c r="F292" s="14">
        <f t="shared" si="96"/>
        <v>0.66186765362286559</v>
      </c>
      <c r="G292" s="14">
        <f>F292-(Gamma-lambda*LN(D292))</f>
        <v>-6.9474692591166898E-2</v>
      </c>
      <c r="H292" s="15">
        <f t="shared" si="86"/>
        <v>117.94061113591793</v>
      </c>
      <c r="I292" s="15">
        <f>H292*K_over_G</f>
        <v>157.25414818122394</v>
      </c>
      <c r="J292" s="73">
        <f t="shared" si="97"/>
        <v>357.43176378172069</v>
      </c>
      <c r="K292" s="73">
        <f>Mtc+N_*chi*G292</f>
        <v>1.1543984672614263</v>
      </c>
      <c r="L292" s="73">
        <f t="shared" si="98"/>
        <v>1.5562271184316414</v>
      </c>
      <c r="M292" s="73">
        <f t="shared" si="87"/>
        <v>-0.40182865117021516</v>
      </c>
      <c r="N292" s="44">
        <f t="shared" si="84"/>
        <v>2.9999999999999997E-4</v>
      </c>
      <c r="O292" s="44">
        <f t="shared" si="88"/>
        <v>-1.2054859535106453E-4</v>
      </c>
      <c r="P292" s="14">
        <f>_H*D292/J292</f>
        <v>158.09821896427599</v>
      </c>
      <c r="Q292" s="52">
        <f>D292*EXP(-chi*G292/Mtc)</f>
        <v>348.40668635648609</v>
      </c>
      <c r="R292" s="44">
        <f t="shared" si="89"/>
        <v>-1.1975841082346921E-3</v>
      </c>
      <c r="S292" s="73">
        <f t="shared" si="99"/>
        <v>357.00370918163742</v>
      </c>
      <c r="T292" s="73">
        <f>R292/(1/Mtc+1/(path_DqDp-W291))</f>
        <v>-8.0575914235371667E-4</v>
      </c>
      <c r="U292" s="52">
        <f>D292*T292/(path_DqDp-E292/D292)</f>
        <v>-0.15768721671484348</v>
      </c>
      <c r="V292" s="73">
        <f t="shared" si="100"/>
        <v>282.38893905903439</v>
      </c>
      <c r="W292" s="14">
        <f t="shared" si="101"/>
        <v>1.5554206513139623</v>
      </c>
      <c r="X292">
        <f t="shared" si="102"/>
        <v>439.23358751506208</v>
      </c>
      <c r="Y292">
        <f t="shared" si="85"/>
        <v>-1.0027539402847449E-6</v>
      </c>
      <c r="Z292" s="44">
        <f t="shared" si="103"/>
        <v>-3.8910716908487193E-2</v>
      </c>
      <c r="AA292">
        <f t="shared" si="90"/>
        <v>-4.0116335846673905E-6</v>
      </c>
      <c r="AB292" s="43">
        <f t="shared" si="104"/>
        <v>8.963550561493433E-2</v>
      </c>
    </row>
    <row r="293" spans="1:28">
      <c r="A293" s="74">
        <f t="shared" si="91"/>
        <v>285</v>
      </c>
      <c r="B293" s="73">
        <f t="shared" si="92"/>
        <v>7.6665266645438592</v>
      </c>
      <c r="C293" s="73">
        <f t="shared" si="93"/>
        <v>-3.8910716908487193</v>
      </c>
      <c r="D293" s="73">
        <f t="shared" si="94"/>
        <v>282.38893905903439</v>
      </c>
      <c r="E293" s="73">
        <f t="shared" si="95"/>
        <v>439.23358751506208</v>
      </c>
      <c r="F293" s="14">
        <f t="shared" si="96"/>
        <v>0.66206266489471333</v>
      </c>
      <c r="G293" s="14">
        <f>F293-(Gamma-lambda*LN(D293))</f>
        <v>-6.9288055047076136E-2</v>
      </c>
      <c r="H293" s="15">
        <f t="shared" si="86"/>
        <v>117.90769564424994</v>
      </c>
      <c r="I293" s="15">
        <f>H293*K_over_G</f>
        <v>157.21026085899993</v>
      </c>
      <c r="J293" s="73">
        <f t="shared" si="97"/>
        <v>357.00370918163742</v>
      </c>
      <c r="K293" s="73">
        <f>Mtc+N_*chi*G293</f>
        <v>1.1546821563284442</v>
      </c>
      <c r="L293" s="73">
        <f t="shared" si="98"/>
        <v>1.5554206513139623</v>
      </c>
      <c r="M293" s="73">
        <f t="shared" si="87"/>
        <v>-0.40073849498551817</v>
      </c>
      <c r="N293" s="44">
        <f t="shared" si="84"/>
        <v>2.9999999999999997E-4</v>
      </c>
      <c r="O293" s="44">
        <f t="shared" si="88"/>
        <v>-1.2022154849565544E-4</v>
      </c>
      <c r="P293" s="14">
        <f>_H*D293/J293</f>
        <v>158.19944263680446</v>
      </c>
      <c r="Q293" s="52">
        <f>D293*EXP(-chi*G293/Mtc)</f>
        <v>348.01629825811477</v>
      </c>
      <c r="R293" s="44">
        <f t="shared" si="89"/>
        <v>-1.1947803585361247E-3</v>
      </c>
      <c r="S293" s="73">
        <f t="shared" si="99"/>
        <v>356.57716816198263</v>
      </c>
      <c r="T293" s="73">
        <f>R293/(1/Mtc+1/(path_DqDp-W292))</f>
        <v>-8.0408191446641611E-4</v>
      </c>
      <c r="U293" s="52">
        <f>D293*T293/(path_DqDp-E293/D293)</f>
        <v>-0.15718336202802671</v>
      </c>
      <c r="V293" s="73">
        <f t="shared" si="100"/>
        <v>282.23175569700635</v>
      </c>
      <c r="W293" s="14">
        <f t="shared" si="101"/>
        <v>1.5546158646202637</v>
      </c>
      <c r="X293">
        <f t="shared" si="102"/>
        <v>438.76196490619657</v>
      </c>
      <c r="Y293">
        <f t="shared" si="85"/>
        <v>-9.9982889901189494E-7</v>
      </c>
      <c r="Z293" s="44">
        <f t="shared" si="103"/>
        <v>-3.9031938285881862E-2</v>
      </c>
      <c r="AA293">
        <f t="shared" si="90"/>
        <v>-3.9999306770313942E-6</v>
      </c>
      <c r="AB293" s="43">
        <f t="shared" si="104"/>
        <v>8.9931505684257299E-2</v>
      </c>
    </row>
    <row r="294" spans="1:28">
      <c r="A294" s="74">
        <f t="shared" si="91"/>
        <v>286</v>
      </c>
      <c r="B294" s="73">
        <f t="shared" si="92"/>
        <v>7.6920859588963344</v>
      </c>
      <c r="C294" s="73">
        <f t="shared" si="93"/>
        <v>-3.9031938285881864</v>
      </c>
      <c r="D294" s="73">
        <f t="shared" si="94"/>
        <v>282.23175569700635</v>
      </c>
      <c r="E294" s="73">
        <f t="shared" si="95"/>
        <v>438.76196490619657</v>
      </c>
      <c r="F294" s="14">
        <f t="shared" si="96"/>
        <v>0.66225714705357952</v>
      </c>
      <c r="G294" s="14">
        <f>F294-(Gamma-lambda*LN(D294))</f>
        <v>-6.9101924514401558E-2</v>
      </c>
      <c r="H294" s="15">
        <f t="shared" si="86"/>
        <v>117.87487617942239</v>
      </c>
      <c r="I294" s="15">
        <f>H294*K_over_G</f>
        <v>157.16650157256319</v>
      </c>
      <c r="J294" s="73">
        <f t="shared" si="97"/>
        <v>356.57716816198263</v>
      </c>
      <c r="K294" s="73">
        <f>Mtc+N_*chi*G294</f>
        <v>1.1549650747381097</v>
      </c>
      <c r="L294" s="73">
        <f t="shared" si="98"/>
        <v>1.5546158646202637</v>
      </c>
      <c r="M294" s="73">
        <f t="shared" si="87"/>
        <v>-0.39965078988215397</v>
      </c>
      <c r="N294" s="44">
        <f t="shared" si="84"/>
        <v>2.9999999999999997E-4</v>
      </c>
      <c r="O294" s="44">
        <f t="shared" si="88"/>
        <v>-1.1989523696464618E-4</v>
      </c>
      <c r="P294" s="14">
        <f>_H*D294/J294</f>
        <v>158.30051999784612</v>
      </c>
      <c r="Q294" s="52">
        <f>D294*EXP(-chi*G294/Mtc)</f>
        <v>347.62739134435748</v>
      </c>
      <c r="R294" s="44">
        <f t="shared" si="89"/>
        <v>-1.1919616149829923E-3</v>
      </c>
      <c r="S294" s="73">
        <f t="shared" si="99"/>
        <v>356.15214186475419</v>
      </c>
      <c r="T294" s="73">
        <f>R294/(1/Mtc+1/(path_DqDp-W293))</f>
        <v>-8.0239305244747278E-4</v>
      </c>
      <c r="U294" s="52">
        <f>D294*T294/(path_DqDp-E294/D294)</f>
        <v>-0.15667862570792213</v>
      </c>
      <c r="V294" s="73">
        <f t="shared" si="100"/>
        <v>282.07507707129844</v>
      </c>
      <c r="W294" s="14">
        <f t="shared" si="101"/>
        <v>1.5538127699959989</v>
      </c>
      <c r="X294">
        <f t="shared" si="102"/>
        <v>438.29185685098912</v>
      </c>
      <c r="Y294">
        <f t="shared" si="85"/>
        <v>-9.9689580247852105E-7</v>
      </c>
      <c r="Z294" s="44">
        <f t="shared" si="103"/>
        <v>-3.915283041864899E-2</v>
      </c>
      <c r="AA294">
        <f t="shared" si="90"/>
        <v>-3.9881955378843892E-6</v>
      </c>
      <c r="AB294" s="43">
        <f t="shared" si="104"/>
        <v>9.0227517488719419E-2</v>
      </c>
    </row>
    <row r="295" spans="1:28">
      <c r="A295" s="74">
        <f t="shared" si="91"/>
        <v>287</v>
      </c>
      <c r="B295" s="73">
        <f t="shared" si="92"/>
        <v>7.7176574015836419</v>
      </c>
      <c r="C295" s="73">
        <f t="shared" si="93"/>
        <v>-3.9152830418648992</v>
      </c>
      <c r="D295" s="73">
        <f t="shared" si="94"/>
        <v>282.07507707129844</v>
      </c>
      <c r="E295" s="73">
        <f t="shared" si="95"/>
        <v>438.29185685098912</v>
      </c>
      <c r="F295" s="14">
        <f t="shared" si="96"/>
        <v>0.66245110125741102</v>
      </c>
      <c r="G295" s="14">
        <f>F295-(Gamma-lambda*LN(D295))</f>
        <v>-6.8916299748774668E-2</v>
      </c>
      <c r="H295" s="15">
        <f t="shared" si="86"/>
        <v>117.84215300582615</v>
      </c>
      <c r="I295" s="15">
        <f>H295*K_over_G</f>
        <v>157.12287067443489</v>
      </c>
      <c r="J295" s="73">
        <f t="shared" si="97"/>
        <v>356.15214186475419</v>
      </c>
      <c r="K295" s="73">
        <f>Mtc+N_*chi*G295</f>
        <v>1.1552472243818626</v>
      </c>
      <c r="L295" s="73">
        <f t="shared" si="98"/>
        <v>1.5538127699959989</v>
      </c>
      <c r="M295" s="73">
        <f t="shared" si="87"/>
        <v>-0.39856554561413637</v>
      </c>
      <c r="N295" s="44">
        <f t="shared" si="84"/>
        <v>2.9999999999999997E-4</v>
      </c>
      <c r="O295" s="44">
        <f t="shared" si="88"/>
        <v>-1.195696636842409E-4</v>
      </c>
      <c r="P295" s="14">
        <f>_H*D295/J295</f>
        <v>158.40144922021224</v>
      </c>
      <c r="Q295" s="52">
        <f>D295*EXP(-chi*G295/Mtc)</f>
        <v>347.23996232335793</v>
      </c>
      <c r="R295" s="44">
        <f t="shared" si="89"/>
        <v>-1.1891284558979086E-3</v>
      </c>
      <c r="S295" s="73">
        <f t="shared" si="99"/>
        <v>355.72863121823383</v>
      </c>
      <c r="T295" s="73">
        <f>R295/(1/Mtc+1/(path_DqDp-W294))</f>
        <v>-8.006929396997968E-4</v>
      </c>
      <c r="U295" s="52">
        <f>D295*T295/(path_DqDp-E295/D295)</f>
        <v>-0.1561730860226444</v>
      </c>
      <c r="V295" s="73">
        <f t="shared" si="100"/>
        <v>281.91890398527579</v>
      </c>
      <c r="W295" s="14">
        <f t="shared" si="101"/>
        <v>1.5530113787024138</v>
      </c>
      <c r="X295">
        <f t="shared" si="102"/>
        <v>437.82326576044659</v>
      </c>
      <c r="Y295">
        <f t="shared" si="85"/>
        <v>-9.9395514702784109E-7</v>
      </c>
      <c r="Z295" s="44">
        <f t="shared" si="103"/>
        <v>-3.9273394037480258E-2</v>
      </c>
      <c r="AA295">
        <f t="shared" si="90"/>
        <v>-3.97643015330316E-6</v>
      </c>
      <c r="AB295" s="43">
        <f t="shared" si="104"/>
        <v>9.0523541058566109E-2</v>
      </c>
    </row>
    <row r="296" spans="1:28">
      <c r="A296" s="74">
        <f t="shared" si="91"/>
        <v>288</v>
      </c>
      <c r="B296" s="73">
        <f t="shared" si="92"/>
        <v>7.7432409712739361</v>
      </c>
      <c r="C296" s="73">
        <f t="shared" si="93"/>
        <v>-3.927339403748026</v>
      </c>
      <c r="D296" s="73">
        <f t="shared" si="94"/>
        <v>281.91890398527579</v>
      </c>
      <c r="E296" s="73">
        <f t="shared" si="95"/>
        <v>437.82326576044659</v>
      </c>
      <c r="F296" s="14">
        <f t="shared" si="96"/>
        <v>0.66264452866983836</v>
      </c>
      <c r="G296" s="14">
        <f>F296-(Gamma-lambda*LN(D296))</f>
        <v>-6.8731179504256557E-2</v>
      </c>
      <c r="H296" s="15">
        <f t="shared" si="86"/>
        <v>117.80952637155664</v>
      </c>
      <c r="I296" s="15">
        <f>H296*K_over_G</f>
        <v>157.07936849540889</v>
      </c>
      <c r="J296" s="73">
        <f t="shared" si="97"/>
        <v>355.72863121823383</v>
      </c>
      <c r="K296" s="73">
        <f>Mtc+N_*chi*G296</f>
        <v>1.15552860715353</v>
      </c>
      <c r="L296" s="73">
        <f t="shared" si="98"/>
        <v>1.5530113787024138</v>
      </c>
      <c r="M296" s="73">
        <f t="shared" si="87"/>
        <v>-0.39748277154888378</v>
      </c>
      <c r="N296" s="44">
        <f t="shared" si="84"/>
        <v>2.9999999999999997E-4</v>
      </c>
      <c r="O296" s="44">
        <f t="shared" si="88"/>
        <v>-1.1924483146466513E-4</v>
      </c>
      <c r="P296" s="14">
        <f>_H*D296/J296</f>
        <v>158.50222852167502</v>
      </c>
      <c r="Q296" s="52">
        <f>D296*EXP(-chi*G296/Mtc)</f>
        <v>346.85400782115528</v>
      </c>
      <c r="R296" s="44">
        <f t="shared" si="89"/>
        <v>-1.1862814479483878E-3</v>
      </c>
      <c r="S296" s="73">
        <f t="shared" si="99"/>
        <v>355.30663694251558</v>
      </c>
      <c r="T296" s="73">
        <f>R296/(1/Mtc+1/(path_DqDp-W295))</f>
        <v>-7.9898195234334116E-4</v>
      </c>
      <c r="U296" s="52">
        <f>D296*T296/(path_DqDp-E296/D296)</f>
        <v>-0.15566681934696866</v>
      </c>
      <c r="V296" s="73">
        <f t="shared" si="100"/>
        <v>281.76323716592884</v>
      </c>
      <c r="W296" s="14">
        <f t="shared" si="101"/>
        <v>1.5522117016238484</v>
      </c>
      <c r="X296">
        <f t="shared" si="102"/>
        <v>437.35619381637036</v>
      </c>
      <c r="Y296">
        <f t="shared" si="85"/>
        <v>-9.9100741770246224E-7</v>
      </c>
      <c r="Z296" s="44">
        <f t="shared" si="103"/>
        <v>-3.9393629876362628E-2</v>
      </c>
      <c r="AA296">
        <f t="shared" si="90"/>
        <v>-3.9646364641441399E-6</v>
      </c>
      <c r="AB296" s="43">
        <f t="shared" si="104"/>
        <v>9.0819576422101964E-2</v>
      </c>
    </row>
    <row r="297" spans="1:28">
      <c r="A297" s="74">
        <f t="shared" si="91"/>
        <v>289</v>
      </c>
      <c r="B297" s="73">
        <f t="shared" si="92"/>
        <v>7.7688366463314429</v>
      </c>
      <c r="C297" s="73">
        <f t="shared" si="93"/>
        <v>-3.9393629876362626</v>
      </c>
      <c r="D297" s="73">
        <f t="shared" si="94"/>
        <v>281.76323716592884</v>
      </c>
      <c r="E297" s="73">
        <f t="shared" si="95"/>
        <v>437.35619381637036</v>
      </c>
      <c r="F297" s="14">
        <f t="shared" si="96"/>
        <v>0.66283743045996846</v>
      </c>
      <c r="G297" s="14">
        <f>F297-(Gamma-lambda*LN(D297))</f>
        <v>-6.8546562533456701E-2</v>
      </c>
      <c r="H297" s="15">
        <f t="shared" si="86"/>
        <v>117.77699650878495</v>
      </c>
      <c r="I297" s="15">
        <f>H297*K_over_G</f>
        <v>157.03599534504662</v>
      </c>
      <c r="J297" s="73">
        <f t="shared" si="97"/>
        <v>355.30663694251558</v>
      </c>
      <c r="K297" s="73">
        <f>Mtc+N_*chi*G297</f>
        <v>1.1558092249491458</v>
      </c>
      <c r="L297" s="73">
        <f t="shared" si="98"/>
        <v>1.5522117016238484</v>
      </c>
      <c r="M297" s="73">
        <f t="shared" si="87"/>
        <v>-0.39640247667470252</v>
      </c>
      <c r="N297" s="44">
        <f t="shared" si="84"/>
        <v>2.9999999999999997E-4</v>
      </c>
      <c r="O297" s="44">
        <f t="shared" si="88"/>
        <v>-1.1892074300241074E-4</v>
      </c>
      <c r="P297" s="14">
        <f>_H*D297/J297</f>
        <v>158.60285616421785</v>
      </c>
      <c r="Q297" s="52">
        <f>D297*EXP(-chi*G297/Mtc)</f>
        <v>346.46952438434374</v>
      </c>
      <c r="R297" s="44">
        <f t="shared" si="89"/>
        <v>-1.183421146335771E-3</v>
      </c>
      <c r="S297" s="73">
        <f t="shared" si="99"/>
        <v>354.88615955492435</v>
      </c>
      <c r="T297" s="73">
        <f>R297/(1/Mtc+1/(path_DqDp-W296))</f>
        <v>-7.9726045932636768E-4</v>
      </c>
      <c r="U297" s="52">
        <f>D297*T297/(path_DqDp-E297/D297)</f>
        <v>-0.15515990019821879</v>
      </c>
      <c r="V297" s="73">
        <f t="shared" si="100"/>
        <v>281.60807726573063</v>
      </c>
      <c r="W297" s="14">
        <f t="shared" si="101"/>
        <v>1.5514137492749291</v>
      </c>
      <c r="X297">
        <f t="shared" si="102"/>
        <v>436.89064297693108</v>
      </c>
      <c r="Y297">
        <f t="shared" si="85"/>
        <v>-9.88053088448253E-7</v>
      </c>
      <c r="Z297" s="44">
        <f t="shared" si="103"/>
        <v>-3.951353867245349E-2</v>
      </c>
      <c r="AA297">
        <f t="shared" si="90"/>
        <v>-3.9528163668578775E-6</v>
      </c>
      <c r="AB297" s="43">
        <f t="shared" si="104"/>
        <v>9.1115623605735108E-2</v>
      </c>
    </row>
    <row r="298" spans="1:28">
      <c r="A298" s="74">
        <f t="shared" si="91"/>
        <v>290</v>
      </c>
      <c r="B298" s="73">
        <f t="shared" si="92"/>
        <v>7.7944444048250618</v>
      </c>
      <c r="C298" s="73">
        <f t="shared" si="93"/>
        <v>-3.951353867245349</v>
      </c>
      <c r="D298" s="73">
        <f t="shared" si="94"/>
        <v>281.60807726573063</v>
      </c>
      <c r="E298" s="73">
        <f t="shared" si="95"/>
        <v>436.89064297693108</v>
      </c>
      <c r="F298" s="14">
        <f t="shared" si="96"/>
        <v>0.66302980780218013</v>
      </c>
      <c r="G298" s="14">
        <f>F298-(Gamma-lambda*LN(D298))</f>
        <v>-6.8362447587651198E-2</v>
      </c>
      <c r="H298" s="15">
        <f t="shared" si="86"/>
        <v>117.74456363412204</v>
      </c>
      <c r="I298" s="15">
        <f>H298*K_over_G</f>
        <v>156.99275151216276</v>
      </c>
      <c r="J298" s="73">
        <f t="shared" si="97"/>
        <v>354.88615955492435</v>
      </c>
      <c r="K298" s="73">
        <f>Mtc+N_*chi*G298</f>
        <v>1.1560890796667702</v>
      </c>
      <c r="L298" s="73">
        <f t="shared" si="98"/>
        <v>1.5514137492749291</v>
      </c>
      <c r="M298" s="73">
        <f t="shared" si="87"/>
        <v>-0.39532466960815893</v>
      </c>
      <c r="N298" s="44">
        <f t="shared" si="84"/>
        <v>2.9999999999999997E-4</v>
      </c>
      <c r="O298" s="44">
        <f t="shared" si="88"/>
        <v>-1.1859740088244767E-4</v>
      </c>
      <c r="P298" s="14">
        <f>_H*D298/J298</f>
        <v>158.70333045329556</v>
      </c>
      <c r="Q298" s="52">
        <f>D298*EXP(-chi*G298/Mtc)</f>
        <v>346.08650848267649</v>
      </c>
      <c r="R298" s="44">
        <f t="shared" si="89"/>
        <v>-1.1805480949812965E-3</v>
      </c>
      <c r="S298" s="73">
        <f t="shared" si="99"/>
        <v>354.46719937532657</v>
      </c>
      <c r="T298" s="73">
        <f>R298/(1/Mtc+1/(path_DqDp-W297))</f>
        <v>-7.9552882253509829E-4</v>
      </c>
      <c r="U298" s="52">
        <f>D298*T298/(path_DqDp-E298/D298)</f>
        <v>-0.15465240127154714</v>
      </c>
      <c r="V298" s="73">
        <f t="shared" si="100"/>
        <v>281.45342486445907</v>
      </c>
      <c r="W298" s="14">
        <f t="shared" si="101"/>
        <v>1.5506175318076469</v>
      </c>
      <c r="X298">
        <f t="shared" si="102"/>
        <v>436.42661498213653</v>
      </c>
      <c r="Y298">
        <f t="shared" si="85"/>
        <v>-9.8509262231489511E-7</v>
      </c>
      <c r="Z298" s="44">
        <f t="shared" si="103"/>
        <v>-3.9633121165958254E-2</v>
      </c>
      <c r="AA298">
        <f t="shared" si="90"/>
        <v>-3.9409717142989583E-6</v>
      </c>
      <c r="AB298" s="43">
        <f t="shared" si="104"/>
        <v>9.1411682634020802E-2</v>
      </c>
    </row>
    <row r="299" spans="1:28">
      <c r="A299" s="74">
        <f t="shared" si="91"/>
        <v>291</v>
      </c>
      <c r="B299" s="73">
        <f t="shared" si="92"/>
        <v>7.8200642245368055</v>
      </c>
      <c r="C299" s="73">
        <f t="shared" si="93"/>
        <v>-3.9633121165958256</v>
      </c>
      <c r="D299" s="73">
        <f t="shared" si="94"/>
        <v>281.45342486445907</v>
      </c>
      <c r="E299" s="73">
        <f t="shared" si="95"/>
        <v>436.42661498213653</v>
      </c>
      <c r="F299" s="14">
        <f t="shared" si="96"/>
        <v>0.66322166187592557</v>
      </c>
      <c r="G299" s="14">
        <f>F299-(Gamma-lambda*LN(D299))</f>
        <v>-6.8178833416895457E-2</v>
      </c>
      <c r="H299" s="15">
        <f t="shared" si="86"/>
        <v>117.71222794897662</v>
      </c>
      <c r="I299" s="15">
        <f>H299*K_over_G</f>
        <v>156.94963726530219</v>
      </c>
      <c r="J299" s="73">
        <f t="shared" si="97"/>
        <v>354.46719937532657</v>
      </c>
      <c r="K299" s="73">
        <f>Mtc+N_*chi*G299</f>
        <v>1.1563681732063189</v>
      </c>
      <c r="L299" s="73">
        <f t="shared" si="98"/>
        <v>1.5506175318076469</v>
      </c>
      <c r="M299" s="73">
        <f t="shared" si="87"/>
        <v>-0.39424935860132804</v>
      </c>
      <c r="N299" s="44">
        <f t="shared" si="84"/>
        <v>2.9999999999999997E-4</v>
      </c>
      <c r="O299" s="44">
        <f t="shared" si="88"/>
        <v>-1.182748075803984E-4</v>
      </c>
      <c r="P299" s="14">
        <f>_H*D299/J299</f>
        <v>158.80364973710471</v>
      </c>
      <c r="Q299" s="52">
        <f>D299*EXP(-chi*G299/Mtc)</f>
        <v>345.70495651160962</v>
      </c>
      <c r="R299" s="44">
        <f t="shared" si="89"/>
        <v>-1.1776628267100599E-3</v>
      </c>
      <c r="S299" s="73">
        <f t="shared" si="99"/>
        <v>354.04975653133425</v>
      </c>
      <c r="T299" s="73">
        <f>R299/(1/Mtc+1/(path_DqDp-W298))</f>
        <v>-7.9378739690225575E-4</v>
      </c>
      <c r="U299" s="52">
        <f>D299*T299/(path_DqDp-E299/D299)</f>
        <v>-0.15414439347470668</v>
      </c>
      <c r="V299" s="73">
        <f t="shared" si="100"/>
        <v>281.29928047098434</v>
      </c>
      <c r="W299" s="14">
        <f t="shared" si="101"/>
        <v>1.5498230590183306</v>
      </c>
      <c r="X299">
        <f t="shared" si="102"/>
        <v>435.96411135919629</v>
      </c>
      <c r="Y299">
        <f t="shared" si="85"/>
        <v>-9.821264716537471E-7</v>
      </c>
      <c r="Z299" s="44">
        <f t="shared" si="103"/>
        <v>-3.9752378100010304E-2</v>
      </c>
      <c r="AA299">
        <f t="shared" si="90"/>
        <v>-3.9291043165091466E-6</v>
      </c>
      <c r="AB299" s="43">
        <f t="shared" si="104"/>
        <v>9.1707753529704297E-2</v>
      </c>
    </row>
    <row r="300" spans="1:28">
      <c r="A300" s="74">
        <f t="shared" si="91"/>
        <v>292</v>
      </c>
      <c r="B300" s="73">
        <f t="shared" si="92"/>
        <v>7.845696082970087</v>
      </c>
      <c r="C300" s="73">
        <f t="shared" si="93"/>
        <v>-3.9752378100010302</v>
      </c>
      <c r="D300" s="73">
        <f t="shared" si="94"/>
        <v>281.29928047098434</v>
      </c>
      <c r="E300" s="73">
        <f t="shared" si="95"/>
        <v>435.96411135919629</v>
      </c>
      <c r="F300" s="14">
        <f t="shared" si="96"/>
        <v>0.66341299386553321</v>
      </c>
      <c r="G300" s="14">
        <f>F300-(Gamma-lambda*LN(D300))</f>
        <v>-6.7995718770138436E-2</v>
      </c>
      <c r="H300" s="15">
        <f t="shared" si="86"/>
        <v>117.67998963990632</v>
      </c>
      <c r="I300" s="15">
        <f>H300*K_over_G</f>
        <v>156.90665285320844</v>
      </c>
      <c r="J300" s="73">
        <f t="shared" si="97"/>
        <v>354.04975653133425</v>
      </c>
      <c r="K300" s="73">
        <f>Mtc+N_*chi*G300</f>
        <v>1.1566465074693897</v>
      </c>
      <c r="L300" s="73">
        <f t="shared" si="98"/>
        <v>1.5498230590183306</v>
      </c>
      <c r="M300" s="73">
        <f t="shared" si="87"/>
        <v>-0.39317655154894093</v>
      </c>
      <c r="N300" s="44">
        <f t="shared" si="84"/>
        <v>2.9999999999999997E-4</v>
      </c>
      <c r="O300" s="44">
        <f t="shared" si="88"/>
        <v>-1.1795296546468227E-4</v>
      </c>
      <c r="P300" s="14">
        <f>_H*D300/J300</f>
        <v>158.90381240586373</v>
      </c>
      <c r="Q300" s="52">
        <f>D300*EXP(-chi*G300/Mtc)</f>
        <v>345.32486479479479</v>
      </c>
      <c r="R300" s="44">
        <f t="shared" si="89"/>
        <v>-1.1747658634318275E-3</v>
      </c>
      <c r="S300" s="73">
        <f t="shared" si="99"/>
        <v>353.63383096340493</v>
      </c>
      <c r="T300" s="73">
        <f>R300/(1/Mtc+1/(path_DqDp-W299))</f>
        <v>-7.920365305137849E-4</v>
      </c>
      <c r="U300" s="52">
        <f>D300*T300/(path_DqDp-E300/D300)</f>
        <v>-0.15363594596218225</v>
      </c>
      <c r="V300" s="73">
        <f t="shared" si="100"/>
        <v>281.14564452502213</v>
      </c>
      <c r="W300" s="14">
        <f t="shared" si="101"/>
        <v>1.5490303403545091</v>
      </c>
      <c r="X300">
        <f t="shared" si="102"/>
        <v>435.50313342778287</v>
      </c>
      <c r="Y300">
        <f t="shared" si="85"/>
        <v>-9.791550783121602E-7</v>
      </c>
      <c r="Z300" s="44">
        <f t="shared" si="103"/>
        <v>-3.9871310220553298E-2</v>
      </c>
      <c r="AA300">
        <f t="shared" si="90"/>
        <v>-3.9172159415036404E-6</v>
      </c>
      <c r="AB300" s="43">
        <f t="shared" si="104"/>
        <v>9.2003836313762799E-2</v>
      </c>
    </row>
    <row r="301" spans="1:28">
      <c r="A301" s="74">
        <f t="shared" si="91"/>
        <v>293</v>
      </c>
      <c r="B301" s="73">
        <f t="shared" si="92"/>
        <v>7.8713399573578364</v>
      </c>
      <c r="C301" s="73">
        <f t="shared" si="93"/>
        <v>-3.9871310220553298</v>
      </c>
      <c r="D301" s="73">
        <f t="shared" si="94"/>
        <v>281.14564452502213</v>
      </c>
      <c r="E301" s="73">
        <f t="shared" si="95"/>
        <v>435.50313342778287</v>
      </c>
      <c r="F301" s="14">
        <f t="shared" si="96"/>
        <v>0.66360380496001647</v>
      </c>
      <c r="G301" s="14">
        <f>F301-(Gamma-lambda*LN(D301))</f>
        <v>-6.7813102395331115E-2</v>
      </c>
      <c r="H301" s="15">
        <f t="shared" si="86"/>
        <v>117.64784887896269</v>
      </c>
      <c r="I301" s="15">
        <f>H301*K_over_G</f>
        <v>156.8637985052836</v>
      </c>
      <c r="J301" s="73">
        <f t="shared" si="97"/>
        <v>353.63383096340493</v>
      </c>
      <c r="K301" s="73">
        <f>Mtc+N_*chi*G301</f>
        <v>1.1569240843590967</v>
      </c>
      <c r="L301" s="73">
        <f t="shared" si="98"/>
        <v>1.5490303403545091</v>
      </c>
      <c r="M301" s="73">
        <f t="shared" si="87"/>
        <v>-0.39210625599541249</v>
      </c>
      <c r="N301" s="44">
        <f t="shared" si="84"/>
        <v>2.9999999999999997E-4</v>
      </c>
      <c r="O301" s="44">
        <f t="shared" si="88"/>
        <v>-1.1763187679862374E-4</v>
      </c>
      <c r="P301" s="14">
        <f>_H*D301/J301</f>
        <v>159.00381689110279</v>
      </c>
      <c r="Q301" s="52">
        <f>D301*EXP(-chi*G301/Mtc)</f>
        <v>344.94622958651325</v>
      </c>
      <c r="R301" s="44">
        <f t="shared" si="89"/>
        <v>-1.1718577163199557E-3</v>
      </c>
      <c r="S301" s="73">
        <f t="shared" si="99"/>
        <v>353.21942242983869</v>
      </c>
      <c r="T301" s="73">
        <f>R301/(1/Mtc+1/(path_DqDp-W300))</f>
        <v>-7.9027656471460203E-4</v>
      </c>
      <c r="U301" s="52">
        <f>D301*T301/(path_DqDp-E301/D301)</f>
        <v>-0.15312712616884913</v>
      </c>
      <c r="V301" s="73">
        <f t="shared" si="100"/>
        <v>280.99251739885329</v>
      </c>
      <c r="W301" s="14">
        <f t="shared" si="101"/>
        <v>1.5482393849216722</v>
      </c>
      <c r="X301">
        <f t="shared" si="102"/>
        <v>435.04368230519293</v>
      </c>
      <c r="Y301">
        <f t="shared" si="85"/>
        <v>-9.761788738253167E-7</v>
      </c>
      <c r="Z301" s="44">
        <f t="shared" si="103"/>
        <v>-3.998991827622575E-2</v>
      </c>
      <c r="AA301">
        <f t="shared" si="90"/>
        <v>-3.9053083160290301E-6</v>
      </c>
      <c r="AB301" s="43">
        <f t="shared" si="104"/>
        <v>9.229993100544677E-2</v>
      </c>
    </row>
    <row r="302" spans="1:28">
      <c r="A302" s="74">
        <f t="shared" si="91"/>
        <v>294</v>
      </c>
      <c r="B302" s="73">
        <f t="shared" si="92"/>
        <v>7.8969958246704852</v>
      </c>
      <c r="C302" s="73">
        <f t="shared" si="93"/>
        <v>-3.9989918276225751</v>
      </c>
      <c r="D302" s="73">
        <f t="shared" si="94"/>
        <v>280.99251739885329</v>
      </c>
      <c r="E302" s="73">
        <f t="shared" si="95"/>
        <v>435.04368230519293</v>
      </c>
      <c r="F302" s="14">
        <f t="shared" si="96"/>
        <v>0.66379409635288522</v>
      </c>
      <c r="G302" s="14">
        <f>F302-(Gamma-lambda*LN(D302))</f>
        <v>-6.7630983039534187E-2</v>
      </c>
      <c r="H302" s="15">
        <f t="shared" si="86"/>
        <v>117.61580582402968</v>
      </c>
      <c r="I302" s="15">
        <f>H302*K_over_G</f>
        <v>156.82107443203958</v>
      </c>
      <c r="J302" s="73">
        <f t="shared" si="97"/>
        <v>353.21942242983869</v>
      </c>
      <c r="K302" s="73">
        <f>Mtc+N_*chi*G302</f>
        <v>1.157200905779908</v>
      </c>
      <c r="L302" s="73">
        <f t="shared" si="98"/>
        <v>1.5482393849216722</v>
      </c>
      <c r="M302" s="73">
        <f t="shared" si="87"/>
        <v>-0.39103847914176426</v>
      </c>
      <c r="N302" s="44">
        <f t="shared" si="84"/>
        <v>2.9999999999999997E-4</v>
      </c>
      <c r="O302" s="44">
        <f t="shared" si="88"/>
        <v>-1.1731154374252926E-4</v>
      </c>
      <c r="P302" s="14">
        <f>_H*D302/J302</f>
        <v>159.10366166496289</v>
      </c>
      <c r="Q302" s="52">
        <f>D302*EXP(-chi*G302/Mtc)</f>
        <v>344.56904707405897</v>
      </c>
      <c r="R302" s="44">
        <f t="shared" si="89"/>
        <v>-1.1689388859874681E-3</v>
      </c>
      <c r="S302" s="73">
        <f t="shared" si="99"/>
        <v>352.8065305116744</v>
      </c>
      <c r="T302" s="73">
        <f>R302/(1/Mtc+1/(path_DqDp-W301))</f>
        <v>-7.8850783421272475E-4</v>
      </c>
      <c r="U302" s="52">
        <f>D302*T302/(path_DqDp-E302/D302)</f>
        <v>-0.15261799984303676</v>
      </c>
      <c r="V302" s="73">
        <f t="shared" si="100"/>
        <v>280.83989939901028</v>
      </c>
      <c r="W302" s="14">
        <f t="shared" si="101"/>
        <v>1.5474502014899241</v>
      </c>
      <c r="X302">
        <f t="shared" si="102"/>
        <v>434.58575891140845</v>
      </c>
      <c r="Y302">
        <f t="shared" si="85"/>
        <v>-9.7319827960479705E-7</v>
      </c>
      <c r="Z302" s="44">
        <f t="shared" si="103"/>
        <v>-4.0108203018247884E-2</v>
      </c>
      <c r="AA302">
        <f t="shared" si="90"/>
        <v>-3.8933831263257526E-6</v>
      </c>
      <c r="AB302" s="43">
        <f t="shared" si="104"/>
        <v>9.2596037622320437E-2</v>
      </c>
    </row>
    <row r="303" spans="1:28">
      <c r="A303" s="74">
        <f t="shared" si="91"/>
        <v>295</v>
      </c>
      <c r="B303" s="73">
        <f t="shared" si="92"/>
        <v>7.9226636616237807</v>
      </c>
      <c r="C303" s="73">
        <f t="shared" si="93"/>
        <v>-4.0108203018247881</v>
      </c>
      <c r="D303" s="73">
        <f t="shared" si="94"/>
        <v>280.83989939901028</v>
      </c>
      <c r="E303" s="73">
        <f t="shared" si="95"/>
        <v>434.58575891140845</v>
      </c>
      <c r="F303" s="14">
        <f t="shared" si="96"/>
        <v>0.66398386924196118</v>
      </c>
      <c r="G303" s="14">
        <f>F303-(Gamma-lambda*LN(D303))</f>
        <v>-6.7449359449023083E-2</v>
      </c>
      <c r="H303" s="15">
        <f t="shared" si="86"/>
        <v>117.58386061915607</v>
      </c>
      <c r="I303" s="15">
        <f>H303*K_over_G</f>
        <v>156.77848082554144</v>
      </c>
      <c r="J303" s="73">
        <f t="shared" si="97"/>
        <v>352.8065305116744</v>
      </c>
      <c r="K303" s="73">
        <f>Mtc+N_*chi*G303</f>
        <v>1.1574769736374848</v>
      </c>
      <c r="L303" s="73">
        <f t="shared" si="98"/>
        <v>1.5474502014899241</v>
      </c>
      <c r="M303" s="73">
        <f t="shared" si="87"/>
        <v>-0.38997322785243926</v>
      </c>
      <c r="N303" s="44">
        <f t="shared" si="84"/>
        <v>2.9999999999999997E-4</v>
      </c>
      <c r="O303" s="44">
        <f t="shared" si="88"/>
        <v>-1.1699196835573177E-4</v>
      </c>
      <c r="P303" s="14">
        <f>_H*D303/J303</f>
        <v>159.20334523950501</v>
      </c>
      <c r="Q303" s="52">
        <f>D303*EXP(-chi*G303/Mtc)</f>
        <v>344.19331338006708</v>
      </c>
      <c r="R303" s="44">
        <f t="shared" si="89"/>
        <v>-1.1660098626610231E-3</v>
      </c>
      <c r="S303" s="73">
        <f t="shared" si="99"/>
        <v>352.39515461748658</v>
      </c>
      <c r="T303" s="73">
        <f>R303/(1/Mtc+1/(path_DqDp-W302))</f>
        <v>-7.8673066718227527E-4</v>
      </c>
      <c r="U303" s="52">
        <f>D303*T303/(path_DqDp-E303/D303)</f>
        <v>-0.15210863107909742</v>
      </c>
      <c r="V303" s="73">
        <f t="shared" si="100"/>
        <v>280.68779076793118</v>
      </c>
      <c r="W303" s="14">
        <f t="shared" si="101"/>
        <v>1.5466627985005346</v>
      </c>
      <c r="X303">
        <f t="shared" si="102"/>
        <v>434.12936397406094</v>
      </c>
      <c r="Y303">
        <f t="shared" si="85"/>
        <v>-9.7021370712450972E-7</v>
      </c>
      <c r="Z303" s="44">
        <f t="shared" si="103"/>
        <v>-4.0226165200310741E-2</v>
      </c>
      <c r="AA303">
        <f t="shared" si="90"/>
        <v>-3.8814420188646025E-6</v>
      </c>
      <c r="AB303" s="43">
        <f t="shared" si="104"/>
        <v>9.2892156180301569E-2</v>
      </c>
    </row>
    <row r="304" spans="1:28">
      <c r="A304" s="74">
        <f t="shared" si="91"/>
        <v>296</v>
      </c>
      <c r="B304" s="73">
        <f t="shared" si="92"/>
        <v>7.9483434446864658</v>
      </c>
      <c r="C304" s="73">
        <f t="shared" si="93"/>
        <v>-4.0226165200310744</v>
      </c>
      <c r="D304" s="73">
        <f t="shared" si="94"/>
        <v>280.68779076793118</v>
      </c>
      <c r="E304" s="73">
        <f t="shared" si="95"/>
        <v>434.12936397406094</v>
      </c>
      <c r="F304" s="14">
        <f t="shared" si="96"/>
        <v>0.66417312482919655</v>
      </c>
      <c r="G304" s="14">
        <f>F304-(Gamma-lambda*LN(D304))</f>
        <v>-6.7268230369391668E-2</v>
      </c>
      <c r="H304" s="15">
        <f t="shared" si="86"/>
        <v>117.55201339488174</v>
      </c>
      <c r="I304" s="15">
        <f>H304*K_over_G</f>
        <v>156.73601785984235</v>
      </c>
      <c r="J304" s="73">
        <f t="shared" si="97"/>
        <v>352.39515461748658</v>
      </c>
      <c r="K304" s="73">
        <f>Mtc+N_*chi*G304</f>
        <v>1.1577522898385246</v>
      </c>
      <c r="L304" s="73">
        <f t="shared" si="98"/>
        <v>1.5466627985005346</v>
      </c>
      <c r="M304" s="73">
        <f t="shared" si="87"/>
        <v>-0.38891050866200993</v>
      </c>
      <c r="N304" s="44">
        <f t="shared" si="84"/>
        <v>2.9999999999999997E-4</v>
      </c>
      <c r="O304" s="44">
        <f t="shared" si="88"/>
        <v>-1.1667315259860297E-4</v>
      </c>
      <c r="P304" s="14">
        <f>_H*D304/J304</f>
        <v>159.30286616602808</v>
      </c>
      <c r="Q304" s="52">
        <f>D304*EXP(-chi*G304/Mtc)</f>
        <v>343.81902456479344</v>
      </c>
      <c r="R304" s="44">
        <f t="shared" si="89"/>
        <v>-1.1630711263521159E-3</v>
      </c>
      <c r="S304" s="73">
        <f t="shared" si="99"/>
        <v>351.98529398808455</v>
      </c>
      <c r="T304" s="73">
        <f>R304/(1/Mtc+1/(path_DqDp-W303))</f>
        <v>-7.8494538536490958E-4</v>
      </c>
      <c r="U304" s="52">
        <f>D304*T304/(path_DqDp-E304/D304)</f>
        <v>-0.15159908234939645</v>
      </c>
      <c r="V304" s="73">
        <f t="shared" si="100"/>
        <v>280.5361916855818</v>
      </c>
      <c r="W304" s="14">
        <f t="shared" si="101"/>
        <v>1.5458771840723853</v>
      </c>
      <c r="X304">
        <f t="shared" si="102"/>
        <v>433.67449803329811</v>
      </c>
      <c r="Y304">
        <f t="shared" si="85"/>
        <v>-9.6722555810343817E-7</v>
      </c>
      <c r="Z304" s="44">
        <f t="shared" si="103"/>
        <v>-4.0343805578467451E-2</v>
      </c>
      <c r="AA304">
        <f t="shared" si="90"/>
        <v>-3.8694866010915498E-6</v>
      </c>
      <c r="AB304" s="43">
        <f t="shared" si="104"/>
        <v>9.3188286693700481E-2</v>
      </c>
    </row>
    <row r="305" spans="1:28">
      <c r="A305" s="74">
        <f t="shared" si="91"/>
        <v>297</v>
      </c>
      <c r="B305" s="73">
        <f t="shared" si="92"/>
        <v>7.9740351500877988</v>
      </c>
      <c r="C305" s="73">
        <f t="shared" si="93"/>
        <v>-4.0343805578467453</v>
      </c>
      <c r="D305" s="73">
        <f t="shared" si="94"/>
        <v>280.5361916855818</v>
      </c>
      <c r="E305" s="73">
        <f t="shared" si="95"/>
        <v>433.67449803329811</v>
      </c>
      <c r="F305" s="14">
        <f t="shared" si="96"/>
        <v>0.66436186432049715</v>
      </c>
      <c r="G305" s="14">
        <f>F305-(Gamma-lambda*LN(D305))</f>
        <v>-6.7087594545652163E-2</v>
      </c>
      <c r="H305" s="15">
        <f t="shared" si="86"/>
        <v>117.52026426855805</v>
      </c>
      <c r="I305" s="15">
        <f>H305*K_over_G</f>
        <v>156.69368569141076</v>
      </c>
      <c r="J305" s="73">
        <f t="shared" si="97"/>
        <v>351.98529398808455</v>
      </c>
      <c r="K305" s="73">
        <f>Mtc+N_*chi*G305</f>
        <v>1.1580268562906086</v>
      </c>
      <c r="L305" s="73">
        <f t="shared" si="98"/>
        <v>1.5458771840723853</v>
      </c>
      <c r="M305" s="73">
        <f t="shared" si="87"/>
        <v>-0.38785032778177664</v>
      </c>
      <c r="N305" s="44">
        <f t="shared" si="84"/>
        <v>2.9999999999999997E-4</v>
      </c>
      <c r="O305" s="44">
        <f t="shared" si="88"/>
        <v>-1.1635509833453299E-4</v>
      </c>
      <c r="P305" s="14">
        <f>_H*D305/J305</f>
        <v>159.40222303439674</v>
      </c>
      <c r="Q305" s="52">
        <f>D305*EXP(-chi*G305/Mtc)</f>
        <v>343.44617662834077</v>
      </c>
      <c r="R305" s="44">
        <f t="shared" si="89"/>
        <v>-1.1601231470262892E-3</v>
      </c>
      <c r="S305" s="73">
        <f t="shared" si="99"/>
        <v>351.57694770111613</v>
      </c>
      <c r="T305" s="73">
        <f>R305/(1/Mtc+1/(path_DqDp-W304))</f>
        <v>-7.8315230417019485E-4</v>
      </c>
      <c r="U305" s="52">
        <f>D305*T305/(path_DqDp-E305/D305)</f>
        <v>-0.15108941453582933</v>
      </c>
      <c r="V305" s="73">
        <f t="shared" si="100"/>
        <v>280.38510227104598</v>
      </c>
      <c r="W305" s="14">
        <f t="shared" si="101"/>
        <v>1.5450933660083228</v>
      </c>
      <c r="X305">
        <f t="shared" si="102"/>
        <v>433.22116144655826</v>
      </c>
      <c r="Y305">
        <f t="shared" si="85"/>
        <v>-9.6423422468587293E-7</v>
      </c>
      <c r="Z305" s="44">
        <f t="shared" si="103"/>
        <v>-4.0461124911026672E-2</v>
      </c>
      <c r="AA305">
        <f t="shared" si="90"/>
        <v>-3.857518442129129E-6</v>
      </c>
      <c r="AB305" s="43">
        <f t="shared" si="104"/>
        <v>9.3484429175258357E-2</v>
      </c>
    </row>
    <row r="306" spans="1:28">
      <c r="A306" s="74">
        <f t="shared" si="91"/>
        <v>298</v>
      </c>
      <c r="B306" s="73">
        <f t="shared" si="92"/>
        <v>7.9997387538249463</v>
      </c>
      <c r="C306" s="73">
        <f t="shared" si="93"/>
        <v>-4.0461124911026669</v>
      </c>
      <c r="D306" s="73">
        <f t="shared" si="94"/>
        <v>280.38510227104598</v>
      </c>
      <c r="E306" s="73">
        <f t="shared" si="95"/>
        <v>433.22116144655826</v>
      </c>
      <c r="F306" s="14">
        <f t="shared" si="96"/>
        <v>0.6645500889255479</v>
      </c>
      <c r="G306" s="14">
        <f>F306-(Gamma-lambda*LN(D306))</f>
        <v>-6.6907450722334172E-2</v>
      </c>
      <c r="H306" s="15">
        <f t="shared" si="86"/>
        <v>117.48861334466201</v>
      </c>
      <c r="I306" s="15">
        <f>H306*K_over_G</f>
        <v>156.65148445954938</v>
      </c>
      <c r="J306" s="73">
        <f t="shared" si="97"/>
        <v>351.57694770111613</v>
      </c>
      <c r="K306" s="73">
        <f>Mtc+N_*chi*G306</f>
        <v>1.1583006749020521</v>
      </c>
      <c r="L306" s="73">
        <f t="shared" si="98"/>
        <v>1.5450933660083228</v>
      </c>
      <c r="M306" s="73">
        <f t="shared" si="87"/>
        <v>-0.38679269110627068</v>
      </c>
      <c r="N306" s="44">
        <f t="shared" si="84"/>
        <v>2.9999999999999997E-4</v>
      </c>
      <c r="O306" s="44">
        <f t="shared" si="88"/>
        <v>-1.160378073318812E-4</v>
      </c>
      <c r="P306" s="14">
        <f>_H*D306/J306</f>
        <v>159.50141447237775</v>
      </c>
      <c r="Q306" s="52">
        <f>D306*EXP(-chi*G306/Mtc)</f>
        <v>343.07476551283679</v>
      </c>
      <c r="R306" s="44">
        <f t="shared" si="89"/>
        <v>-1.1571663847698606E-3</v>
      </c>
      <c r="S306" s="73">
        <f t="shared" si="99"/>
        <v>351.17011467557643</v>
      </c>
      <c r="T306" s="73">
        <f>R306/(1/Mtc+1/(path_DqDp-W305))</f>
        <v>-7.8135173277459253E-4</v>
      </c>
      <c r="U306" s="52">
        <f>D306*T306/(path_DqDp-E306/D306)</f>
        <v>-0.15057968696080354</v>
      </c>
      <c r="V306" s="73">
        <f t="shared" si="100"/>
        <v>280.2345225840852</v>
      </c>
      <c r="W306" s="14">
        <f t="shared" si="101"/>
        <v>1.5443113518014044</v>
      </c>
      <c r="X306">
        <f t="shared" si="102"/>
        <v>432.76935439324984</v>
      </c>
      <c r="Y306">
        <f t="shared" si="85"/>
        <v>-9.612400896187248E-7</v>
      </c>
      <c r="Z306" s="44">
        <f t="shared" si="103"/>
        <v>-4.0578123958448169E-2</v>
      </c>
      <c r="AA306">
        <f t="shared" si="90"/>
        <v>-3.8455390735015566E-6</v>
      </c>
      <c r="AB306" s="43">
        <f t="shared" si="104"/>
        <v>9.3780583636184855E-2</v>
      </c>
    </row>
    <row r="307" spans="1:28">
      <c r="A307" s="74">
        <f t="shared" si="91"/>
        <v>299</v>
      </c>
      <c r="B307" s="73">
        <f t="shared" si="92"/>
        <v>8.0254542316702135</v>
      </c>
      <c r="C307" s="73">
        <f t="shared" si="93"/>
        <v>-4.0578123958448167</v>
      </c>
      <c r="D307" s="73">
        <f t="shared" si="94"/>
        <v>280.2345225840852</v>
      </c>
      <c r="E307" s="73">
        <f t="shared" si="95"/>
        <v>432.76935439324984</v>
      </c>
      <c r="F307" s="14">
        <f t="shared" si="96"/>
        <v>0.6647377998576427</v>
      </c>
      <c r="G307" s="14">
        <f>F307-(Gamma-lambda*LN(D307))</f>
        <v>-6.6727797643580833E-2</v>
      </c>
      <c r="H307" s="15">
        <f t="shared" si="86"/>
        <v>117.4570607151051</v>
      </c>
      <c r="I307" s="15">
        <f>H307*K_over_G</f>
        <v>156.60941428680681</v>
      </c>
      <c r="J307" s="73">
        <f t="shared" si="97"/>
        <v>351.17011467557643</v>
      </c>
      <c r="K307" s="73">
        <f>Mtc+N_*chi*G307</f>
        <v>1.1585737475817572</v>
      </c>
      <c r="L307" s="73">
        <f t="shared" si="98"/>
        <v>1.5443113518014044</v>
      </c>
      <c r="M307" s="73">
        <f t="shared" si="87"/>
        <v>-0.3857376042196472</v>
      </c>
      <c r="N307" s="44">
        <f t="shared" si="84"/>
        <v>2.9999999999999997E-4</v>
      </c>
      <c r="O307" s="44">
        <f t="shared" si="88"/>
        <v>-1.1572128126589415E-4</v>
      </c>
      <c r="P307" s="14">
        <f>_H*D307/J307</f>
        <v>159.60043914498587</v>
      </c>
      <c r="Q307" s="52">
        <f>D307*EXP(-chi*G307/Mtc)</f>
        <v>342.7047871045628</v>
      </c>
      <c r="R307" s="44">
        <f t="shared" si="89"/>
        <v>-1.1542012899543848E-3</v>
      </c>
      <c r="S307" s="73">
        <f t="shared" si="99"/>
        <v>350.76479367622449</v>
      </c>
      <c r="T307" s="73">
        <f>R307/(1/Mtc+1/(path_DqDp-W306))</f>
        <v>-7.795439742191981E-4</v>
      </c>
      <c r="U307" s="52">
        <f>D307*T307/(path_DqDp-E307/D307)</f>
        <v>-0.15006995741771709</v>
      </c>
      <c r="V307" s="73">
        <f t="shared" si="100"/>
        <v>280.08445262666748</v>
      </c>
      <c r="W307" s="14">
        <f t="shared" si="101"/>
        <v>1.5435311486410503</v>
      </c>
      <c r="X307">
        <f t="shared" si="102"/>
        <v>432.31907687933989</v>
      </c>
      <c r="Y307">
        <f t="shared" si="85"/>
        <v>-9.582435264261083E-7</v>
      </c>
      <c r="Z307" s="44">
        <f t="shared" si="103"/>
        <v>-4.0694803483240491E-2</v>
      </c>
      <c r="AA307">
        <f t="shared" si="90"/>
        <v>-3.8335499898308502E-6</v>
      </c>
      <c r="AB307" s="43">
        <f t="shared" si="104"/>
        <v>9.4076750086195024E-2</v>
      </c>
    </row>
    <row r="308" spans="1:28">
      <c r="A308" s="74">
        <f t="shared" si="91"/>
        <v>300</v>
      </c>
      <c r="B308" s="73">
        <f t="shared" si="92"/>
        <v>8.0511815591781524</v>
      </c>
      <c r="C308" s="73">
        <f t="shared" si="93"/>
        <v>-4.0694803483240491</v>
      </c>
      <c r="D308" s="73">
        <f t="shared" si="94"/>
        <v>280.08445262666748</v>
      </c>
      <c r="E308" s="73">
        <f t="shared" si="95"/>
        <v>432.31907687933989</v>
      </c>
      <c r="F308" s="14">
        <f t="shared" si="96"/>
        <v>0.66492499833351704</v>
      </c>
      <c r="G308" s="14">
        <f>F308-(Gamma-lambda*LN(D308))</f>
        <v>-6.6548634053243738E-2</v>
      </c>
      <c r="H308" s="15">
        <f t="shared" si="86"/>
        <v>117.42560645953583</v>
      </c>
      <c r="I308" s="15">
        <f>H308*K_over_G</f>
        <v>156.56747527938111</v>
      </c>
      <c r="J308" s="73">
        <f t="shared" si="97"/>
        <v>350.76479367622449</v>
      </c>
      <c r="K308" s="73">
        <f>Mtc+N_*chi*G308</f>
        <v>1.1588460762390695</v>
      </c>
      <c r="L308" s="73">
        <f t="shared" si="98"/>
        <v>1.5435311486410503</v>
      </c>
      <c r="M308" s="73">
        <f t="shared" si="87"/>
        <v>-0.3846850724019808</v>
      </c>
      <c r="N308" s="44">
        <f t="shared" si="84"/>
        <v>2.9999999999999997E-4</v>
      </c>
      <c r="O308" s="44">
        <f t="shared" si="88"/>
        <v>-1.1540552172059423E-4</v>
      </c>
      <c r="P308" s="14">
        <f>_H*D308/J308</f>
        <v>159.69929575383844</v>
      </c>
      <c r="Q308" s="52">
        <f>D308*EXP(-chi*G308/Mtc)</f>
        <v>342.33623723603529</v>
      </c>
      <c r="R308" s="44">
        <f t="shared" si="89"/>
        <v>-1.151228303398795E-3</v>
      </c>
      <c r="S308" s="73">
        <f t="shared" si="99"/>
        <v>350.36098331790862</v>
      </c>
      <c r="T308" s="73">
        <f>R308/(1/Mtc+1/(path_DqDp-W307))</f>
        <v>-7.7772932550619189E-4</v>
      </c>
      <c r="U308" s="52">
        <f>D308*T308/(path_DqDp-E308/D308)</f>
        <v>-0.14956028220093012</v>
      </c>
      <c r="V308" s="73">
        <f t="shared" si="100"/>
        <v>279.93489234446656</v>
      </c>
      <c r="W308" s="14">
        <f t="shared" si="101"/>
        <v>1.5427527634190981</v>
      </c>
      <c r="X308">
        <f t="shared" si="102"/>
        <v>431.87032874185348</v>
      </c>
      <c r="Y308">
        <f t="shared" si="85"/>
        <v>-9.552448995811725E-7</v>
      </c>
      <c r="Z308" s="44">
        <f t="shared" si="103"/>
        <v>-4.0811164249860664E-2</v>
      </c>
      <c r="AA308">
        <f t="shared" si="90"/>
        <v>-3.821552649515509E-6</v>
      </c>
      <c r="AB308" s="43">
        <f t="shared" si="104"/>
        <v>9.4372928533545508E-2</v>
      </c>
    </row>
    <row r="309" spans="1:28">
      <c r="A309" s="74">
        <f t="shared" si="91"/>
        <v>301</v>
      </c>
      <c r="B309" s="73">
        <f t="shared" si="92"/>
        <v>8.0769207116925283</v>
      </c>
      <c r="C309" s="73">
        <f t="shared" si="93"/>
        <v>-4.0811164249860665</v>
      </c>
      <c r="D309" s="73">
        <f t="shared" si="94"/>
        <v>279.93489234446656</v>
      </c>
      <c r="E309" s="73">
        <f t="shared" si="95"/>
        <v>431.87032874185348</v>
      </c>
      <c r="F309" s="14">
        <f t="shared" si="96"/>
        <v>0.66511168557318479</v>
      </c>
      <c r="G309" s="14">
        <f>F309-(Gamma-lambda*LN(D309))</f>
        <v>-6.6369958694974418E-2</v>
      </c>
      <c r="H309" s="15">
        <f t="shared" si="86"/>
        <v>117.39425064563707</v>
      </c>
      <c r="I309" s="15">
        <f>H309*K_over_G</f>
        <v>156.52566752751611</v>
      </c>
      <c r="J309" s="73">
        <f t="shared" si="97"/>
        <v>350.36098331790862</v>
      </c>
      <c r="K309" s="73">
        <f>Mtc+N_*chi*G309</f>
        <v>1.1591176627836388</v>
      </c>
      <c r="L309" s="73">
        <f t="shared" si="98"/>
        <v>1.5427527634190981</v>
      </c>
      <c r="M309" s="73">
        <f t="shared" si="87"/>
        <v>-0.38363510063545925</v>
      </c>
      <c r="N309" s="44">
        <f t="shared" si="84"/>
        <v>2.9999999999999997E-4</v>
      </c>
      <c r="O309" s="44">
        <f t="shared" si="88"/>
        <v>-1.1509053019063777E-4</v>
      </c>
      <c r="P309" s="14">
        <f>_H*D309/J309</f>
        <v>159.7979830365191</v>
      </c>
      <c r="Q309" s="52">
        <f>D309*EXP(-chi*G309/Mtc)</f>
        <v>341.96911168803871</v>
      </c>
      <c r="R309" s="44">
        <f t="shared" si="89"/>
        <v>-1.1482478565295652E-3</v>
      </c>
      <c r="S309" s="73">
        <f t="shared" si="99"/>
        <v>349.95868206980225</v>
      </c>
      <c r="T309" s="73">
        <f>R309/(1/Mtc+1/(path_DqDp-W308))</f>
        <v>-7.7590807769422861E-4</v>
      </c>
      <c r="U309" s="52">
        <f>D309*T309/(path_DqDp-E309/D309)</f>
        <v>-0.14905071613527635</v>
      </c>
      <c r="V309" s="73">
        <f t="shared" si="100"/>
        <v>279.7858416283313</v>
      </c>
      <c r="W309" s="14">
        <f t="shared" si="101"/>
        <v>1.5419762027357615</v>
      </c>
      <c r="X309">
        <f t="shared" si="102"/>
        <v>431.42310965328346</v>
      </c>
      <c r="Y309">
        <f t="shared" si="85"/>
        <v>-9.5224456467546626E-7</v>
      </c>
      <c r="Z309" s="44">
        <f t="shared" si="103"/>
        <v>-4.0927207024615976E-2</v>
      </c>
      <c r="AA309">
        <f t="shared" si="90"/>
        <v>-3.8095484754188314E-6</v>
      </c>
      <c r="AB309" s="43">
        <f t="shared" si="104"/>
        <v>9.4669118985070091E-2</v>
      </c>
    </row>
    <row r="310" spans="1:28">
      <c r="A310" s="74">
        <f t="shared" si="91"/>
        <v>302</v>
      </c>
      <c r="B310" s="73">
        <f t="shared" si="92"/>
        <v>8.1026716643531422</v>
      </c>
      <c r="C310" s="73">
        <f t="shared" si="93"/>
        <v>-4.0927207024615972</v>
      </c>
      <c r="D310" s="73">
        <f t="shared" si="94"/>
        <v>279.7858416283313</v>
      </c>
      <c r="E310" s="73">
        <f t="shared" si="95"/>
        <v>431.42310965328346</v>
      </c>
      <c r="F310" s="14">
        <f t="shared" si="96"/>
        <v>0.66529786279977698</v>
      </c>
      <c r="G310" s="14">
        <f>F310-(Gamma-lambda*LN(D310))</f>
        <v>-6.6191770312315157E-2</v>
      </c>
      <c r="H310" s="15">
        <f t="shared" si="86"/>
        <v>117.36299332941762</v>
      </c>
      <c r="I310" s="15">
        <f>H310*K_over_G</f>
        <v>156.48399110589017</v>
      </c>
      <c r="J310" s="73">
        <f t="shared" si="97"/>
        <v>349.95868206980225</v>
      </c>
      <c r="K310" s="73">
        <f>Mtc+N_*chi*G310</f>
        <v>1.1593885091252809</v>
      </c>
      <c r="L310" s="73">
        <f t="shared" si="98"/>
        <v>1.5419762027357615</v>
      </c>
      <c r="M310" s="73">
        <f t="shared" si="87"/>
        <v>-0.38258769361048062</v>
      </c>
      <c r="N310" s="44">
        <f t="shared" si="84"/>
        <v>2.9999999999999997E-4</v>
      </c>
      <c r="O310" s="44">
        <f t="shared" si="88"/>
        <v>-1.1477630808314417E-4</v>
      </c>
      <c r="P310" s="14">
        <f>_H*D310/J310</f>
        <v>159.89649976594987</v>
      </c>
      <c r="Q310" s="52">
        <f>D310*EXP(-chi*G310/Mtc)</f>
        <v>341.60340619161457</v>
      </c>
      <c r="R310" s="44">
        <f t="shared" si="89"/>
        <v>-1.1452603715383272E-3</v>
      </c>
      <c r="S310" s="73">
        <f t="shared" si="99"/>
        <v>349.55788825955193</v>
      </c>
      <c r="T310" s="73">
        <f>R310/(1/Mtc+1/(path_DqDp-W309))</f>
        <v>-7.7408051599238057E-4</v>
      </c>
      <c r="U310" s="52">
        <f>D310*T310/(path_DqDp-E310/D310)</f>
        <v>-0.14854131260504441</v>
      </c>
      <c r="V310" s="73">
        <f t="shared" si="100"/>
        <v>279.63730031572624</v>
      </c>
      <c r="W310" s="14">
        <f t="shared" si="101"/>
        <v>1.5412014729054957</v>
      </c>
      <c r="X310">
        <f t="shared" si="102"/>
        <v>430.97741912591368</v>
      </c>
      <c r="Y310">
        <f t="shared" si="85"/>
        <v>-9.4924286858538089E-7</v>
      </c>
      <c r="Z310" s="44">
        <f t="shared" si="103"/>
        <v>-4.1042932575567709E-2</v>
      </c>
      <c r="AA310">
        <f t="shared" si="90"/>
        <v>-3.797538855530047E-6</v>
      </c>
      <c r="AB310" s="43">
        <f t="shared" si="104"/>
        <v>9.4965321446214557E-2</v>
      </c>
    </row>
    <row r="311" spans="1:28">
      <c r="A311" s="74">
        <f t="shared" si="91"/>
        <v>303</v>
      </c>
      <c r="B311" s="73">
        <f t="shared" si="92"/>
        <v>8.1284343921025322</v>
      </c>
      <c r="C311" s="73">
        <f t="shared" si="93"/>
        <v>-4.1042932575567708</v>
      </c>
      <c r="D311" s="73">
        <f t="shared" si="94"/>
        <v>279.63730031572624</v>
      </c>
      <c r="E311" s="73">
        <f t="shared" si="95"/>
        <v>430.97741912591368</v>
      </c>
      <c r="F311" s="14">
        <f t="shared" si="96"/>
        <v>0.66548353123938553</v>
      </c>
      <c r="G311" s="14">
        <f>F311-(Gamma-lambda*LN(D311))</f>
        <v>-6.6014067648786923E-2</v>
      </c>
      <c r="H311" s="15">
        <f t="shared" si="86"/>
        <v>117.33183455549833</v>
      </c>
      <c r="I311" s="15">
        <f>H311*K_over_G</f>
        <v>156.44244607399779</v>
      </c>
      <c r="J311" s="73">
        <f t="shared" si="97"/>
        <v>349.55788825955193</v>
      </c>
      <c r="K311" s="73">
        <f>Mtc+N_*chi*G311</f>
        <v>1.1596586171738439</v>
      </c>
      <c r="L311" s="73">
        <f t="shared" si="98"/>
        <v>1.5412014729054957</v>
      </c>
      <c r="M311" s="73">
        <f t="shared" si="87"/>
        <v>-0.38154285573165181</v>
      </c>
      <c r="N311" s="44">
        <f t="shared" si="84"/>
        <v>2.9999999999999997E-4</v>
      </c>
      <c r="O311" s="44">
        <f t="shared" si="88"/>
        <v>-1.1446285671949553E-4</v>
      </c>
      <c r="P311" s="14">
        <f>_H*D311/J311</f>
        <v>159.99484474977226</v>
      </c>
      <c r="Q311" s="52">
        <f>D311*EXP(-chi*G311/Mtc)</f>
        <v>341.23911643000338</v>
      </c>
      <c r="R311" s="44">
        <f t="shared" si="89"/>
        <v>-1.1422662615376096E-3</v>
      </c>
      <c r="S311" s="73">
        <f t="shared" si="99"/>
        <v>349.15860007733875</v>
      </c>
      <c r="T311" s="73">
        <f>R311/(1/Mtc+1/(path_DqDp-W310))</f>
        <v>-7.7224691985307986E-4</v>
      </c>
      <c r="U311" s="52">
        <f>D311*T311/(path_DqDp-E311/D311)</f>
        <v>-0.14803212358251894</v>
      </c>
      <c r="V311" s="73">
        <f t="shared" si="100"/>
        <v>279.4892681921437</v>
      </c>
      <c r="W311" s="14">
        <f t="shared" si="101"/>
        <v>1.5404285799627668</v>
      </c>
      <c r="X311">
        <f t="shared" si="102"/>
        <v>430.53325651605684</v>
      </c>
      <c r="Y311">
        <f t="shared" si="85"/>
        <v>-9.4624014963623905E-7</v>
      </c>
      <c r="Z311" s="44">
        <f t="shared" si="103"/>
        <v>-4.1158341672436843E-2</v>
      </c>
      <c r="AA311">
        <f t="shared" si="90"/>
        <v>-3.7855251436195346E-6</v>
      </c>
      <c r="AB311" s="43">
        <f t="shared" si="104"/>
        <v>9.5261535921070936E-2</v>
      </c>
    </row>
    <row r="312" spans="1:28">
      <c r="A312" s="74">
        <f t="shared" si="91"/>
        <v>304</v>
      </c>
      <c r="B312" s="73">
        <f t="shared" si="92"/>
        <v>8.1542088696925319</v>
      </c>
      <c r="C312" s="73">
        <f t="shared" si="93"/>
        <v>-4.1158341672436842</v>
      </c>
      <c r="D312" s="73">
        <f t="shared" si="94"/>
        <v>279.4892681921437</v>
      </c>
      <c r="E312" s="73">
        <f t="shared" si="95"/>
        <v>430.53325651605684</v>
      </c>
      <c r="F312" s="14">
        <f t="shared" si="96"/>
        <v>0.66566869212090829</v>
      </c>
      <c r="G312" s="14">
        <f>F312-(Gamma-lambda*LN(D312))</f>
        <v>-6.5836849447976187E-2</v>
      </c>
      <c r="H312" s="15">
        <f t="shared" si="86"/>
        <v>117.30077435739288</v>
      </c>
      <c r="I312" s="15">
        <f>H312*K_over_G</f>
        <v>156.40103247652385</v>
      </c>
      <c r="J312" s="73">
        <f t="shared" si="97"/>
        <v>349.15860007733875</v>
      </c>
      <c r="K312" s="73">
        <f>Mtc+N_*chi*G312</f>
        <v>1.1599279888390761</v>
      </c>
      <c r="L312" s="73">
        <f t="shared" si="98"/>
        <v>1.5404285799627668</v>
      </c>
      <c r="M312" s="73">
        <f t="shared" si="87"/>
        <v>-0.38050059112369072</v>
      </c>
      <c r="N312" s="44">
        <f t="shared" si="84"/>
        <v>2.9999999999999997E-4</v>
      </c>
      <c r="O312" s="44">
        <f t="shared" si="88"/>
        <v>-1.1415017733710721E-4</v>
      </c>
      <c r="P312" s="14">
        <f>_H*D312/J312</f>
        <v>160.0930168297368</v>
      </c>
      <c r="Q312" s="52">
        <f>D312*EXP(-chi*G312/Mtc)</f>
        <v>340.87623804054346</v>
      </c>
      <c r="R312" s="44">
        <f t="shared" si="89"/>
        <v>-1.1392659307142459E-3</v>
      </c>
      <c r="S312" s="73">
        <f t="shared" si="99"/>
        <v>348.76081557985475</v>
      </c>
      <c r="T312" s="73">
        <f>R312/(1/Mtc+1/(path_DqDp-W311))</f>
        <v>-7.7040756306375347E-4</v>
      </c>
      <c r="U312" s="52">
        <f>D312*T312/(path_DqDp-E312/D312)</f>
        <v>-0.14752319965602539</v>
      </c>
      <c r="V312" s="73">
        <f t="shared" si="100"/>
        <v>279.34174499248769</v>
      </c>
      <c r="W312" s="14">
        <f t="shared" si="101"/>
        <v>1.5396575296677337</v>
      </c>
      <c r="X312">
        <f t="shared" si="102"/>
        <v>430.09062102820764</v>
      </c>
      <c r="Y312">
        <f t="shared" si="85"/>
        <v>-9.4323673776366499E-7</v>
      </c>
      <c r="Z312" s="44">
        <f t="shared" si="103"/>
        <v>-4.1273435086511712E-2</v>
      </c>
      <c r="AA312">
        <f t="shared" si="90"/>
        <v>-3.7735086598880998E-6</v>
      </c>
      <c r="AB312" s="43">
        <f t="shared" si="104"/>
        <v>9.5557762412411054E-2</v>
      </c>
    </row>
    <row r="313" spans="1:28">
      <c r="A313" s="74">
        <f t="shared" si="91"/>
        <v>305</v>
      </c>
      <c r="B313" s="73">
        <f t="shared" si="92"/>
        <v>8.1799950716907155</v>
      </c>
      <c r="C313" s="73">
        <f t="shared" si="93"/>
        <v>-4.1273435086511707</v>
      </c>
      <c r="D313" s="73">
        <f t="shared" si="94"/>
        <v>279.34174499248769</v>
      </c>
      <c r="E313" s="73">
        <f t="shared" si="95"/>
        <v>430.09062102820764</v>
      </c>
      <c r="F313" s="14">
        <f t="shared" si="96"/>
        <v>0.66585334667589891</v>
      </c>
      <c r="G313" s="14">
        <f>F313-(Gamma-lambda*LN(D313))</f>
        <v>-6.5660114453618523E-2</v>
      </c>
      <c r="H313" s="15">
        <f t="shared" si="86"/>
        <v>117.26981275778327</v>
      </c>
      <c r="I313" s="15">
        <f>H313*K_over_G</f>
        <v>156.35975034371106</v>
      </c>
      <c r="J313" s="73">
        <f t="shared" si="97"/>
        <v>348.76081557985475</v>
      </c>
      <c r="K313" s="73">
        <f>Mtc+N_*chi*G313</f>
        <v>1.1601966260304999</v>
      </c>
      <c r="L313" s="73">
        <f t="shared" si="98"/>
        <v>1.5396575296677337</v>
      </c>
      <c r="M313" s="73">
        <f t="shared" si="87"/>
        <v>-0.37946090363723384</v>
      </c>
      <c r="N313" s="44">
        <f t="shared" si="84"/>
        <v>2.9999999999999997E-4</v>
      </c>
      <c r="O313" s="44">
        <f t="shared" si="88"/>
        <v>-1.1383827109117015E-4</v>
      </c>
      <c r="P313" s="14">
        <f>_H*D313/J313</f>
        <v>160.1910148811013</v>
      </c>
      <c r="Q313" s="52">
        <f>D313*EXP(-chi*G313/Mtc)</f>
        <v>340.51476661652504</v>
      </c>
      <c r="R313" s="44">
        <f t="shared" si="89"/>
        <v>-1.1362597744808182E-3</v>
      </c>
      <c r="S313" s="73">
        <f t="shared" si="99"/>
        <v>348.36453269419621</v>
      </c>
      <c r="T313" s="73">
        <f>R313/(1/Mtc+1/(path_DqDp-W312))</f>
        <v>-7.6856271383738859E-4</v>
      </c>
      <c r="U313" s="52">
        <f>D313*T313/(path_DqDp-E313/D313)</f>
        <v>-0.14701459005752954</v>
      </c>
      <c r="V313" s="73">
        <f t="shared" si="100"/>
        <v>279.19473040243014</v>
      </c>
      <c r="W313" s="14">
        <f t="shared" si="101"/>
        <v>1.5388883275118352</v>
      </c>
      <c r="X313">
        <f t="shared" si="102"/>
        <v>429.64951171911343</v>
      </c>
      <c r="Y313">
        <f t="shared" si="85"/>
        <v>-9.4023295467254884E-7</v>
      </c>
      <c r="Z313" s="44">
        <f t="shared" si="103"/>
        <v>-4.1388213590557554E-2</v>
      </c>
      <c r="AA313">
        <f t="shared" si="90"/>
        <v>-3.7614906916010666E-6</v>
      </c>
      <c r="AB313" s="43">
        <f t="shared" si="104"/>
        <v>9.5854000921719459E-2</v>
      </c>
    </row>
    <row r="314" spans="1:28">
      <c r="A314" s="74">
        <f t="shared" si="91"/>
        <v>306</v>
      </c>
      <c r="B314" s="73">
        <f t="shared" si="92"/>
        <v>8.2057929724866945</v>
      </c>
      <c r="C314" s="73">
        <f t="shared" si="93"/>
        <v>-4.1388213590557559</v>
      </c>
      <c r="D314" s="73">
        <f t="shared" si="94"/>
        <v>279.19473040243014</v>
      </c>
      <c r="E314" s="73">
        <f t="shared" si="95"/>
        <v>429.64951171911343</v>
      </c>
      <c r="F314" s="14">
        <f t="shared" si="96"/>
        <v>0.66603749613841867</v>
      </c>
      <c r="G314" s="14">
        <f>F314-(Gamma-lambda*LN(D314))</f>
        <v>-6.5483861409681654E-2</v>
      </c>
      <c r="H314" s="15">
        <f t="shared" si="86"/>
        <v>117.23894976879002</v>
      </c>
      <c r="I314" s="15">
        <f>H314*K_over_G</f>
        <v>156.31859969172004</v>
      </c>
      <c r="J314" s="73">
        <f t="shared" si="97"/>
        <v>348.36453269419621</v>
      </c>
      <c r="K314" s="73">
        <f>Mtc+N_*chi*G314</f>
        <v>1.1604645306572838</v>
      </c>
      <c r="L314" s="73">
        <f t="shared" si="98"/>
        <v>1.5388883275118352</v>
      </c>
      <c r="M314" s="73">
        <f t="shared" si="87"/>
        <v>-0.37842379685455141</v>
      </c>
      <c r="N314" s="44">
        <f t="shared" si="84"/>
        <v>2.9999999999999997E-4</v>
      </c>
      <c r="O314" s="44">
        <f t="shared" si="88"/>
        <v>-1.1352713905636541E-4</v>
      </c>
      <c r="P314" s="14">
        <f>_H*D314/J314</f>
        <v>160.28883781203686</v>
      </c>
      <c r="Q314" s="52">
        <f>D314*EXP(-chi*G314/Mtc)</f>
        <v>340.15469770900273</v>
      </c>
      <c r="R314" s="44">
        <f t="shared" si="89"/>
        <v>-1.1332481796249066E-3</v>
      </c>
      <c r="S314" s="73">
        <f t="shared" si="99"/>
        <v>347.96974922167465</v>
      </c>
      <c r="T314" s="73">
        <f>R314/(1/Mtc+1/(path_DqDp-W313))</f>
        <v>-7.6671263490187675E-4</v>
      </c>
      <c r="U314" s="52">
        <f>D314*T314/(path_DqDp-E314/D314)</f>
        <v>-0.1465063426897647</v>
      </c>
      <c r="V314" s="73">
        <f t="shared" si="100"/>
        <v>279.04822405974039</v>
      </c>
      <c r="W314" s="14">
        <f t="shared" si="101"/>
        <v>1.5381209787232897</v>
      </c>
      <c r="X314">
        <f t="shared" si="102"/>
        <v>429.20992750176373</v>
      </c>
      <c r="Y314">
        <f t="shared" si="85"/>
        <v>-9.3722911399343173E-7</v>
      </c>
      <c r="Z314" s="44">
        <f t="shared" si="103"/>
        <v>-4.1502677958727911E-2</v>
      </c>
      <c r="AA314">
        <f t="shared" si="90"/>
        <v>-3.7494724937115173E-6</v>
      </c>
      <c r="AB314" s="43">
        <f t="shared" si="104"/>
        <v>9.6150251449225746E-2</v>
      </c>
    </row>
    <row r="315" spans="1:28">
      <c r="A315" s="74">
        <f t="shared" si="91"/>
        <v>307</v>
      </c>
      <c r="B315" s="73">
        <f t="shared" si="92"/>
        <v>8.2316025462983102</v>
      </c>
      <c r="C315" s="73">
        <f t="shared" si="93"/>
        <v>-4.1502677958727912</v>
      </c>
      <c r="D315" s="73">
        <f t="shared" si="94"/>
        <v>279.04822405974039</v>
      </c>
      <c r="E315" s="73">
        <f t="shared" si="95"/>
        <v>429.20992750176373</v>
      </c>
      <c r="F315" s="14">
        <f t="shared" si="96"/>
        <v>0.66622114174489211</v>
      </c>
      <c r="G315" s="14">
        <f>F315-(Gamma-lambda*LN(D315))</f>
        <v>-6.530808906044594E-2</v>
      </c>
      <c r="H315" s="15">
        <f t="shared" si="86"/>
        <v>117.20818539223728</v>
      </c>
      <c r="I315" s="15">
        <f>H315*K_over_G</f>
        <v>156.27758052298307</v>
      </c>
      <c r="J315" s="73">
        <f t="shared" si="97"/>
        <v>347.96974922167465</v>
      </c>
      <c r="K315" s="73">
        <f>Mtc+N_*chi*G315</f>
        <v>1.1607317046281223</v>
      </c>
      <c r="L315" s="73">
        <f t="shared" si="98"/>
        <v>1.5381209787232897</v>
      </c>
      <c r="M315" s="73">
        <f t="shared" si="87"/>
        <v>-0.37738927409516743</v>
      </c>
      <c r="N315" s="44">
        <f t="shared" si="84"/>
        <v>2.9999999999999997E-4</v>
      </c>
      <c r="O315" s="44">
        <f t="shared" si="88"/>
        <v>-1.1321678222855021E-4</v>
      </c>
      <c r="P315" s="14">
        <f>_H*D315/J315</f>
        <v>160.38648456304304</v>
      </c>
      <c r="Q315" s="52">
        <f>D315*EXP(-chi*G315/Mtc)</f>
        <v>339.7960268285658</v>
      </c>
      <c r="R315" s="44">
        <f t="shared" si="89"/>
        <v>-1.1302315244562874E-3</v>
      </c>
      <c r="S315" s="73">
        <f t="shared" si="99"/>
        <v>347.5764628415472</v>
      </c>
      <c r="T315" s="73">
        <f>R315/(1/Mtc+1/(path_DqDp-W314))</f>
        <v>-7.6485758358822383E-4</v>
      </c>
      <c r="U315" s="52">
        <f>D315*T315/(path_DqDp-E315/D315)</f>
        <v>-0.14599850415290896</v>
      </c>
      <c r="V315" s="73">
        <f t="shared" si="100"/>
        <v>278.90222555558751</v>
      </c>
      <c r="W315" s="14">
        <f t="shared" si="101"/>
        <v>1.5373554882725053</v>
      </c>
      <c r="X315">
        <f t="shared" si="102"/>
        <v>428.77186714929866</v>
      </c>
      <c r="Y315">
        <f t="shared" si="85"/>
        <v>-9.3422552143643915E-7</v>
      </c>
      <c r="Z315" s="44">
        <f t="shared" si="103"/>
        <v>-4.1616828966477899E-2</v>
      </c>
      <c r="AA315">
        <f t="shared" si="90"/>
        <v>-3.7374552894842887E-6</v>
      </c>
      <c r="AB315" s="43">
        <f t="shared" si="104"/>
        <v>9.6446513993936264E-2</v>
      </c>
    </row>
    <row r="316" spans="1:28">
      <c r="A316" s="74">
        <f t="shared" si="91"/>
        <v>308</v>
      </c>
      <c r="B316" s="73">
        <f t="shared" si="92"/>
        <v>8.2574237671776967</v>
      </c>
      <c r="C316" s="73">
        <f t="shared" si="93"/>
        <v>-4.1616828966477897</v>
      </c>
      <c r="D316" s="73">
        <f t="shared" si="94"/>
        <v>278.90222555558751</v>
      </c>
      <c r="E316" s="73">
        <f t="shared" si="95"/>
        <v>428.77186714929866</v>
      </c>
      <c r="F316" s="14">
        <f t="shared" si="96"/>
        <v>0.66640428473396462</v>
      </c>
      <c r="G316" s="14">
        <f>F316-(Gamma-lambda*LN(D316))</f>
        <v>-6.5132796150583094E-2</v>
      </c>
      <c r="H316" s="15">
        <f t="shared" si="86"/>
        <v>117.17751961991291</v>
      </c>
      <c r="I316" s="15">
        <f>H316*K_over_G</f>
        <v>156.23669282655058</v>
      </c>
      <c r="J316" s="73">
        <f t="shared" si="97"/>
        <v>347.5764628415472</v>
      </c>
      <c r="K316" s="73">
        <f>Mtc+N_*chi*G316</f>
        <v>1.1609981498511137</v>
      </c>
      <c r="L316" s="73">
        <f t="shared" si="98"/>
        <v>1.5373554882725053</v>
      </c>
      <c r="M316" s="73">
        <f t="shared" si="87"/>
        <v>-0.37635733842139163</v>
      </c>
      <c r="N316" s="44">
        <f t="shared" si="84"/>
        <v>2.9999999999999997E-4</v>
      </c>
      <c r="O316" s="44">
        <f t="shared" si="88"/>
        <v>-1.1290720152641748E-4</v>
      </c>
      <c r="P316" s="14">
        <f>_H*D316/J316</f>
        <v>160.48395410637065</v>
      </c>
      <c r="Q316" s="52">
        <f>D316*EXP(-chi*G316/Mtc)</f>
        <v>339.43874944706664</v>
      </c>
      <c r="R316" s="44">
        <f t="shared" si="89"/>
        <v>-1.1272101789521754E-3</v>
      </c>
      <c r="S316" s="73">
        <f t="shared" si="99"/>
        <v>347.18467111466805</v>
      </c>
      <c r="T316" s="73">
        <f>R316/(1/Mtc+1/(path_DqDp-W315))</f>
        <v>-7.6299781191768983E-4</v>
      </c>
      <c r="U316" s="52">
        <f>D316*T316/(path_DqDp-E316/D316)</f>
        <v>-0.14549111977082668</v>
      </c>
      <c r="V316" s="73">
        <f t="shared" si="100"/>
        <v>278.75673443581667</v>
      </c>
      <c r="W316" s="14">
        <f t="shared" si="101"/>
        <v>1.5365918608774038</v>
      </c>
      <c r="X316">
        <f t="shared" si="102"/>
        <v>428.33532929883984</v>
      </c>
      <c r="Y316">
        <f t="shared" si="85"/>
        <v>-9.3122247494285278E-7</v>
      </c>
      <c r="Z316" s="44">
        <f t="shared" si="103"/>
        <v>-4.1730667390479259E-2</v>
      </c>
      <c r="AA316">
        <f t="shared" si="90"/>
        <v>-3.7254402710930479E-6</v>
      </c>
      <c r="AB316" s="43">
        <f t="shared" si="104"/>
        <v>9.6742788553665165E-2</v>
      </c>
    </row>
    <row r="317" spans="1:28">
      <c r="A317" s="74">
        <f t="shared" si="91"/>
        <v>309</v>
      </c>
      <c r="B317" s="73">
        <f t="shared" si="92"/>
        <v>8.2832566090172079</v>
      </c>
      <c r="C317" s="73">
        <f t="shared" si="93"/>
        <v>-4.1730667390479255</v>
      </c>
      <c r="D317" s="73">
        <f t="shared" si="94"/>
        <v>278.75673443581667</v>
      </c>
      <c r="E317" s="73">
        <f t="shared" si="95"/>
        <v>428.33532929883984</v>
      </c>
      <c r="F317" s="14">
        <f t="shared" si="96"/>
        <v>0.66658692634636463</v>
      </c>
      <c r="G317" s="14">
        <f>F317-(Gamma-lambda*LN(D317))</f>
        <v>-6.4957981425232902E-2</v>
      </c>
      <c r="H317" s="15">
        <f t="shared" si="86"/>
        <v>117.14695243382353</v>
      </c>
      <c r="I317" s="15">
        <f>H317*K_over_G</f>
        <v>156.1959365784314</v>
      </c>
      <c r="J317" s="73">
        <f t="shared" si="97"/>
        <v>347.18467111466805</v>
      </c>
      <c r="K317" s="73">
        <f>Mtc+N_*chi*G317</f>
        <v>1.161263868233646</v>
      </c>
      <c r="L317" s="73">
        <f t="shared" si="98"/>
        <v>1.5365918608774038</v>
      </c>
      <c r="M317" s="73">
        <f t="shared" si="87"/>
        <v>-0.37532799264375782</v>
      </c>
      <c r="N317" s="44">
        <f t="shared" si="84"/>
        <v>2.9999999999999997E-4</v>
      </c>
      <c r="O317" s="44">
        <f t="shared" si="88"/>
        <v>-1.1259839779312733E-4</v>
      </c>
      <c r="P317" s="14">
        <f>_H*D317/J317</f>
        <v>160.58124544545285</v>
      </c>
      <c r="Q317" s="52">
        <f>D317*EXP(-chi*G317/Mtc)</f>
        <v>339.08286099930933</v>
      </c>
      <c r="R317" s="44">
        <f t="shared" si="89"/>
        <v>-1.1241845049004284E-3</v>
      </c>
      <c r="S317" s="73">
        <f t="shared" si="99"/>
        <v>346.79437148706199</v>
      </c>
      <c r="T317" s="73">
        <f>R317/(1/Mtc+1/(path_DqDp-W316))</f>
        <v>-7.6113356668779759E-4</v>
      </c>
      <c r="U317" s="52">
        <f>D317*T317/(path_DqDp-E317/D317)</f>
        <v>-0.14498423361686785</v>
      </c>
      <c r="V317" s="73">
        <f t="shared" si="100"/>
        <v>278.6117502021998</v>
      </c>
      <c r="W317" s="14">
        <f t="shared" si="101"/>
        <v>1.5358301010086559</v>
      </c>
      <c r="X317">
        <f t="shared" si="102"/>
        <v>427.90031245524295</v>
      </c>
      <c r="Y317">
        <f t="shared" si="85"/>
        <v>-9.2822026483426624E-7</v>
      </c>
      <c r="Z317" s="44">
        <f t="shared" si="103"/>
        <v>-4.1844194008537221E-2</v>
      </c>
      <c r="AA317">
        <f t="shared" si="90"/>
        <v>-3.7134286002243683E-6</v>
      </c>
      <c r="AB317" s="43">
        <f t="shared" si="104"/>
        <v>9.7039075125064947E-2</v>
      </c>
    </row>
    <row r="318" spans="1:28">
      <c r="A318" s="74">
        <f t="shared" si="91"/>
        <v>310</v>
      </c>
      <c r="B318" s="73">
        <f t="shared" si="92"/>
        <v>8.3091010455552539</v>
      </c>
      <c r="C318" s="73">
        <f t="shared" si="93"/>
        <v>-4.1844194008537219</v>
      </c>
      <c r="D318" s="73">
        <f t="shared" si="94"/>
        <v>278.6117502021998</v>
      </c>
      <c r="E318" s="73">
        <f t="shared" si="95"/>
        <v>427.90031245524295</v>
      </c>
      <c r="F318" s="14">
        <f t="shared" si="96"/>
        <v>0.66676906782476675</v>
      </c>
      <c r="G318" s="14">
        <f>F318-(Gamma-lambda*LN(D318))</f>
        <v>-6.4783643630078935E-2</v>
      </c>
      <c r="H318" s="15">
        <f t="shared" si="86"/>
        <v>117.11648380644469</v>
      </c>
      <c r="I318" s="15">
        <f>H318*K_over_G</f>
        <v>156.15531174192628</v>
      </c>
      <c r="J318" s="73">
        <f t="shared" si="97"/>
        <v>346.79437148706199</v>
      </c>
      <c r="K318" s="73">
        <f>Mtc+N_*chi*G318</f>
        <v>1.1615288616822801</v>
      </c>
      <c r="L318" s="73">
        <f t="shared" si="98"/>
        <v>1.5358301010086559</v>
      </c>
      <c r="M318" s="73">
        <f t="shared" si="87"/>
        <v>-0.37430123932637582</v>
      </c>
      <c r="N318" s="44">
        <f t="shared" si="84"/>
        <v>2.9999999999999997E-4</v>
      </c>
      <c r="O318" s="44">
        <f t="shared" si="88"/>
        <v>-1.1229037179791274E-4</v>
      </c>
      <c r="P318" s="14">
        <f>_H*D318/J318</f>
        <v>160.67835761434443</v>
      </c>
      <c r="Q318" s="52">
        <f>D318*EXP(-chi*G318/Mtc)</f>
        <v>338.72835688469991</v>
      </c>
      <c r="R318" s="44">
        <f t="shared" si="89"/>
        <v>-1.1211548560405729E-3</v>
      </c>
      <c r="S318" s="73">
        <f t="shared" si="99"/>
        <v>346.40556129342173</v>
      </c>
      <c r="T318" s="73">
        <f>R318/(1/Mtc+1/(path_DqDp-W317))</f>
        <v>-7.5926508955711201E-4</v>
      </c>
      <c r="U318" s="52">
        <f>D318*T318/(path_DqDp-E318/D318)</f>
        <v>-0.14447788853920943</v>
      </c>
      <c r="V318" s="73">
        <f t="shared" si="100"/>
        <v>278.4672723136606</v>
      </c>
      <c r="W318" s="14">
        <f t="shared" si="101"/>
        <v>1.5350702128948357</v>
      </c>
      <c r="X318">
        <f t="shared" si="102"/>
        <v>427.46681499477518</v>
      </c>
      <c r="Y318">
        <f t="shared" si="85"/>
        <v>-9.2521917395921943E-7</v>
      </c>
      <c r="Z318" s="44">
        <f t="shared" si="103"/>
        <v>-4.1957409599509089E-2</v>
      </c>
      <c r="AA318">
        <f t="shared" si="90"/>
        <v>-3.7014214086567571E-6</v>
      </c>
      <c r="AB318" s="43">
        <f t="shared" si="104"/>
        <v>9.7335373703656289E-2</v>
      </c>
    </row>
    <row r="319" spans="1:28">
      <c r="A319" s="74">
        <f t="shared" si="91"/>
        <v>311</v>
      </c>
      <c r="B319" s="73">
        <f t="shared" si="92"/>
        <v>8.3349570503819912</v>
      </c>
      <c r="C319" s="73">
        <f t="shared" si="93"/>
        <v>-4.1957409599509088</v>
      </c>
      <c r="D319" s="73">
        <f t="shared" si="94"/>
        <v>278.4672723136606</v>
      </c>
      <c r="E319" s="73">
        <f t="shared" si="95"/>
        <v>427.46681499477518</v>
      </c>
      <c r="F319" s="14">
        <f t="shared" si="96"/>
        <v>0.6669507104136595</v>
      </c>
      <c r="G319" s="14">
        <f>F319-(Gamma-lambda*LN(D319))</f>
        <v>-6.4609781511421382E-2</v>
      </c>
      <c r="H319" s="15">
        <f t="shared" si="86"/>
        <v>117.08611370096627</v>
      </c>
      <c r="I319" s="15">
        <f>H319*K_over_G</f>
        <v>156.11481826795503</v>
      </c>
      <c r="J319" s="73">
        <f t="shared" si="97"/>
        <v>346.40556129342173</v>
      </c>
      <c r="K319" s="73">
        <f>Mtc+N_*chi*G319</f>
        <v>1.1617931321026396</v>
      </c>
      <c r="L319" s="73">
        <f t="shared" si="98"/>
        <v>1.5350702128948357</v>
      </c>
      <c r="M319" s="73">
        <f t="shared" si="87"/>
        <v>-0.37327708079219613</v>
      </c>
      <c r="N319" s="44">
        <f t="shared" si="84"/>
        <v>2.9999999999999997E-4</v>
      </c>
      <c r="O319" s="44">
        <f t="shared" si="88"/>
        <v>-1.1198312423765883E-4</v>
      </c>
      <c r="P319" s="14">
        <f>_H*D319/J319</f>
        <v>160.77528967716879</v>
      </c>
      <c r="Q319" s="52">
        <f>D319*EXP(-chi*G319/Mtc)</f>
        <v>338.37523246885507</v>
      </c>
      <c r="R319" s="44">
        <f t="shared" si="89"/>
        <v>-1.1181215782032591E-3</v>
      </c>
      <c r="S319" s="73">
        <f t="shared" si="99"/>
        <v>346.01823776052993</v>
      </c>
      <c r="T319" s="73">
        <f>R319/(1/Mtc+1/(path_DqDp-W318))</f>
        <v>-7.5739261712919786E-4</v>
      </c>
      <c r="U319" s="52">
        <f>D319*T319/(path_DqDp-E319/D319)</f>
        <v>-0.14397212618582089</v>
      </c>
      <c r="V319" s="73">
        <f t="shared" si="100"/>
        <v>278.32330018747479</v>
      </c>
      <c r="W319" s="14">
        <f t="shared" si="101"/>
        <v>1.5343122005274867</v>
      </c>
      <c r="X319">
        <f t="shared" si="102"/>
        <v>427.03483516871671</v>
      </c>
      <c r="Y319">
        <f t="shared" si="85"/>
        <v>-9.2221947783782789E-7</v>
      </c>
      <c r="Z319" s="44">
        <f t="shared" si="103"/>
        <v>-4.2070314943224586E-2</v>
      </c>
      <c r="AA319">
        <f t="shared" si="90"/>
        <v>-3.6894197988476003E-6</v>
      </c>
      <c r="AB319" s="43">
        <f t="shared" si="104"/>
        <v>9.7631684283857448E-2</v>
      </c>
    </row>
    <row r="320" spans="1:28">
      <c r="A320" s="74">
        <f t="shared" si="91"/>
        <v>312</v>
      </c>
      <c r="B320" s="73">
        <f t="shared" si="92"/>
        <v>8.3608245969449264</v>
      </c>
      <c r="C320" s="73">
        <f t="shared" si="93"/>
        <v>-4.2070314943224583</v>
      </c>
      <c r="D320" s="73">
        <f t="shared" si="94"/>
        <v>278.32330018747479</v>
      </c>
      <c r="E320" s="73">
        <f t="shared" si="95"/>
        <v>427.03483516871671</v>
      </c>
      <c r="F320" s="14">
        <f t="shared" si="96"/>
        <v>0.66713185535921449</v>
      </c>
      <c r="G320" s="14">
        <f>F320-(Gamma-lambda*LN(D320))</f>
        <v>-6.4436393816249438E-2</v>
      </c>
      <c r="H320" s="15">
        <f t="shared" si="86"/>
        <v>117.05584207153302</v>
      </c>
      <c r="I320" s="15">
        <f>H320*K_over_G</f>
        <v>156.07445609537737</v>
      </c>
      <c r="J320" s="73">
        <f t="shared" si="97"/>
        <v>346.01823776052993</v>
      </c>
      <c r="K320" s="73">
        <f>Mtc+N_*chi*G320</f>
        <v>1.162056681399301</v>
      </c>
      <c r="L320" s="73">
        <f t="shared" si="98"/>
        <v>1.5343122005274867</v>
      </c>
      <c r="M320" s="73">
        <f t="shared" si="87"/>
        <v>-0.37225551912818577</v>
      </c>
      <c r="N320" s="44">
        <f t="shared" si="84"/>
        <v>2.9999999999999997E-4</v>
      </c>
      <c r="O320" s="44">
        <f t="shared" si="88"/>
        <v>-1.1167665573845573E-4</v>
      </c>
      <c r="P320" s="14">
        <f>_H*D320/J320</f>
        <v>160.87204072757285</v>
      </c>
      <c r="Q320" s="52">
        <f>D320*EXP(-chi*G320/Mtc)</f>
        <v>338.02348308517566</v>
      </c>
      <c r="R320" s="44">
        <f t="shared" si="89"/>
        <v>-1.1150850094473726E-3</v>
      </c>
      <c r="S320" s="73">
        <f t="shared" si="99"/>
        <v>345.6323980106078</v>
      </c>
      <c r="T320" s="73">
        <f>R320/(1/Mtc+1/(path_DqDp-W319))</f>
        <v>-7.5551638103522889E-4</v>
      </c>
      <c r="U320" s="52">
        <f>D320*T320/(path_DqDp-E320/D320)</f>
        <v>-0.14346698702895633</v>
      </c>
      <c r="V320" s="73">
        <f t="shared" si="100"/>
        <v>278.17983320044584</v>
      </c>
      <c r="W320" s="14">
        <f t="shared" si="101"/>
        <v>1.5335560676661062</v>
      </c>
      <c r="X320">
        <f t="shared" si="102"/>
        <v>426.60437110688906</v>
      </c>
      <c r="Y320">
        <f t="shared" si="85"/>
        <v>-9.1922144480377634E-7</v>
      </c>
      <c r="Z320" s="44">
        <f t="shared" si="103"/>
        <v>-4.2182910820407843E-2</v>
      </c>
      <c r="AA320">
        <f t="shared" si="90"/>
        <v>-3.6774248444993637E-6</v>
      </c>
      <c r="AB320" s="43">
        <f t="shared" si="104"/>
        <v>9.7928006859012942E-2</v>
      </c>
    </row>
    <row r="321" spans="1:28">
      <c r="A321" s="74">
        <f t="shared" si="91"/>
        <v>313</v>
      </c>
      <c r="B321" s="73">
        <f t="shared" si="92"/>
        <v>8.3867036585543673</v>
      </c>
      <c r="C321" s="73">
        <f t="shared" si="93"/>
        <v>-4.2182910820407846</v>
      </c>
      <c r="D321" s="73">
        <f t="shared" si="94"/>
        <v>278.17983320044584</v>
      </c>
      <c r="E321" s="73">
        <f t="shared" si="95"/>
        <v>426.60437110688906</v>
      </c>
      <c r="F321" s="14">
        <f t="shared" si="96"/>
        <v>0.6673125039091593</v>
      </c>
      <c r="G321" s="14">
        <f>F321-(Gamma-lambda*LN(D321))</f>
        <v>-6.4263479292311021E-2</v>
      </c>
      <c r="H321" s="15">
        <f t="shared" si="86"/>
        <v>117.02566886348066</v>
      </c>
      <c r="I321" s="15">
        <f>H321*K_over_G</f>
        <v>156.03422515130757</v>
      </c>
      <c r="J321" s="73">
        <f t="shared" si="97"/>
        <v>345.6323980106078</v>
      </c>
      <c r="K321" s="73">
        <f>Mtc+N_*chi*G321</f>
        <v>1.1623195114756872</v>
      </c>
      <c r="L321" s="73">
        <f t="shared" si="98"/>
        <v>1.5335560676661062</v>
      </c>
      <c r="M321" s="73">
        <f t="shared" si="87"/>
        <v>-0.37123655619041895</v>
      </c>
      <c r="N321" s="44">
        <f t="shared" si="84"/>
        <v>2.9999999999999997E-4</v>
      </c>
      <c r="O321" s="44">
        <f t="shared" si="88"/>
        <v>-1.1137096685712568E-4</v>
      </c>
      <c r="P321" s="14">
        <f>_H*D321/J321</f>
        <v>160.96860988819006</v>
      </c>
      <c r="Q321" s="52">
        <f>D321*EXP(-chi*G321/Mtc)</f>
        <v>337.67310403638135</v>
      </c>
      <c r="R321" s="44">
        <f t="shared" si="89"/>
        <v>-1.1120454801954289E-3</v>
      </c>
      <c r="S321" s="73">
        <f t="shared" si="99"/>
        <v>345.24803906459101</v>
      </c>
      <c r="T321" s="73">
        <f>R321/(1/Mtc+1/(path_DqDp-W320))</f>
        <v>-7.5363660801566854E-4</v>
      </c>
      <c r="U321" s="52">
        <f>D321*T321/(path_DqDp-E321/D321)</f>
        <v>-0.14296251038925786</v>
      </c>
      <c r="V321" s="73">
        <f t="shared" si="100"/>
        <v>278.03687069005656</v>
      </c>
      <c r="W321" s="14">
        <f t="shared" si="101"/>
        <v>1.5328018178430505</v>
      </c>
      <c r="X321">
        <f t="shared" si="102"/>
        <v>426.17542082111186</v>
      </c>
      <c r="Y321">
        <f t="shared" si="85"/>
        <v>-9.1622533614420833E-7</v>
      </c>
      <c r="Z321" s="44">
        <f t="shared" si="103"/>
        <v>-4.2295198012601114E-2</v>
      </c>
      <c r="AA321">
        <f t="shared" si="90"/>
        <v>-3.6654375911118102E-6</v>
      </c>
      <c r="AB321" s="43">
        <f t="shared" si="104"/>
        <v>9.8224341421421835E-2</v>
      </c>
    </row>
    <row r="322" spans="1:28">
      <c r="A322" s="74">
        <f t="shared" si="91"/>
        <v>314</v>
      </c>
      <c r="B322" s="73">
        <f t="shared" si="92"/>
        <v>8.4125942083888141</v>
      </c>
      <c r="C322" s="73">
        <f t="shared" si="93"/>
        <v>-4.2295198012601114</v>
      </c>
      <c r="D322" s="73">
        <f t="shared" si="94"/>
        <v>278.03687069005656</v>
      </c>
      <c r="E322" s="73">
        <f t="shared" si="95"/>
        <v>426.17542082111186</v>
      </c>
      <c r="F322" s="14">
        <f t="shared" si="96"/>
        <v>0.6674926573126525</v>
      </c>
      <c r="G322" s="14">
        <f>F322-(Gamma-lambda*LN(D322))</f>
        <v>-6.4091036688180947E-2</v>
      </c>
      <c r="H322" s="15">
        <f t="shared" si="86"/>
        <v>116.99559401356703</v>
      </c>
      <c r="I322" s="15">
        <f>H322*K_over_G</f>
        <v>155.99412535142272</v>
      </c>
      <c r="J322" s="73">
        <f t="shared" si="97"/>
        <v>345.24803906459101</v>
      </c>
      <c r="K322" s="73">
        <f>Mtc+N_*chi*G322</f>
        <v>1.162581624233965</v>
      </c>
      <c r="L322" s="73">
        <f t="shared" si="98"/>
        <v>1.5328018178430505</v>
      </c>
      <c r="M322" s="73">
        <f t="shared" si="87"/>
        <v>-0.37022019360908542</v>
      </c>
      <c r="N322" s="44">
        <f t="shared" si="84"/>
        <v>2.9999999999999997E-4</v>
      </c>
      <c r="O322" s="44">
        <f t="shared" si="88"/>
        <v>-1.1106605808272562E-4</v>
      </c>
      <c r="P322" s="14">
        <f>_H*D322/J322</f>
        <v>161.06499631011073</v>
      </c>
      <c r="Q322" s="52">
        <f>D322*EXP(-chi*G322/Mtc)</f>
        <v>337.32409059600803</v>
      </c>
      <c r="R322" s="44">
        <f t="shared" si="89"/>
        <v>-1.1090033133671637E-3</v>
      </c>
      <c r="S322" s="73">
        <f t="shared" si="99"/>
        <v>344.86515784533486</v>
      </c>
      <c r="T322" s="73">
        <f>R322/(1/Mtc+1/(path_DqDp-W321))</f>
        <v>-7.5175352000095925E-4</v>
      </c>
      <c r="U322" s="52">
        <f>D322*T322/(path_DqDp-E322/D322)</f>
        <v>-0.14245873445946153</v>
      </c>
      <c r="V322" s="73">
        <f t="shared" si="100"/>
        <v>277.89441195559709</v>
      </c>
      <c r="W322" s="14">
        <f t="shared" si="101"/>
        <v>1.5320494543683532</v>
      </c>
      <c r="X322">
        <f t="shared" si="102"/>
        <v>425.7479822085869</v>
      </c>
      <c r="Y322">
        <f t="shared" si="85"/>
        <v>-9.1323140623745446E-7</v>
      </c>
      <c r="Z322" s="44">
        <f t="shared" si="103"/>
        <v>-4.2407177302090079E-2</v>
      </c>
      <c r="AA322">
        <f t="shared" si="90"/>
        <v>-3.6534590565469118E-6</v>
      </c>
      <c r="AB322" s="43">
        <f t="shared" si="104"/>
        <v>9.8520687962365294E-2</v>
      </c>
    </row>
    <row r="323" spans="1:28">
      <c r="A323" s="74">
        <f t="shared" si="91"/>
        <v>315</v>
      </c>
      <c r="B323" s="73">
        <f t="shared" si="92"/>
        <v>8.4384962195001947</v>
      </c>
      <c r="C323" s="73">
        <f t="shared" si="93"/>
        <v>-4.240717730209008</v>
      </c>
      <c r="D323" s="73">
        <f t="shared" si="94"/>
        <v>277.89441195559709</v>
      </c>
      <c r="E323" s="73">
        <f t="shared" si="95"/>
        <v>425.7479822085869</v>
      </c>
      <c r="F323" s="14">
        <f t="shared" si="96"/>
        <v>0.6676723168201617</v>
      </c>
      <c r="G323" s="14">
        <f>F323-(Gamma-lambda*LN(D323))</f>
        <v>-6.3919064753328092E-2</v>
      </c>
      <c r="H323" s="15">
        <f t="shared" si="86"/>
        <v>116.96561745019909</v>
      </c>
      <c r="I323" s="15">
        <f>H323*K_over_G</f>
        <v>155.95415660026546</v>
      </c>
      <c r="J323" s="73">
        <f t="shared" si="97"/>
        <v>344.86515784533486</v>
      </c>
      <c r="K323" s="73">
        <f>Mtc+N_*chi*G323</f>
        <v>1.1628430215749412</v>
      </c>
      <c r="L323" s="73">
        <f t="shared" si="98"/>
        <v>1.5320494543683532</v>
      </c>
      <c r="M323" s="73">
        <f t="shared" si="87"/>
        <v>-0.36920643279341192</v>
      </c>
      <c r="N323" s="44">
        <f t="shared" si="84"/>
        <v>2.9999999999999997E-4</v>
      </c>
      <c r="O323" s="44">
        <f t="shared" si="88"/>
        <v>-1.1076192983802357E-4</v>
      </c>
      <c r="P323" s="14">
        <f>_H*D323/J323</f>
        <v>161.16119917236011</v>
      </c>
      <c r="Q323" s="52">
        <f>D323*EXP(-chi*G323/Mtc)</f>
        <v>336.97643800987157</v>
      </c>
      <c r="R323" s="44">
        <f t="shared" si="89"/>
        <v>-1.1059588245109627E-3</v>
      </c>
      <c r="S323" s="73">
        <f t="shared" si="99"/>
        <v>344.48375118074944</v>
      </c>
      <c r="T323" s="73">
        <f>R323/(1/Mtc+1/(path_DqDp-W322))</f>
        <v>-7.4986733419097674E-4</v>
      </c>
      <c r="U323" s="52">
        <f>D323*T323/(path_DqDp-E323/D323)</f>
        <v>-0.14195569632766261</v>
      </c>
      <c r="V323" s="73">
        <f t="shared" si="100"/>
        <v>277.75245625926942</v>
      </c>
      <c r="W323" s="14">
        <f t="shared" si="101"/>
        <v>1.5312989803344721</v>
      </c>
      <c r="X323">
        <f t="shared" si="102"/>
        <v>425.32205305521433</v>
      </c>
      <c r="Y323">
        <f t="shared" si="85"/>
        <v>-9.102399026883068E-7</v>
      </c>
      <c r="Z323" s="44">
        <f t="shared" si="103"/>
        <v>-4.2518849471830794E-2</v>
      </c>
      <c r="AA323">
        <f t="shared" si="90"/>
        <v>-3.6414902315539706E-6</v>
      </c>
      <c r="AB323" s="43">
        <f t="shared" si="104"/>
        <v>9.881704647213374E-2</v>
      </c>
    </row>
    <row r="324" spans="1:28">
      <c r="A324" s="74">
        <f t="shared" si="91"/>
        <v>316</v>
      </c>
      <c r="B324" s="73">
        <f t="shared" si="92"/>
        <v>8.4644096648190139</v>
      </c>
      <c r="C324" s="73">
        <f t="shared" si="93"/>
        <v>-4.2518849471830791</v>
      </c>
      <c r="D324" s="73">
        <f t="shared" si="94"/>
        <v>277.75245625926942</v>
      </c>
      <c r="E324" s="73">
        <f t="shared" si="95"/>
        <v>425.32205305521433</v>
      </c>
      <c r="F324" s="14">
        <f t="shared" si="96"/>
        <v>0.66785148368334413</v>
      </c>
      <c r="G324" s="14">
        <f>F324-(Gamma-lambda*LN(D324))</f>
        <v>-6.3747562238180566E-2</v>
      </c>
      <c r="H324" s="15">
        <f t="shared" si="86"/>
        <v>116.93573909365527</v>
      </c>
      <c r="I324" s="15">
        <f>H324*K_over_G</f>
        <v>155.91431879154038</v>
      </c>
      <c r="J324" s="73">
        <f t="shared" si="97"/>
        <v>344.48375118074944</v>
      </c>
      <c r="K324" s="73">
        <f>Mtc+N_*chi*G324</f>
        <v>1.1631037053979656</v>
      </c>
      <c r="L324" s="73">
        <f t="shared" si="98"/>
        <v>1.5312989803344721</v>
      </c>
      <c r="M324" s="73">
        <f t="shared" si="87"/>
        <v>-0.3681952749365065</v>
      </c>
      <c r="N324" s="44">
        <f t="shared" si="84"/>
        <v>2.9999999999999997E-4</v>
      </c>
      <c r="O324" s="44">
        <f t="shared" si="88"/>
        <v>-1.1045858248095195E-4</v>
      </c>
      <c r="P324" s="14">
        <f>_H*D324/J324</f>
        <v>161.25721768138413</v>
      </c>
      <c r="Q324" s="52">
        <f>D324*EXP(-chi*G324/Mtc)</f>
        <v>336.63014149749444</v>
      </c>
      <c r="R324" s="44">
        <f t="shared" si="89"/>
        <v>-1.1029123219336771E-3</v>
      </c>
      <c r="S324" s="73">
        <f t="shared" si="99"/>
        <v>344.10381580686624</v>
      </c>
      <c r="T324" s="73">
        <f>R324/(1/Mtc+1/(path_DqDp-W323))</f>
        <v>-7.4797826313361293E-4</v>
      </c>
      <c r="U324" s="52">
        <f>D324*T324/(path_DqDp-E324/D324)</f>
        <v>-0.14145343200021429</v>
      </c>
      <c r="V324" s="73">
        <f t="shared" si="100"/>
        <v>277.6110028272692</v>
      </c>
      <c r="W324" s="14">
        <f t="shared" si="101"/>
        <v>1.5305503986209483</v>
      </c>
      <c r="X324">
        <f t="shared" si="102"/>
        <v>424.89763103883809</v>
      </c>
      <c r="Y324">
        <f t="shared" si="85"/>
        <v>-9.0725106646131397E-7</v>
      </c>
      <c r="Z324" s="44">
        <f t="shared" si="103"/>
        <v>-4.2630215305378208E-2</v>
      </c>
      <c r="AA324">
        <f t="shared" si="90"/>
        <v>-3.6295320803190532E-6</v>
      </c>
      <c r="AB324" s="43">
        <f t="shared" si="104"/>
        <v>9.911341694005342E-2</v>
      </c>
    </row>
    <row r="325" spans="1:28">
      <c r="A325" s="74">
        <f t="shared" si="91"/>
        <v>317</v>
      </c>
      <c r="B325" s="73">
        <f t="shared" si="92"/>
        <v>8.4903345171594022</v>
      </c>
      <c r="C325" s="73">
        <f t="shared" si="93"/>
        <v>-4.263021530537821</v>
      </c>
      <c r="D325" s="73">
        <f t="shared" si="94"/>
        <v>277.6110028272692</v>
      </c>
      <c r="E325" s="73">
        <f t="shared" si="95"/>
        <v>424.89763103883809</v>
      </c>
      <c r="F325" s="14">
        <f t="shared" si="96"/>
        <v>0.66803015915492925</v>
      </c>
      <c r="G325" s="14">
        <f>F325-(Gamma-lambda*LN(D325))</f>
        <v>-6.3576527894189216E-2</v>
      </c>
      <c r="H325" s="15">
        <f t="shared" si="86"/>
        <v>116.90595885630344</v>
      </c>
      <c r="I325" s="15">
        <f>H325*K_over_G</f>
        <v>155.87461180840461</v>
      </c>
      <c r="J325" s="73">
        <f t="shared" si="97"/>
        <v>344.10381580686624</v>
      </c>
      <c r="K325" s="73">
        <f>Mtc+N_*chi*G325</f>
        <v>1.1633636776008325</v>
      </c>
      <c r="L325" s="73">
        <f t="shared" si="98"/>
        <v>1.5305503986209483</v>
      </c>
      <c r="M325" s="73">
        <f t="shared" si="87"/>
        <v>-0.36718672102011585</v>
      </c>
      <c r="N325" s="44">
        <f t="shared" si="84"/>
        <v>2.9999999999999997E-4</v>
      </c>
      <c r="O325" s="44">
        <f t="shared" si="88"/>
        <v>-1.1015601630603475E-4</v>
      </c>
      <c r="P325" s="14">
        <f>_H*D325/J325</f>
        <v>161.35305107054251</v>
      </c>
      <c r="Q325" s="52">
        <f>D325*EXP(-chi*G325/Mtc)</f>
        <v>336.28519625349827</v>
      </c>
      <c r="R325" s="44">
        <f t="shared" si="89"/>
        <v>-1.0998641068285565E-3</v>
      </c>
      <c r="S325" s="73">
        <f t="shared" si="99"/>
        <v>343.72534837083748</v>
      </c>
      <c r="T325" s="73">
        <f>R325/(1/Mtc+1/(path_DqDp-W324))</f>
        <v>-7.4608651480230601E-4</v>
      </c>
      <c r="U325" s="52">
        <f>D325*T325/(path_DqDp-E325/D325)</f>
        <v>-0.14095197642422735</v>
      </c>
      <c r="V325" s="73">
        <f t="shared" si="100"/>
        <v>277.47005085084498</v>
      </c>
      <c r="W325" s="14">
        <f t="shared" si="101"/>
        <v>1.5298037118989956</v>
      </c>
      <c r="X325">
        <f t="shared" si="102"/>
        <v>424.4747137324257</v>
      </c>
      <c r="Y325">
        <f t="shared" si="85"/>
        <v>-9.0426513201187869E-7</v>
      </c>
      <c r="Z325" s="44">
        <f t="shared" si="103"/>
        <v>-4.2741275586816257E-2</v>
      </c>
      <c r="AA325">
        <f t="shared" si="90"/>
        <v>-3.6175855409750463E-6</v>
      </c>
      <c r="AB325" s="43">
        <f t="shared" si="104"/>
        <v>9.940979935451244E-2</v>
      </c>
    </row>
    <row r="326" spans="1:28">
      <c r="A326" s="74">
        <f t="shared" si="91"/>
        <v>318</v>
      </c>
      <c r="B326" s="73">
        <f t="shared" si="92"/>
        <v>8.5162707492240362</v>
      </c>
      <c r="C326" s="73">
        <f t="shared" si="93"/>
        <v>-4.2741275586816254</v>
      </c>
      <c r="D326" s="73">
        <f t="shared" si="94"/>
        <v>277.47005085084498</v>
      </c>
      <c r="E326" s="73">
        <f t="shared" si="95"/>
        <v>424.4747137324257</v>
      </c>
      <c r="F326" s="14">
        <f t="shared" si="96"/>
        <v>0.66820834448860511</v>
      </c>
      <c r="G326" s="14">
        <f>F326-(Gamma-lambda*LN(D326))</f>
        <v>-6.3405960473889356E-2</v>
      </c>
      <c r="H326" s="15">
        <f t="shared" si="86"/>
        <v>116.8762766428147</v>
      </c>
      <c r="I326" s="15">
        <f>H326*K_over_G</f>
        <v>155.83503552375296</v>
      </c>
      <c r="J326" s="73">
        <f t="shared" si="97"/>
        <v>343.72534837083748</v>
      </c>
      <c r="K326" s="73">
        <f>Mtc+N_*chi*G326</f>
        <v>1.1636229400796883</v>
      </c>
      <c r="L326" s="73">
        <f t="shared" si="98"/>
        <v>1.5298037118989956</v>
      </c>
      <c r="M326" s="73">
        <f t="shared" si="87"/>
        <v>-0.3661807718193073</v>
      </c>
      <c r="N326" s="44">
        <f t="shared" si="84"/>
        <v>2.9999999999999997E-4</v>
      </c>
      <c r="O326" s="44">
        <f t="shared" si="88"/>
        <v>-1.0985423154579218E-4</v>
      </c>
      <c r="P326" s="14">
        <f>_H*D326/J326</f>
        <v>161.44869859960917</v>
      </c>
      <c r="Q326" s="52">
        <f>D326*EXP(-chi*G326/Mtc)</f>
        <v>335.94159744896274</v>
      </c>
      <c r="R326" s="44">
        <f t="shared" si="89"/>
        <v>-1.0968144734013496E-3</v>
      </c>
      <c r="S326" s="73">
        <f t="shared" si="99"/>
        <v>343.34834543386944</v>
      </c>
      <c r="T326" s="73">
        <f>R326/(1/Mtc+1/(path_DqDp-W325))</f>
        <v>-7.4419229267254318E-4</v>
      </c>
      <c r="U326" s="52">
        <f>D326*T326/(path_DqDp-E326/D326)</f>
        <v>-0.14045136350968074</v>
      </c>
      <c r="V326" s="73">
        <f t="shared" si="100"/>
        <v>277.32959948733532</v>
      </c>
      <c r="W326" s="14">
        <f t="shared" si="101"/>
        <v>1.5290589226360072</v>
      </c>
      <c r="X326">
        <f t="shared" si="102"/>
        <v>424.0532986071803</v>
      </c>
      <c r="Y326">
        <f t="shared" si="85"/>
        <v>-9.0128232741521471E-7</v>
      </c>
      <c r="Z326" s="44">
        <f t="shared" si="103"/>
        <v>-4.2852031100689462E-2</v>
      </c>
      <c r="AA326">
        <f t="shared" si="90"/>
        <v>-3.6056515261286835E-6</v>
      </c>
      <c r="AB326" s="43">
        <f t="shared" si="104"/>
        <v>9.9706193702986307E-2</v>
      </c>
    </row>
    <row r="327" spans="1:28">
      <c r="A327" s="74">
        <f t="shared" si="91"/>
        <v>319</v>
      </c>
      <c r="B327" s="73">
        <f t="shared" si="92"/>
        <v>8.5422183336089823</v>
      </c>
      <c r="C327" s="73">
        <f t="shared" si="93"/>
        <v>-4.2852031100689461</v>
      </c>
      <c r="D327" s="73">
        <f t="shared" si="94"/>
        <v>277.32959948733532</v>
      </c>
      <c r="E327" s="73">
        <f t="shared" si="95"/>
        <v>424.0532986071803</v>
      </c>
      <c r="F327" s="14">
        <f t="shared" si="96"/>
        <v>0.66838604093890597</v>
      </c>
      <c r="G327" s="14">
        <f>F327-(Gamma-lambda*LN(D327))</f>
        <v>-6.3235858730962158E-2</v>
      </c>
      <c r="H327" s="15">
        <f t="shared" si="86"/>
        <v>116.84669235037276</v>
      </c>
      <c r="I327" s="15">
        <f>H327*K_over_G</f>
        <v>155.79558980049703</v>
      </c>
      <c r="J327" s="73">
        <f t="shared" si="97"/>
        <v>343.34834543386944</v>
      </c>
      <c r="K327" s="73">
        <f>Mtc+N_*chi*G327</f>
        <v>1.1638814947289375</v>
      </c>
      <c r="L327" s="73">
        <f t="shared" si="98"/>
        <v>1.5290589226360072</v>
      </c>
      <c r="M327" s="73">
        <f t="shared" si="87"/>
        <v>-0.36517742790706964</v>
      </c>
      <c r="N327" s="44">
        <f t="shared" si="84"/>
        <v>2.9999999999999997E-4</v>
      </c>
      <c r="O327" s="44">
        <f t="shared" si="88"/>
        <v>-1.0955322837212088E-4</v>
      </c>
      <c r="P327" s="14">
        <f>_H*D327/J327</f>
        <v>161.54415955428004</v>
      </c>
      <c r="Q327" s="52">
        <f>D327*EXP(-chi*G327/Mtc)</f>
        <v>335.59934023275184</v>
      </c>
      <c r="R327" s="44">
        <f t="shared" si="89"/>
        <v>-1.0937637089945358E-3</v>
      </c>
      <c r="S327" s="73">
        <f t="shared" si="99"/>
        <v>342.97280347409054</v>
      </c>
      <c r="T327" s="73">
        <f>R327/(1/Mtc+1/(path_DqDp-W326))</f>
        <v>-7.422957957973124E-4</v>
      </c>
      <c r="U327" s="52">
        <f>D327*T327/(path_DqDp-E327/D327)</f>
        <v>-0.1399516261511406</v>
      </c>
      <c r="V327" s="73">
        <f t="shared" si="100"/>
        <v>277.1896478611842</v>
      </c>
      <c r="W327" s="14">
        <f t="shared" si="101"/>
        <v>1.5283160330999888</v>
      </c>
      <c r="X327">
        <f t="shared" si="102"/>
        <v>423.63338303558783</v>
      </c>
      <c r="Y327">
        <f t="shared" si="85"/>
        <v>-8.9830287449314003E-7</v>
      </c>
      <c r="Z327" s="44">
        <f t="shared" si="103"/>
        <v>-4.2962482631936076E-2</v>
      </c>
      <c r="AA327">
        <f t="shared" si="90"/>
        <v>-3.5937309233651521E-6</v>
      </c>
      <c r="AB327" s="43">
        <f t="shared" si="104"/>
        <v>0.10000259997206294</v>
      </c>
    </row>
    <row r="328" spans="1:28">
      <c r="A328" s="74">
        <f t="shared" si="91"/>
        <v>320</v>
      </c>
      <c r="B328" s="73">
        <f t="shared" si="92"/>
        <v>8.5681772428084244</v>
      </c>
      <c r="C328" s="73">
        <f t="shared" si="93"/>
        <v>-4.2962482631936076</v>
      </c>
      <c r="D328" s="73">
        <f t="shared" si="94"/>
        <v>277.1896478611842</v>
      </c>
      <c r="E328" s="73">
        <f t="shared" si="95"/>
        <v>423.63338303558783</v>
      </c>
      <c r="F328" s="14">
        <f t="shared" si="96"/>
        <v>0.66856324976110315</v>
      </c>
      <c r="G328" s="14">
        <f>F328-(Gamma-lambda*LN(D328))</f>
        <v>-6.3066221420292723E-2</v>
      </c>
      <c r="H328" s="15">
        <f t="shared" si="86"/>
        <v>116.81720586887937</v>
      </c>
      <c r="I328" s="15">
        <f>H328*K_over_G</f>
        <v>155.75627449183918</v>
      </c>
      <c r="J328" s="73">
        <f t="shared" si="97"/>
        <v>342.97280347409054</v>
      </c>
      <c r="K328" s="73">
        <f>Mtc+N_*chi*G328</f>
        <v>1.1641393434411551</v>
      </c>
      <c r="L328" s="73">
        <f t="shared" si="98"/>
        <v>1.5283160330999888</v>
      </c>
      <c r="M328" s="73">
        <f t="shared" si="87"/>
        <v>-0.36417668965883365</v>
      </c>
      <c r="N328" s="44">
        <f t="shared" si="84"/>
        <v>2.9999999999999997E-4</v>
      </c>
      <c r="O328" s="44">
        <f t="shared" si="88"/>
        <v>-1.0925300689765009E-4</v>
      </c>
      <c r="P328" s="14">
        <f>_H*D328/J328</f>
        <v>161.63943324568834</v>
      </c>
      <c r="Q328" s="52">
        <f>D328*EXP(-chi*G328/Mtc)</f>
        <v>335.2584197328062</v>
      </c>
      <c r="R328" s="44">
        <f t="shared" si="89"/>
        <v>-1.0907120942099588E-3</v>
      </c>
      <c r="S328" s="73">
        <f t="shared" si="99"/>
        <v>342.59871888935623</v>
      </c>
      <c r="T328" s="73">
        <f>R328/(1/Mtc+1/(path_DqDp-W327))</f>
        <v>-7.4039721888167912E-4</v>
      </c>
      <c r="U328" s="52">
        <f>D328*T328/(path_DqDp-E328/D328)</f>
        <v>-0.13945279624912599</v>
      </c>
      <c r="V328" s="73">
        <f t="shared" si="100"/>
        <v>277.05019506493505</v>
      </c>
      <c r="W328" s="14">
        <f t="shared" si="101"/>
        <v>1.5275750453639192</v>
      </c>
      <c r="X328">
        <f t="shared" si="102"/>
        <v>423.21496429440083</v>
      </c>
      <c r="Y328">
        <f t="shared" si="85"/>
        <v>-8.9532698893894385E-7</v>
      </c>
      <c r="Z328" s="44">
        <f t="shared" si="103"/>
        <v>-4.3072630965822666E-2</v>
      </c>
      <c r="AA328">
        <f t="shared" si="90"/>
        <v>-3.5818245957418989E-6</v>
      </c>
      <c r="AB328" s="43">
        <f t="shared" si="104"/>
        <v>0.10029901814746719</v>
      </c>
    </row>
    <row r="329" spans="1:28">
      <c r="A329" s="74">
        <f t="shared" si="91"/>
        <v>321</v>
      </c>
      <c r="B329" s="73">
        <f t="shared" si="92"/>
        <v>8.594147449219296</v>
      </c>
      <c r="C329" s="73">
        <f t="shared" si="93"/>
        <v>-4.3072630965822665</v>
      </c>
      <c r="D329" s="73">
        <f t="shared" si="94"/>
        <v>277.05019506493505</v>
      </c>
      <c r="E329" s="73">
        <f t="shared" si="95"/>
        <v>423.21496429440083</v>
      </c>
      <c r="F329" s="14">
        <f t="shared" si="96"/>
        <v>0.66873997221109771</v>
      </c>
      <c r="G329" s="14">
        <f>F329-(Gamma-lambda*LN(D329))</f>
        <v>-6.2897047298028808E-2</v>
      </c>
      <c r="H329" s="15">
        <f t="shared" si="86"/>
        <v>116.78781708115542</v>
      </c>
      <c r="I329" s="15">
        <f>H329*K_over_G</f>
        <v>155.71708944154059</v>
      </c>
      <c r="J329" s="73">
        <f t="shared" si="97"/>
        <v>342.59871888935623</v>
      </c>
      <c r="K329" s="73">
        <f>Mtc+N_*chi*G329</f>
        <v>1.1643964881069961</v>
      </c>
      <c r="L329" s="73">
        <f t="shared" si="98"/>
        <v>1.5275750453639192</v>
      </c>
      <c r="M329" s="73">
        <f t="shared" si="87"/>
        <v>-0.36317855725692305</v>
      </c>
      <c r="N329" s="44">
        <f t="shared" ref="N329:N392" si="105">d_epQp</f>
        <v>2.9999999999999997E-4</v>
      </c>
      <c r="O329" s="44">
        <f t="shared" si="88"/>
        <v>-1.0895356717707691E-4</v>
      </c>
      <c r="P329" s="14">
        <f>_H*D329/J329</f>
        <v>161.7345190099264</v>
      </c>
      <c r="Q329" s="52">
        <f>D329*EXP(-chi*G329/Mtc)</f>
        <v>334.91883105740527</v>
      </c>
      <c r="R329" s="44">
        <f t="shared" si="89"/>
        <v>-1.0876599030295131E-3</v>
      </c>
      <c r="S329" s="73">
        <f t="shared" si="99"/>
        <v>342.22608799999102</v>
      </c>
      <c r="T329" s="73">
        <f>R329/(1/Mtc+1/(path_DqDp-W328))</f>
        <v>-7.3849675235625049E-4</v>
      </c>
      <c r="U329" s="52">
        <f>D329*T329/(path_DqDp-E329/D329)</f>
        <v>-0.13895490473107919</v>
      </c>
      <c r="V329" s="73">
        <f t="shared" si="100"/>
        <v>276.91124016020399</v>
      </c>
      <c r="W329" s="14">
        <f t="shared" si="101"/>
        <v>1.5268359613100337</v>
      </c>
      <c r="X329">
        <f t="shared" si="102"/>
        <v>422.7980395675587</v>
      </c>
      <c r="Y329">
        <f t="shared" ref="Y329:Y337" si="106">U329/(I329*MPa_to_kPa)</f>
        <v>-8.923548804400542E-7</v>
      </c>
      <c r="Z329" s="44">
        <f t="shared" si="103"/>
        <v>-4.3182476887880183E-2</v>
      </c>
      <c r="AA329">
        <f t="shared" si="90"/>
        <v>-3.5699333822842703E-6</v>
      </c>
      <c r="AB329" s="43">
        <f t="shared" si="104"/>
        <v>0.10059544821408491</v>
      </c>
    </row>
    <row r="330" spans="1:28">
      <c r="A330" s="74">
        <f t="shared" si="91"/>
        <v>322</v>
      </c>
      <c r="B330" s="73">
        <f t="shared" si="92"/>
        <v>8.6201289251458171</v>
      </c>
      <c r="C330" s="73">
        <f t="shared" si="93"/>
        <v>-4.3182476887880181</v>
      </c>
      <c r="D330" s="73">
        <f t="shared" si="94"/>
        <v>276.91124016020399</v>
      </c>
      <c r="E330" s="73">
        <f t="shared" si="95"/>
        <v>422.7980395675587</v>
      </c>
      <c r="F330" s="14">
        <f t="shared" si="96"/>
        <v>0.66891620954531628</v>
      </c>
      <c r="G330" s="14">
        <f>F330-(Gamma-lambda*LN(D330))</f>
        <v>-6.2728335121635892E-2</v>
      </c>
      <c r="H330" s="15">
        <f t="shared" ref="H330:H393" si="107">Gmax*(V329/_p0)^G_exponent</f>
        <v>116.75852586313823</v>
      </c>
      <c r="I330" s="15">
        <f>H330*K_over_G</f>
        <v>155.67803448418434</v>
      </c>
      <c r="J330" s="73">
        <f t="shared" si="97"/>
        <v>342.22608799999102</v>
      </c>
      <c r="K330" s="73">
        <f>Mtc+N_*chi*G330</f>
        <v>1.1646529306151134</v>
      </c>
      <c r="L330" s="73">
        <f t="shared" si="98"/>
        <v>1.5268359613100337</v>
      </c>
      <c r="M330" s="73">
        <f t="shared" ref="M330:M393" si="108">K330-L330</f>
        <v>-0.3621830306949203</v>
      </c>
      <c r="N330" s="44">
        <f t="shared" si="105"/>
        <v>2.9999999999999997E-4</v>
      </c>
      <c r="O330" s="44">
        <f t="shared" ref="O330:O393" si="109">N330*M330</f>
        <v>-1.0865490920847608E-4</v>
      </c>
      <c r="P330" s="14">
        <f>_H*D330/J330</f>
        <v>161.82941620757518</v>
      </c>
      <c r="Q330" s="52">
        <f>D330*EXP(-chi*G330/Mtc)</f>
        <v>334.58056929639633</v>
      </c>
      <c r="R330" s="44">
        <f t="shared" ref="R330:R393" si="110">P330*(Q330-J330)*N330/J330</f>
        <v>-1.0846074029343354E-3</v>
      </c>
      <c r="S330" s="73">
        <f t="shared" si="99"/>
        <v>341.85490705146896</v>
      </c>
      <c r="T330" s="73">
        <f>R330/(1/Mtc+1/(path_DqDp-W329))</f>
        <v>-7.3659458244982906E-4</v>
      </c>
      <c r="U330" s="52">
        <f>D330*T330/(path_DqDp-E330/D330)</f>
        <v>-0.13845798157200093</v>
      </c>
      <c r="V330" s="73">
        <f t="shared" si="100"/>
        <v>276.77278217863199</v>
      </c>
      <c r="W330" s="14">
        <f t="shared" si="101"/>
        <v>1.5260987826340355</v>
      </c>
      <c r="X330">
        <f t="shared" si="102"/>
        <v>422.38260594904534</v>
      </c>
      <c r="Y330">
        <f t="shared" si="106"/>
        <v>-8.8938675279888095E-7</v>
      </c>
      <c r="Z330" s="44">
        <f t="shared" si="103"/>
        <v>-4.3292021183841456E-2</v>
      </c>
      <c r="AA330">
        <f t="shared" ref="AA330:AA337" si="111">(X330-X329)/(H330*MPa_to_kPa)</f>
        <v>-3.5580580984751699E-6</v>
      </c>
      <c r="AB330" s="43">
        <f t="shared" si="104"/>
        <v>0.10089189015598643</v>
      </c>
    </row>
    <row r="331" spans="1:28">
      <c r="A331" s="74">
        <f t="shared" ref="A331:A394" si="112">A330+1</f>
        <v>323</v>
      </c>
      <c r="B331" s="73">
        <f t="shared" ref="B331:B394" si="113">100*AB330+C331/3</f>
        <v>8.6461216428039283</v>
      </c>
      <c r="C331" s="73">
        <f t="shared" ref="C331:C394" si="114">100*Z330</f>
        <v>-4.3292021183841456</v>
      </c>
      <c r="D331" s="73">
        <f t="shared" ref="D331:D394" si="115">V330</f>
        <v>276.77278217863199</v>
      </c>
      <c r="E331" s="73">
        <f t="shared" ref="E331:E394" si="116">X330</f>
        <v>422.38260594904534</v>
      </c>
      <c r="F331" s="14">
        <f t="shared" ref="F331:F394" si="117">F$9-(1+F$9)*C330/100</f>
        <v>0.66909196302060825</v>
      </c>
      <c r="G331" s="14">
        <f>F331-(Gamma-lambda*LN(D331))</f>
        <v>-6.2560083649952691E-2</v>
      </c>
      <c r="H331" s="15">
        <f t="shared" si="107"/>
        <v>116.7293320840747</v>
      </c>
      <c r="I331" s="15">
        <f>H331*K_over_G</f>
        <v>155.63910944543295</v>
      </c>
      <c r="J331" s="73">
        <f t="shared" ref="J331:J394" si="118">S330</f>
        <v>341.85490705146896</v>
      </c>
      <c r="K331" s="73">
        <f>Mtc+N_*chi*G331</f>
        <v>1.1649086728520719</v>
      </c>
      <c r="L331" s="73">
        <f t="shared" ref="L331:L394" si="119">E331/D331</f>
        <v>1.5260987826340355</v>
      </c>
      <c r="M331" s="73">
        <f t="shared" si="108"/>
        <v>-0.36119010978196364</v>
      </c>
      <c r="N331" s="44">
        <f t="shared" si="105"/>
        <v>2.9999999999999997E-4</v>
      </c>
      <c r="O331" s="44">
        <f t="shared" si="109"/>
        <v>-1.0835703293458908E-4</v>
      </c>
      <c r="P331" s="14">
        <f>_H*D331/J331</f>
        <v>161.92412422324051</v>
      </c>
      <c r="Q331" s="52">
        <f>D331*EXP(-chi*G331/Mtc)</f>
        <v>334.24362952239477</v>
      </c>
      <c r="R331" s="44">
        <f t="shared" si="110"/>
        <v>-1.0815548550219985E-3</v>
      </c>
      <c r="S331" s="73">
        <f t="shared" ref="S331:S394" si="120">J331*(1+R331)</f>
        <v>341.48517221703435</v>
      </c>
      <c r="T331" s="73">
        <f>R331/(1/Mtc+1/(path_DqDp-W330))</f>
        <v>-7.346908912609114E-4</v>
      </c>
      <c r="U331" s="52">
        <f>D331*T331/(path_DqDp-E331/D331)</f>
        <v>-0.13796205581468898</v>
      </c>
      <c r="V331" s="73">
        <f t="shared" ref="V331:V394" si="121">D331+U331</f>
        <v>276.6348201228173</v>
      </c>
      <c r="W331" s="14">
        <f t="shared" ref="W331:W394" si="122">Mtc*(1+LN(S331/V331))</f>
        <v>1.5253635108492378</v>
      </c>
      <c r="X331">
        <f t="shared" ref="X331:X394" si="123">W331*V331</f>
        <v>421.96866044568799</v>
      </c>
      <c r="Y331">
        <f t="shared" si="106"/>
        <v>-8.8642280405143578E-7</v>
      </c>
      <c r="Z331" s="44">
        <f t="shared" ref="Z331:Z394" si="124">Z330+(Y331+O331)</f>
        <v>-4.3401264639580099E-2</v>
      </c>
      <c r="AA331">
        <f t="shared" si="111"/>
        <v>-3.5461995367129176E-6</v>
      </c>
      <c r="AB331" s="43">
        <f t="shared" ref="AB331:AB394" si="125">AB330+(AA331+N331)</f>
        <v>0.10118834395644971</v>
      </c>
    </row>
    <row r="332" spans="1:28">
      <c r="A332" s="74">
        <f t="shared" si="112"/>
        <v>324</v>
      </c>
      <c r="B332" s="73">
        <f t="shared" si="113"/>
        <v>8.6721255743256336</v>
      </c>
      <c r="C332" s="73">
        <f t="shared" si="114"/>
        <v>-4.3401264639580095</v>
      </c>
      <c r="D332" s="73">
        <f t="shared" si="115"/>
        <v>276.6348201228173</v>
      </c>
      <c r="E332" s="73">
        <f t="shared" si="116"/>
        <v>421.96866044568799</v>
      </c>
      <c r="F332" s="14">
        <f t="shared" si="117"/>
        <v>0.66926723389414633</v>
      </c>
      <c r="G332" s="14">
        <f>F332-(Gamma-lambda*LN(D332))</f>
        <v>-6.2392291643244335E-2</v>
      </c>
      <c r="H332" s="15">
        <f t="shared" si="107"/>
        <v>116.70023560671063</v>
      </c>
      <c r="I332" s="15">
        <f>H332*K_over_G</f>
        <v>155.60031414228087</v>
      </c>
      <c r="J332" s="73">
        <f t="shared" si="118"/>
        <v>341.48517221703435</v>
      </c>
      <c r="K332" s="73">
        <f>Mtc+N_*chi*G332</f>
        <v>1.1651637167022686</v>
      </c>
      <c r="L332" s="73">
        <f t="shared" si="119"/>
        <v>1.5253635108492378</v>
      </c>
      <c r="M332" s="73">
        <f t="shared" si="108"/>
        <v>-0.36019979414696923</v>
      </c>
      <c r="N332" s="44">
        <f t="shared" si="105"/>
        <v>2.9999999999999997E-4</v>
      </c>
      <c r="O332" s="44">
        <f t="shared" si="109"/>
        <v>-1.0805993824409075E-4</v>
      </c>
      <c r="P332" s="14">
        <f>_H*D332/J332</f>
        <v>162.01864246509609</v>
      </c>
      <c r="Q332" s="52">
        <f>D332*EXP(-chi*G332/Mtc)</f>
        <v>333.90800679195308</v>
      </c>
      <c r="R332" s="44">
        <f t="shared" si="110"/>
        <v>-1.0785025141222427E-3</v>
      </c>
      <c r="S332" s="73">
        <f t="shared" si="120"/>
        <v>341.11687960026279</v>
      </c>
      <c r="T332" s="73">
        <f>R332/(1/Mtc+1/(path_DqDp-W331))</f>
        <v>-7.3278585682839048E-4</v>
      </c>
      <c r="U332" s="52">
        <f>D332*T332/(path_DqDp-E332/D332)</f>
        <v>-0.13746715558965222</v>
      </c>
      <c r="V332" s="73">
        <f t="shared" si="121"/>
        <v>276.49735296722764</v>
      </c>
      <c r="W332" s="14">
        <f t="shared" si="122"/>
        <v>1.5246301472906314</v>
      </c>
      <c r="X332">
        <f t="shared" si="123"/>
        <v>421.55619997989396</v>
      </c>
      <c r="Y332">
        <f t="shared" si="106"/>
        <v>-8.8346322658418486E-7</v>
      </c>
      <c r="Z332" s="44">
        <f t="shared" si="124"/>
        <v>-4.3510208041050775E-2</v>
      </c>
      <c r="AA332">
        <f t="shared" si="111"/>
        <v>-3.5343584667990933E-6</v>
      </c>
      <c r="AB332" s="43">
        <f t="shared" si="125"/>
        <v>0.10148480959798291</v>
      </c>
    </row>
    <row r="333" spans="1:28">
      <c r="A333" s="74">
        <f t="shared" si="112"/>
        <v>325</v>
      </c>
      <c r="B333" s="73">
        <f t="shared" si="113"/>
        <v>8.6981406917632658</v>
      </c>
      <c r="C333" s="73">
        <f t="shared" si="114"/>
        <v>-4.3510208041050777</v>
      </c>
      <c r="D333" s="73">
        <f t="shared" si="115"/>
        <v>276.49735296722764</v>
      </c>
      <c r="E333" s="73">
        <f t="shared" si="116"/>
        <v>421.55619997989396</v>
      </c>
      <c r="F333" s="14">
        <f t="shared" si="117"/>
        <v>0.66944202342332815</v>
      </c>
      <c r="G333" s="14">
        <f>F333-(Gamma-lambda*LN(D333))</f>
        <v>-6.2224957863254549E-2</v>
      </c>
      <c r="H333" s="15">
        <f t="shared" si="107"/>
        <v>116.67123628747632</v>
      </c>
      <c r="I333" s="15">
        <f>H333*K_over_G</f>
        <v>155.56164838330179</v>
      </c>
      <c r="J333" s="73">
        <f t="shared" si="118"/>
        <v>341.11687960026279</v>
      </c>
      <c r="K333" s="73">
        <f>Mtc+N_*chi*G333</f>
        <v>1.1654180640478531</v>
      </c>
      <c r="L333" s="73">
        <f t="shared" si="119"/>
        <v>1.5246301472906314</v>
      </c>
      <c r="M333" s="73">
        <f t="shared" si="108"/>
        <v>-0.35921208324277831</v>
      </c>
      <c r="N333" s="44">
        <f t="shared" si="105"/>
        <v>2.9999999999999997E-4</v>
      </c>
      <c r="O333" s="44">
        <f t="shared" si="109"/>
        <v>-1.0776362497283349E-4</v>
      </c>
      <c r="P333" s="14">
        <f>_H*D333/J333</f>
        <v>162.11297036443378</v>
      </c>
      <c r="Q333" s="52">
        <f>D333*EXP(-chi*G333/Mtc)</f>
        <v>333.57369614670074</v>
      </c>
      <c r="R333" s="44">
        <f t="shared" si="110"/>
        <v>-1.0754506289109328E-3</v>
      </c>
      <c r="S333" s="73">
        <f t="shared" si="120"/>
        <v>340.75002523756456</v>
      </c>
      <c r="T333" s="73">
        <f>R333/(1/Mtc+1/(path_DqDp-W332))</f>
        <v>-7.3087965320124953E-4</v>
      </c>
      <c r="U333" s="52">
        <f>D333*T333/(path_DqDp-E333/D333)</f>
        <v>-0.13697330813466171</v>
      </c>
      <c r="V333" s="73">
        <f t="shared" si="121"/>
        <v>276.36037965909298</v>
      </c>
      <c r="W333" s="14">
        <f t="shared" si="122"/>
        <v>1.5238986931188854</v>
      </c>
      <c r="X333">
        <f t="shared" si="123"/>
        <v>421.14522139233077</v>
      </c>
      <c r="Y333">
        <f t="shared" si="106"/>
        <v>-8.8050820724888009E-7</v>
      </c>
      <c r="Z333" s="44">
        <f t="shared" si="124"/>
        <v>-4.3618852174230859E-2</v>
      </c>
      <c r="AA333">
        <f t="shared" si="111"/>
        <v>-3.5225356363803951E-6</v>
      </c>
      <c r="AB333" s="43">
        <f t="shared" si="125"/>
        <v>0.10178128706234653</v>
      </c>
    </row>
    <row r="334" spans="1:28">
      <c r="A334" s="74">
        <f t="shared" si="112"/>
        <v>326</v>
      </c>
      <c r="B334" s="73">
        <f t="shared" si="113"/>
        <v>8.7241669670936233</v>
      </c>
      <c r="C334" s="73">
        <f t="shared" si="114"/>
        <v>-4.3618852174230858</v>
      </c>
      <c r="D334" s="73">
        <f t="shared" si="115"/>
        <v>276.36037965909298</v>
      </c>
      <c r="E334" s="73">
        <f t="shared" si="116"/>
        <v>421.14522139233077</v>
      </c>
      <c r="F334" s="14">
        <f t="shared" si="117"/>
        <v>0.66961633286568123</v>
      </c>
      <c r="G334" s="14">
        <f>F334-(Gamma-lambda*LN(D334))</f>
        <v>-6.2058081073256055E-2</v>
      </c>
      <c r="H334" s="15">
        <f t="shared" si="107"/>
        <v>116.64233397666808</v>
      </c>
      <c r="I334" s="15">
        <f>H334*K_over_G</f>
        <v>155.52311196889079</v>
      </c>
      <c r="J334" s="73">
        <f t="shared" si="118"/>
        <v>340.75002523756456</v>
      </c>
      <c r="K334" s="73">
        <f>Mtc+N_*chi*G334</f>
        <v>1.1656717167686508</v>
      </c>
      <c r="L334" s="73">
        <f t="shared" si="119"/>
        <v>1.5238986931188854</v>
      </c>
      <c r="M334" s="73">
        <f t="shared" si="108"/>
        <v>-0.35822697635023459</v>
      </c>
      <c r="N334" s="44">
        <f t="shared" si="105"/>
        <v>2.9999999999999997E-4</v>
      </c>
      <c r="O334" s="44">
        <f t="shared" si="109"/>
        <v>-1.0746809290507036E-4</v>
      </c>
      <c r="P334" s="14">
        <f>_H*D334/J334</f>
        <v>162.20710737522012</v>
      </c>
      <c r="Q334" s="52">
        <f>D334*EXP(-chi*G334/Mtc)</f>
        <v>333.24069261445555</v>
      </c>
      <c r="R334" s="44">
        <f t="shared" si="110"/>
        <v>-1.0723994420223492E-3</v>
      </c>
      <c r="S334" s="73">
        <f t="shared" si="120"/>
        <v>340.38460510063072</v>
      </c>
      <c r="T334" s="73">
        <f>R334/(1/Mtc+1/(path_DqDp-W333))</f>
        <v>-7.2897245050731292E-4</v>
      </c>
      <c r="U334" s="52">
        <f>D334*T334/(path_DqDp-E334/D334)</f>
        <v>-0.13648053981395594</v>
      </c>
      <c r="V334" s="73">
        <f t="shared" si="121"/>
        <v>276.22389911927905</v>
      </c>
      <c r="W334" s="14">
        <f t="shared" si="122"/>
        <v>1.5231691493242767</v>
      </c>
      <c r="X334">
        <f t="shared" si="123"/>
        <v>420.7357214445471</v>
      </c>
      <c r="Y334">
        <f t="shared" si="106"/>
        <v>-8.7755792747547435E-7</v>
      </c>
      <c r="Z334" s="44">
        <f t="shared" si="124"/>
        <v>-4.3727197825063402E-2</v>
      </c>
      <c r="AA334">
        <f t="shared" si="111"/>
        <v>-3.5107317714131503E-6</v>
      </c>
      <c r="AB334" s="43">
        <f t="shared" si="125"/>
        <v>0.10207777633057512</v>
      </c>
    </row>
    <row r="335" spans="1:28">
      <c r="A335" s="74">
        <f t="shared" si="112"/>
        <v>327</v>
      </c>
      <c r="B335" s="73">
        <f t="shared" si="113"/>
        <v>8.7502043722220648</v>
      </c>
      <c r="C335" s="73">
        <f t="shared" si="114"/>
        <v>-4.3727197825063406</v>
      </c>
      <c r="D335" s="73">
        <f t="shared" si="115"/>
        <v>276.22389911927905</v>
      </c>
      <c r="E335" s="73">
        <f t="shared" si="116"/>
        <v>420.7357214445471</v>
      </c>
      <c r="F335" s="14">
        <f t="shared" si="117"/>
        <v>0.6697901634787693</v>
      </c>
      <c r="G335" s="14">
        <f>F335-(Gamma-lambda*LN(D335))</f>
        <v>-6.1891660038100094E-2</v>
      </c>
      <c r="H335" s="15">
        <f t="shared" si="107"/>
        <v>116.61352851862647</v>
      </c>
      <c r="I335" s="15">
        <f>H335*K_over_G</f>
        <v>155.48470469150197</v>
      </c>
      <c r="J335" s="73">
        <f t="shared" si="118"/>
        <v>340.38460510063072</v>
      </c>
      <c r="K335" s="73">
        <f>Mtc+N_*chi*G335</f>
        <v>1.1659246767420879</v>
      </c>
      <c r="L335" s="73">
        <f t="shared" si="119"/>
        <v>1.5231691493242767</v>
      </c>
      <c r="M335" s="73">
        <f t="shared" si="108"/>
        <v>-0.35724447258218883</v>
      </c>
      <c r="N335" s="44">
        <f t="shared" si="105"/>
        <v>2.9999999999999997E-4</v>
      </c>
      <c r="O335" s="44">
        <f t="shared" si="109"/>
        <v>-1.0717334177465664E-4</v>
      </c>
      <c r="P335" s="14">
        <f>_H*D335/J335</f>
        <v>162.30105297366001</v>
      </c>
      <c r="Q335" s="52">
        <f>D335*EXP(-chi*G335/Mtc)</f>
        <v>332.90899121030589</v>
      </c>
      <c r="R335" s="44">
        <f t="shared" si="110"/>
        <v>-1.0693491901599445E-3</v>
      </c>
      <c r="S335" s="73">
        <f t="shared" si="120"/>
        <v>340.02061509882344</v>
      </c>
      <c r="T335" s="73">
        <f>R335/(1/Mtc+1/(path_DqDp-W334))</f>
        <v>-7.2706441502114454E-4</v>
      </c>
      <c r="U335" s="52">
        <f>D335*T335/(path_DqDp-E335/D335)</f>
        <v>-0.13598887613711985</v>
      </c>
      <c r="V335" s="73">
        <f t="shared" si="121"/>
        <v>276.08791024314195</v>
      </c>
      <c r="W335" s="14">
        <f t="shared" si="122"/>
        <v>1.5224415167305527</v>
      </c>
      <c r="X335">
        <f t="shared" si="123"/>
        <v>420.32769682153776</v>
      </c>
      <c r="Y335">
        <f t="shared" si="106"/>
        <v>-8.7461256338323508E-7</v>
      </c>
      <c r="Z335" s="44">
        <f t="shared" si="124"/>
        <v>-4.3835245779401441E-2</v>
      </c>
      <c r="AA335">
        <f t="shared" si="111"/>
        <v>-3.4989475766027125E-6</v>
      </c>
      <c r="AB335" s="43">
        <f t="shared" si="125"/>
        <v>0.10237427738299852</v>
      </c>
    </row>
    <row r="336" spans="1:28">
      <c r="A336" s="74">
        <f t="shared" si="112"/>
        <v>328</v>
      </c>
      <c r="B336" s="73">
        <f t="shared" si="113"/>
        <v>8.7762528789864707</v>
      </c>
      <c r="C336" s="73">
        <f t="shared" si="114"/>
        <v>-4.3835245779401442</v>
      </c>
      <c r="D336" s="73">
        <f t="shared" si="115"/>
        <v>276.08791024314195</v>
      </c>
      <c r="E336" s="73">
        <f t="shared" si="116"/>
        <v>420.32769682153776</v>
      </c>
      <c r="F336" s="14">
        <f t="shared" si="117"/>
        <v>0.66996351652010144</v>
      </c>
      <c r="G336" s="14">
        <f>F336-(Gamma-lambda*LN(D336))</f>
        <v>-6.1725693524264491E-2</v>
      </c>
      <c r="H336" s="15">
        <f t="shared" si="107"/>
        <v>116.58481975191044</v>
      </c>
      <c r="I336" s="15">
        <f>H336*K_over_G</f>
        <v>155.4464263358806</v>
      </c>
      <c r="J336" s="73">
        <f t="shared" si="118"/>
        <v>340.02061509882344</v>
      </c>
      <c r="K336" s="73">
        <f>Mtc+N_*chi*G336</f>
        <v>1.1661769458431179</v>
      </c>
      <c r="L336" s="73">
        <f t="shared" si="119"/>
        <v>1.5224415167305527</v>
      </c>
      <c r="M336" s="73">
        <f t="shared" si="108"/>
        <v>-0.35626457088743479</v>
      </c>
      <c r="N336" s="44">
        <f t="shared" si="105"/>
        <v>2.9999999999999997E-4</v>
      </c>
      <c r="O336" s="44">
        <f t="shared" si="109"/>
        <v>-1.0687937126623042E-4</v>
      </c>
      <c r="P336" s="14">
        <f>_H*D336/J336</f>
        <v>162.39480665776685</v>
      </c>
      <c r="Q336" s="52">
        <f>D336*EXP(-chi*G336/Mtc)</f>
        <v>332.57858693766616</v>
      </c>
      <c r="R336" s="44">
        <f t="shared" si="110"/>
        <v>-1.066300104205336E-3</v>
      </c>
      <c r="S336" s="73">
        <f t="shared" si="120"/>
        <v>339.65805108151159</v>
      </c>
      <c r="T336" s="73">
        <f>R336/(1/Mtc+1/(path_DqDp-W335))</f>
        <v>-7.2515570923093158E-4</v>
      </c>
      <c r="U336" s="52">
        <f>D336*T336/(path_DqDp-E336/D336)</f>
        <v>-0.13549834177761053</v>
      </c>
      <c r="V336" s="73">
        <f t="shared" si="121"/>
        <v>275.95241190136431</v>
      </c>
      <c r="W336" s="14">
        <f t="shared" si="122"/>
        <v>1.5217157959987273</v>
      </c>
      <c r="X336">
        <f t="shared" si="123"/>
        <v>419.92114413425327</v>
      </c>
      <c r="Y336">
        <f t="shared" si="106"/>
        <v>-8.7167228588988413E-7</v>
      </c>
      <c r="Z336" s="44">
        <f t="shared" si="124"/>
        <v>-4.3942996822953564E-2</v>
      </c>
      <c r="AA336">
        <f t="shared" si="111"/>
        <v>-3.4871837358381846E-6</v>
      </c>
      <c r="AB336" s="43">
        <f t="shared" si="125"/>
        <v>0.10267079019926269</v>
      </c>
    </row>
    <row r="337" spans="1:28">
      <c r="A337" s="74">
        <f t="shared" si="112"/>
        <v>329</v>
      </c>
      <c r="B337" s="73">
        <f t="shared" si="113"/>
        <v>8.8023124591611506</v>
      </c>
      <c r="C337" s="73">
        <f t="shared" si="114"/>
        <v>-4.3942996822953564</v>
      </c>
      <c r="D337" s="73">
        <f t="shared" si="115"/>
        <v>275.95241190136431</v>
      </c>
      <c r="E337" s="73">
        <f t="shared" si="116"/>
        <v>419.92114413425327</v>
      </c>
      <c r="F337" s="14">
        <f t="shared" si="117"/>
        <v>0.67013639324704233</v>
      </c>
      <c r="G337" s="14">
        <f>F337-(Gamma-lambda*LN(D337))</f>
        <v>-6.1560180299901068E-2</v>
      </c>
      <c r="H337" s="15">
        <f t="shared" si="107"/>
        <v>116.55620750946832</v>
      </c>
      <c r="I337" s="15">
        <f>H337*K_over_G</f>
        <v>155.40827667929111</v>
      </c>
      <c r="J337" s="73">
        <f t="shared" si="118"/>
        <v>339.65805108151159</v>
      </c>
      <c r="K337" s="73">
        <f>Mtc+N_*chi*G337</f>
        <v>1.1664285259441505</v>
      </c>
      <c r="L337" s="73">
        <f t="shared" si="119"/>
        <v>1.5217157959987273</v>
      </c>
      <c r="M337" s="73">
        <f t="shared" si="108"/>
        <v>-0.35528727005457683</v>
      </c>
      <c r="N337" s="44">
        <f t="shared" si="105"/>
        <v>2.9999999999999997E-4</v>
      </c>
      <c r="O337" s="44">
        <f t="shared" si="109"/>
        <v>-1.0658618101637305E-4</v>
      </c>
      <c r="P337" s="14">
        <f>_H*D337/J337</f>
        <v>162.48836794693901</v>
      </c>
      <c r="Q337" s="52">
        <f>D337*EXP(-chi*G337/Mtc)</f>
        <v>332.24947478930528</v>
      </c>
      <c r="R337" s="44">
        <f t="shared" si="110"/>
        <v>-1.0632524093257215E-3</v>
      </c>
      <c r="S337" s="73">
        <f t="shared" si="120"/>
        <v>339.29690884035227</v>
      </c>
      <c r="T337" s="73">
        <f>R337/(1/Mtc+1/(path_DqDp-W336))</f>
        <v>-7.2324649190447644E-4</v>
      </c>
      <c r="U337" s="52">
        <f>D337*T337/(path_DqDp-E337/D337)</f>
        <v>-0.13500896059095618</v>
      </c>
      <c r="V337" s="73">
        <f t="shared" si="121"/>
        <v>275.81740294077338</v>
      </c>
      <c r="W337" s="14">
        <f t="shared" si="122"/>
        <v>1.5209919876308091</v>
      </c>
      <c r="X337">
        <f t="shared" si="123"/>
        <v>419.51605992205469</v>
      </c>
      <c r="Y337">
        <f t="shared" si="106"/>
        <v>-8.6873726081891992E-7</v>
      </c>
      <c r="Z337" s="44">
        <f t="shared" si="124"/>
        <v>-4.4050451741230755E-2</v>
      </c>
      <c r="AA337">
        <f t="shared" si="111"/>
        <v>-3.4754409126229266E-6</v>
      </c>
      <c r="AB337" s="43">
        <f t="shared" si="125"/>
        <v>0.10296731475835007</v>
      </c>
    </row>
    <row r="338" spans="1:28">
      <c r="A338" s="74">
        <f t="shared" si="112"/>
        <v>330</v>
      </c>
      <c r="B338" s="73">
        <f t="shared" si="113"/>
        <v>8.828383084460647</v>
      </c>
      <c r="C338" s="73">
        <f t="shared" si="114"/>
        <v>-4.4050451741230754</v>
      </c>
      <c r="D338" s="73">
        <f t="shared" si="115"/>
        <v>275.81740294077338</v>
      </c>
      <c r="E338" s="73">
        <f t="shared" si="116"/>
        <v>419.51605992205469</v>
      </c>
      <c r="F338" s="14">
        <f t="shared" si="117"/>
        <v>0.67030879491672568</v>
      </c>
      <c r="G338" s="14">
        <f>F338-(Gamma-lambda*LN(D338))</f>
        <v>-6.1395119134880383E-2</v>
      </c>
      <c r="H338" s="15">
        <f t="shared" si="107"/>
        <v>116.52769161880497</v>
      </c>
      <c r="I338" s="15">
        <f>H338*K_over_G</f>
        <v>155.37025549173998</v>
      </c>
      <c r="J338" s="73">
        <f t="shared" si="118"/>
        <v>339.29690884035227</v>
      </c>
      <c r="K338" s="73">
        <f>Mtc+N_*chi*G338</f>
        <v>1.1666794189149818</v>
      </c>
      <c r="L338" s="73">
        <f t="shared" si="119"/>
        <v>1.5209919876308091</v>
      </c>
      <c r="M338" s="73">
        <f t="shared" si="108"/>
        <v>-0.35431256871582728</v>
      </c>
      <c r="N338" s="44">
        <f t="shared" si="105"/>
        <v>2.9999999999999997E-4</v>
      </c>
      <c r="O338" s="44">
        <f t="shared" si="109"/>
        <v>-1.0629377061474818E-4</v>
      </c>
      <c r="P338" s="14">
        <f>_H*D338/J338</f>
        <v>162.58173638154329</v>
      </c>
      <c r="Q338" s="52">
        <f>D338*EXP(-chi*G338/Mtc)</f>
        <v>331.92164974834719</v>
      </c>
      <c r="R338" s="44">
        <f t="shared" si="110"/>
        <v>-1.0602063250798569E-3</v>
      </c>
      <c r="S338" s="73">
        <f t="shared" si="120"/>
        <v>338.93718411151968</v>
      </c>
      <c r="T338" s="73">
        <f>R338/(1/Mtc+1/(path_DqDp-W337))</f>
        <v>-7.2133691815439241E-4</v>
      </c>
      <c r="U338" s="52">
        <f>D338*T338/(path_DqDp-E338/D338)</f>
        <v>-0.13452075563264893</v>
      </c>
      <c r="V338" s="73">
        <f t="shared" si="121"/>
        <v>275.68288218514073</v>
      </c>
      <c r="W338" s="14">
        <f t="shared" si="122"/>
        <v>1.5202700919734653</v>
      </c>
      <c r="X338">
        <f t="shared" si="123"/>
        <v>419.11244065511391</v>
      </c>
      <c r="Y338">
        <f t="shared" ref="Y338:Y401" si="126">U338/(I338*MPa_to_kPa)</f>
        <v>-8.6580764900525324E-7</v>
      </c>
      <c r="Z338" s="44">
        <f t="shared" si="124"/>
        <v>-4.4157611319494507E-2</v>
      </c>
      <c r="AA338">
        <f t="shared" ref="AA338:AA401" si="127">(X338-X337)/(H338*MPa_to_kPa)</f>
        <v>-3.4637197505047336E-6</v>
      </c>
      <c r="AB338" s="43">
        <f t="shared" si="125"/>
        <v>0.10326385103859956</v>
      </c>
    </row>
    <row r="339" spans="1:28">
      <c r="A339" s="74">
        <f t="shared" si="112"/>
        <v>331</v>
      </c>
      <c r="B339" s="73">
        <f t="shared" si="113"/>
        <v>8.8544647265434726</v>
      </c>
      <c r="C339" s="73">
        <f t="shared" si="114"/>
        <v>-4.4157611319494503</v>
      </c>
      <c r="D339" s="73">
        <f t="shared" si="115"/>
        <v>275.68288218514073</v>
      </c>
      <c r="E339" s="73">
        <f t="shared" si="116"/>
        <v>419.11244065511391</v>
      </c>
      <c r="F339" s="14">
        <f t="shared" si="117"/>
        <v>0.67048072278596915</v>
      </c>
      <c r="G339" s="14">
        <f>F339-(Gamma-lambda*LN(D339))</f>
        <v>-6.1230508800836581E-2</v>
      </c>
      <c r="H339" s="15">
        <f t="shared" si="107"/>
        <v>116.4992719021454</v>
      </c>
      <c r="I339" s="15">
        <f>H339*K_over_G</f>
        <v>155.33236253619387</v>
      </c>
      <c r="J339" s="73">
        <f t="shared" si="118"/>
        <v>338.93718411151968</v>
      </c>
      <c r="K339" s="73">
        <f>Mtc+N_*chi*G339</f>
        <v>1.1669296266227285</v>
      </c>
      <c r="L339" s="73">
        <f t="shared" si="119"/>
        <v>1.5202700919734653</v>
      </c>
      <c r="M339" s="73">
        <f t="shared" si="108"/>
        <v>-0.35334046535073682</v>
      </c>
      <c r="N339" s="44">
        <f t="shared" si="105"/>
        <v>2.9999999999999997E-4</v>
      </c>
      <c r="O339" s="44">
        <f t="shared" si="109"/>
        <v>-1.0600213960522104E-4</v>
      </c>
      <c r="P339" s="14">
        <f>_H*D339/J339</f>
        <v>162.67491152250409</v>
      </c>
      <c r="Q339" s="52">
        <f>D339*EXP(-chi*G339/Mtc)</f>
        <v>331.59510678924664</v>
      </c>
      <c r="R339" s="44">
        <f t="shared" si="110"/>
        <v>-1.057162065522297E-3</v>
      </c>
      <c r="S339" s="73">
        <f t="shared" si="120"/>
        <v>338.57887257788201</v>
      </c>
      <c r="T339" s="73">
        <f>R339/(1/Mtc+1/(path_DqDp-W338))</f>
        <v>-7.194271395022919E-4</v>
      </c>
      <c r="U339" s="52">
        <f>D339*T339/(path_DqDp-E339/D339)</f>
        <v>-0.13403374917569524</v>
      </c>
      <c r="V339" s="73">
        <f t="shared" si="121"/>
        <v>275.54884843596506</v>
      </c>
      <c r="W339" s="14">
        <f t="shared" si="122"/>
        <v>1.5195501092216215</v>
      </c>
      <c r="X339">
        <f t="shared" si="123"/>
        <v>418.71028273676274</v>
      </c>
      <c r="Y339">
        <f t="shared" si="126"/>
        <v>-8.628836063989187E-7</v>
      </c>
      <c r="Z339" s="44">
        <f t="shared" si="124"/>
        <v>-4.4264476342706124E-2</v>
      </c>
      <c r="AA339">
        <f t="shared" si="127"/>
        <v>-3.4520208734778629E-6</v>
      </c>
      <c r="AB339" s="43">
        <f t="shared" si="125"/>
        <v>0.10356039901772608</v>
      </c>
    </row>
    <row r="340" spans="1:28">
      <c r="A340" s="74">
        <f t="shared" si="112"/>
        <v>332</v>
      </c>
      <c r="B340" s="73">
        <f t="shared" si="113"/>
        <v>8.8805573570157375</v>
      </c>
      <c r="C340" s="73">
        <f t="shared" si="114"/>
        <v>-4.4264476342706125</v>
      </c>
      <c r="D340" s="73">
        <f t="shared" si="115"/>
        <v>275.54884843596506</v>
      </c>
      <c r="E340" s="73">
        <f t="shared" si="116"/>
        <v>418.71028273676274</v>
      </c>
      <c r="F340" s="14">
        <f t="shared" si="117"/>
        <v>0.67065217811119116</v>
      </c>
      <c r="G340" s="14">
        <f>F340-(Gamma-lambda*LN(D340))</f>
        <v>-6.1066348071210474E-2</v>
      </c>
      <c r="H340" s="15">
        <f t="shared" si="107"/>
        <v>116.47094817659553</v>
      </c>
      <c r="I340" s="15">
        <f>H340*K_over_G</f>
        <v>155.29459756879405</v>
      </c>
      <c r="J340" s="73">
        <f t="shared" si="118"/>
        <v>338.57887257788201</v>
      </c>
      <c r="K340" s="73">
        <f>Mtc+N_*chi*G340</f>
        <v>1.1671791509317602</v>
      </c>
      <c r="L340" s="73">
        <f t="shared" si="119"/>
        <v>1.5195501092216215</v>
      </c>
      <c r="M340" s="73">
        <f t="shared" si="108"/>
        <v>-0.35237095828986131</v>
      </c>
      <c r="N340" s="44">
        <f t="shared" si="105"/>
        <v>2.9999999999999997E-4</v>
      </c>
      <c r="O340" s="44">
        <f t="shared" si="109"/>
        <v>-1.0571128748695838E-4</v>
      </c>
      <c r="P340" s="14">
        <f>_H*D340/J340</f>
        <v>162.76789295089969</v>
      </c>
      <c r="Q340" s="52">
        <f>D340*EXP(-chi*G340/Mtc)</f>
        <v>331.26984087873871</v>
      </c>
      <c r="R340" s="44">
        <f t="shared" si="110"/>
        <v>-1.0541198393061869E-3</v>
      </c>
      <c r="S340" s="73">
        <f t="shared" si="120"/>
        <v>338.22196987112778</v>
      </c>
      <c r="T340" s="73">
        <f>R340/(1/Mtc+1/(path_DqDp-W339))</f>
        <v>-7.1751730394216027E-4</v>
      </c>
      <c r="U340" s="52">
        <f>D340*T340/(path_DqDp-E340/D340)</f>
        <v>-0.13354796272786357</v>
      </c>
      <c r="V340" s="73">
        <f t="shared" si="121"/>
        <v>275.41530047323721</v>
      </c>
      <c r="W340" s="14">
        <f t="shared" si="122"/>
        <v>1.5188320394219978</v>
      </c>
      <c r="X340">
        <f t="shared" si="123"/>
        <v>418.30958250578919</v>
      </c>
      <c r="Y340">
        <f t="shared" si="126"/>
        <v>-8.5996528416710105E-7</v>
      </c>
      <c r="Z340" s="44">
        <f t="shared" si="124"/>
        <v>-4.4371047595477248E-2</v>
      </c>
      <c r="AA340">
        <f t="shared" si="127"/>
        <v>-3.4403448864002695E-6</v>
      </c>
      <c r="AB340" s="43">
        <f t="shared" si="125"/>
        <v>0.10385695867283969</v>
      </c>
    </row>
    <row r="341" spans="1:28">
      <c r="A341" s="74">
        <f t="shared" si="112"/>
        <v>333</v>
      </c>
      <c r="B341" s="73">
        <f t="shared" si="113"/>
        <v>8.9066609474347267</v>
      </c>
      <c r="C341" s="73">
        <f t="shared" si="114"/>
        <v>-4.4371047595477249</v>
      </c>
      <c r="D341" s="73">
        <f t="shared" si="115"/>
        <v>275.41530047323721</v>
      </c>
      <c r="E341" s="73">
        <f t="shared" si="116"/>
        <v>418.30958250578919</v>
      </c>
      <c r="F341" s="14">
        <f t="shared" si="117"/>
        <v>0.67082316214832982</v>
      </c>
      <c r="G341" s="14">
        <f>F341-(Gamma-lambda*LN(D341))</f>
        <v>-6.0902635721291731E-2</v>
      </c>
      <c r="H341" s="15">
        <f t="shared" si="107"/>
        <v>116.44272025429891</v>
      </c>
      <c r="I341" s="15">
        <f>H341*K_over_G</f>
        <v>155.25696033906522</v>
      </c>
      <c r="J341" s="73">
        <f t="shared" si="118"/>
        <v>338.22196987112778</v>
      </c>
      <c r="K341" s="73">
        <f>Mtc+N_*chi*G341</f>
        <v>1.1674279937036365</v>
      </c>
      <c r="L341" s="73">
        <f t="shared" si="119"/>
        <v>1.5188320394219978</v>
      </c>
      <c r="M341" s="73">
        <f t="shared" si="108"/>
        <v>-0.35140404571836137</v>
      </c>
      <c r="N341" s="44">
        <f t="shared" si="105"/>
        <v>2.9999999999999997E-4</v>
      </c>
      <c r="O341" s="44">
        <f t="shared" si="109"/>
        <v>-1.054212137155084E-4</v>
      </c>
      <c r="P341" s="14">
        <f>_H*D341/J341</f>
        <v>162.86068026756411</v>
      </c>
      <c r="Q341" s="52">
        <f>D341*EXP(-chi*G341/Mtc)</f>
        <v>330.9458469767639</v>
      </c>
      <c r="R341" s="44">
        <f t="shared" si="110"/>
        <v>-1.0510798497844615E-3</v>
      </c>
      <c r="S341" s="73">
        <f t="shared" si="120"/>
        <v>337.86647157384181</v>
      </c>
      <c r="T341" s="73">
        <f>R341/(1/Mtc+1/(path_DqDp-W340))</f>
        <v>-7.1560755600281805E-4</v>
      </c>
      <c r="U341" s="52">
        <f>D341*T341/(path_DqDp-E341/D341)</f>
        <v>-0.13306341704861352</v>
      </c>
      <c r="V341" s="73">
        <f t="shared" si="121"/>
        <v>275.28223705618859</v>
      </c>
      <c r="W341" s="14">
        <f t="shared" si="122"/>
        <v>1.5181158824765799</v>
      </c>
      <c r="X341">
        <f t="shared" si="123"/>
        <v>417.91033623868282</v>
      </c>
      <c r="Y341">
        <f t="shared" si="126"/>
        <v>-8.570528287943853E-7</v>
      </c>
      <c r="Z341" s="44">
        <f t="shared" si="124"/>
        <v>-4.4477325862021549E-2</v>
      </c>
      <c r="AA341">
        <f t="shared" si="127"/>
        <v>-3.4286923753968039E-6</v>
      </c>
      <c r="AB341" s="43">
        <f t="shared" si="125"/>
        <v>0.10415352998046429</v>
      </c>
    </row>
    <row r="342" spans="1:28">
      <c r="A342" s="74">
        <f t="shared" si="112"/>
        <v>334</v>
      </c>
      <c r="B342" s="73">
        <f t="shared" si="113"/>
        <v>8.9327754693123769</v>
      </c>
      <c r="C342" s="73">
        <f t="shared" si="114"/>
        <v>-4.4477325862021546</v>
      </c>
      <c r="D342" s="73">
        <f t="shared" si="115"/>
        <v>275.28223705618859</v>
      </c>
      <c r="E342" s="73">
        <f t="shared" si="116"/>
        <v>417.91033623868282</v>
      </c>
      <c r="F342" s="14">
        <f t="shared" si="117"/>
        <v>0.67099367615276362</v>
      </c>
      <c r="G342" s="14">
        <f>F342-(Gamma-lambda*LN(D342))</f>
        <v>-6.0739370528260062E-2</v>
      </c>
      <c r="H342" s="15">
        <f t="shared" si="107"/>
        <v>116.41458794259049</v>
      </c>
      <c r="I342" s="15">
        <f>H342*K_over_G</f>
        <v>155.21945059012066</v>
      </c>
      <c r="J342" s="73">
        <f t="shared" si="118"/>
        <v>337.86647157384181</v>
      </c>
      <c r="K342" s="73">
        <f>Mtc+N_*chi*G342</f>
        <v>1.1676761567970446</v>
      </c>
      <c r="L342" s="73">
        <f t="shared" si="119"/>
        <v>1.5181158824765799</v>
      </c>
      <c r="M342" s="73">
        <f t="shared" si="108"/>
        <v>-0.3504397256795353</v>
      </c>
      <c r="N342" s="44">
        <f t="shared" si="105"/>
        <v>2.9999999999999997E-4</v>
      </c>
      <c r="O342" s="44">
        <f t="shared" si="109"/>
        <v>-1.0513191770386058E-4</v>
      </c>
      <c r="P342" s="14">
        <f>_H*D342/J342</f>
        <v>162.95327309269561</v>
      </c>
      <c r="Q342" s="52">
        <f>D342*EXP(-chi*G342/Mtc)</f>
        <v>330.62312003736878</v>
      </c>
      <c r="R342" s="44">
        <f t="shared" si="110"/>
        <v>-1.0480422951094643E-3</v>
      </c>
      <c r="S342" s="73">
        <f t="shared" si="120"/>
        <v>337.51237322153304</v>
      </c>
      <c r="T342" s="73">
        <f>R342/(1/Mtc+1/(path_DqDp-W341))</f>
        <v>-7.1369803680947346E-4</v>
      </c>
      <c r="U342" s="52">
        <f>D342*T342/(path_DqDp-E342/D342)</f>
        <v>-0.13258013216571021</v>
      </c>
      <c r="V342" s="73">
        <f t="shared" si="121"/>
        <v>275.14965692402291</v>
      </c>
      <c r="W342" s="14">
        <f t="shared" si="122"/>
        <v>1.5174016381460333</v>
      </c>
      <c r="X342">
        <f t="shared" si="123"/>
        <v>417.51254015183144</v>
      </c>
      <c r="Y342">
        <f t="shared" si="126"/>
        <v>-8.5414638218123298E-7</v>
      </c>
      <c r="Z342" s="44">
        <f t="shared" si="124"/>
        <v>-4.4583311926107594E-2</v>
      </c>
      <c r="AA342">
        <f t="shared" si="127"/>
        <v>-3.4170639082409832E-6</v>
      </c>
      <c r="AB342" s="43">
        <f t="shared" si="125"/>
        <v>0.10445011291655605</v>
      </c>
    </row>
    <row r="343" spans="1:28">
      <c r="A343" s="74">
        <f t="shared" si="112"/>
        <v>335</v>
      </c>
      <c r="B343" s="73">
        <f t="shared" si="113"/>
        <v>8.9589008941186847</v>
      </c>
      <c r="C343" s="73">
        <f t="shared" si="114"/>
        <v>-4.4583311926107596</v>
      </c>
      <c r="D343" s="73">
        <f t="shared" si="115"/>
        <v>275.14965692402291</v>
      </c>
      <c r="E343" s="73">
        <f t="shared" si="116"/>
        <v>417.51254015183144</v>
      </c>
      <c r="F343" s="14">
        <f t="shared" si="117"/>
        <v>0.67116372137923441</v>
      </c>
      <c r="G343" s="14">
        <f>F343-(Gamma-lambda*LN(D343))</f>
        <v>-6.0576551271224188E-2</v>
      </c>
      <c r="H343" s="15">
        <f t="shared" si="107"/>
        <v>116.38655104414725</v>
      </c>
      <c r="I343" s="15">
        <f>H343*K_over_G</f>
        <v>155.18206805886302</v>
      </c>
      <c r="J343" s="73">
        <f t="shared" si="118"/>
        <v>337.51237322153304</v>
      </c>
      <c r="K343" s="73">
        <f>Mtc+N_*chi*G343</f>
        <v>1.1679236420677392</v>
      </c>
      <c r="L343" s="73">
        <f t="shared" si="119"/>
        <v>1.5174016381460333</v>
      </c>
      <c r="M343" s="73">
        <f t="shared" si="108"/>
        <v>-0.34947799607829411</v>
      </c>
      <c r="N343" s="44">
        <f t="shared" si="105"/>
        <v>2.9999999999999997E-4</v>
      </c>
      <c r="O343" s="44">
        <f t="shared" si="109"/>
        <v>-1.0484339882348822E-4</v>
      </c>
      <c r="P343" s="14">
        <f>_H*D343/J343</f>
        <v>163.04567106547105</v>
      </c>
      <c r="Q343" s="52">
        <f>D343*EXP(-chi*G343/Mtc)</f>
        <v>330.30165500958134</v>
      </c>
      <c r="R343" s="44">
        <f t="shared" si="110"/>
        <v>-1.0450073683313528E-3</v>
      </c>
      <c r="S343" s="73">
        <f t="shared" si="120"/>
        <v>337.15967030461354</v>
      </c>
      <c r="T343" s="73">
        <f>R343/(1/Mtc+1/(path_DqDp-W342))</f>
        <v>-7.1178888414460972E-4</v>
      </c>
      <c r="U343" s="52">
        <f>D343*T343/(path_DqDp-E343/D343)</f>
        <v>-0.13209812739157281</v>
      </c>
      <c r="V343" s="73">
        <f t="shared" si="121"/>
        <v>275.01755879663131</v>
      </c>
      <c r="W343" s="14">
        <f t="shared" si="122"/>
        <v>1.5166893060530517</v>
      </c>
      <c r="X343">
        <f t="shared" si="123"/>
        <v>417.11619040366708</v>
      </c>
      <c r="Y343">
        <f t="shared" si="126"/>
        <v>-8.5124608174100303E-7</v>
      </c>
      <c r="Z343" s="44">
        <f t="shared" si="124"/>
        <v>-4.4689006571012824E-2</v>
      </c>
      <c r="AA343">
        <f t="shared" si="127"/>
        <v>-3.4054600347597448E-6</v>
      </c>
      <c r="AB343" s="43">
        <f t="shared" si="125"/>
        <v>0.10474670745652129</v>
      </c>
    </row>
    <row r="344" spans="1:28">
      <c r="A344" s="74">
        <f t="shared" si="112"/>
        <v>336</v>
      </c>
      <c r="B344" s="73">
        <f t="shared" si="113"/>
        <v>8.9850371932850344</v>
      </c>
      <c r="C344" s="73">
        <f t="shared" si="114"/>
        <v>-4.4689006571012824</v>
      </c>
      <c r="D344" s="73">
        <f t="shared" si="115"/>
        <v>275.01755879663131</v>
      </c>
      <c r="E344" s="73">
        <f t="shared" si="116"/>
        <v>417.11619040366708</v>
      </c>
      <c r="F344" s="14">
        <f t="shared" si="117"/>
        <v>0.67133329908177219</v>
      </c>
      <c r="G344" s="14">
        <f>F344-(Gamma-lambda*LN(D344))</f>
        <v>-6.0414176731260705E-2</v>
      </c>
      <c r="H344" s="15">
        <f t="shared" si="107"/>
        <v>116.35860935713551</v>
      </c>
      <c r="I344" s="15">
        <f>H344*K_over_G</f>
        <v>155.1448124761807</v>
      </c>
      <c r="J344" s="73">
        <f t="shared" si="118"/>
        <v>337.15967030461354</v>
      </c>
      <c r="K344" s="73">
        <f>Mtc+N_*chi*G344</f>
        <v>1.1681704513684839</v>
      </c>
      <c r="L344" s="73">
        <f t="shared" si="119"/>
        <v>1.5166893060530517</v>
      </c>
      <c r="M344" s="73">
        <f t="shared" si="108"/>
        <v>-0.34851885468456789</v>
      </c>
      <c r="N344" s="44">
        <f t="shared" si="105"/>
        <v>2.9999999999999997E-4</v>
      </c>
      <c r="O344" s="44">
        <f t="shared" si="109"/>
        <v>-1.0455565640537036E-4</v>
      </c>
      <c r="P344" s="14">
        <f>_H*D344/J344</f>
        <v>163.13787384366657</v>
      </c>
      <c r="Q344" s="52">
        <f>D344*EXP(-chi*G344/Mtc)</f>
        <v>329.98144683826416</v>
      </c>
      <c r="R344" s="44">
        <f t="shared" si="110"/>
        <v>-1.0419752574947229E-3</v>
      </c>
      <c r="S344" s="73">
        <f t="shared" si="120"/>
        <v>336.80835827033104</v>
      </c>
      <c r="T344" s="73">
        <f>R344/(1/Mtc+1/(path_DqDp-W343))</f>
        <v>-7.0988023250782416E-4</v>
      </c>
      <c r="U344" s="52">
        <f>D344*T344/(path_DqDp-E344/D344)</f>
        <v>-0.13161742133928778</v>
      </c>
      <c r="V344" s="73">
        <f t="shared" si="121"/>
        <v>274.88594137529202</v>
      </c>
      <c r="W344" s="14">
        <f t="shared" si="122"/>
        <v>1.5159788856856482</v>
      </c>
      <c r="X344">
        <f t="shared" si="123"/>
        <v>416.7212830967656</v>
      </c>
      <c r="Y344">
        <f t="shared" si="126"/>
        <v>-8.4835206049506127E-7</v>
      </c>
      <c r="Z344" s="44">
        <f t="shared" si="124"/>
        <v>-4.4794410579478687E-2</v>
      </c>
      <c r="AA344">
        <f t="shared" si="127"/>
        <v>-3.3938812871972158E-6</v>
      </c>
      <c r="AB344" s="43">
        <f t="shared" si="125"/>
        <v>0.1050433135752341</v>
      </c>
    </row>
    <row r="345" spans="1:28">
      <c r="A345" s="74">
        <f t="shared" si="112"/>
        <v>337</v>
      </c>
      <c r="B345" s="73">
        <f t="shared" si="113"/>
        <v>9.0111843382074532</v>
      </c>
      <c r="C345" s="73">
        <f t="shared" si="114"/>
        <v>-4.4794410579478683</v>
      </c>
      <c r="D345" s="73">
        <f t="shared" si="115"/>
        <v>274.88594137529202</v>
      </c>
      <c r="E345" s="73">
        <f t="shared" si="116"/>
        <v>416.7212830967656</v>
      </c>
      <c r="F345" s="14">
        <f t="shared" si="117"/>
        <v>0.67150241051362047</v>
      </c>
      <c r="G345" s="14">
        <f>F345-(Gamma-lambda*LN(D345))</f>
        <v>-6.025224569145271E-2</v>
      </c>
      <c r="H345" s="15">
        <f t="shared" si="107"/>
        <v>116.33076267535498</v>
      </c>
      <c r="I345" s="15">
        <f>H345*K_over_G</f>
        <v>155.10768356713999</v>
      </c>
      <c r="J345" s="73">
        <f t="shared" si="118"/>
        <v>336.80835827033104</v>
      </c>
      <c r="K345" s="73">
        <f>Mtc+N_*chi*G345</f>
        <v>1.1684165865489919</v>
      </c>
      <c r="L345" s="73">
        <f t="shared" si="119"/>
        <v>1.5159788856856482</v>
      </c>
      <c r="M345" s="73">
        <f t="shared" si="108"/>
        <v>-0.34756229913665626</v>
      </c>
      <c r="N345" s="44">
        <f t="shared" si="105"/>
        <v>2.9999999999999997E-4</v>
      </c>
      <c r="O345" s="44">
        <f t="shared" si="109"/>
        <v>-1.0426868974099687E-4</v>
      </c>
      <c r="P345" s="14">
        <f>_H*D345/J345</f>
        <v>163.22988110328396</v>
      </c>
      <c r="Q345" s="52">
        <f>D345*EXP(-chi*G345/Mtc)</f>
        <v>329.66249046494522</v>
      </c>
      <c r="R345" s="44">
        <f t="shared" si="110"/>
        <v>-1.0389461457337534E-3</v>
      </c>
      <c r="S345" s="73">
        <f t="shared" si="120"/>
        <v>336.45843252465517</v>
      </c>
      <c r="T345" s="73">
        <f>R345/(1/Mtc+1/(path_DqDp-W344))</f>
        <v>-7.0797221317481414E-4</v>
      </c>
      <c r="U345" s="52">
        <f>D345*T345/(path_DqDp-E345/D345)</f>
        <v>-0.13113803193832743</v>
      </c>
      <c r="V345" s="73">
        <f t="shared" si="121"/>
        <v>274.75480334335367</v>
      </c>
      <c r="W345" s="14">
        <f t="shared" si="122"/>
        <v>1.5152703764003859</v>
      </c>
      <c r="X345">
        <f t="shared" si="123"/>
        <v>416.3278142798975</v>
      </c>
      <c r="Y345">
        <f t="shared" si="126"/>
        <v>-8.4546444716623571E-7</v>
      </c>
      <c r="Z345" s="44">
        <f t="shared" si="124"/>
        <v>-4.4899524733666853E-2</v>
      </c>
      <c r="AA345">
        <f t="shared" si="127"/>
        <v>-3.382328180604848E-6</v>
      </c>
      <c r="AB345" s="43">
        <f t="shared" si="125"/>
        <v>0.10533993124705349</v>
      </c>
    </row>
    <row r="346" spans="1:28">
      <c r="A346" s="74">
        <f t="shared" si="112"/>
        <v>338</v>
      </c>
      <c r="B346" s="73">
        <f t="shared" si="113"/>
        <v>9.0373423002497866</v>
      </c>
      <c r="C346" s="73">
        <f t="shared" si="114"/>
        <v>-4.4899524733666851</v>
      </c>
      <c r="D346" s="73">
        <f t="shared" si="115"/>
        <v>274.75480334335367</v>
      </c>
      <c r="E346" s="73">
        <f t="shared" si="116"/>
        <v>416.3278142798975</v>
      </c>
      <c r="F346" s="14">
        <f t="shared" si="117"/>
        <v>0.67167105692716589</v>
      </c>
      <c r="G346" s="14">
        <f>F346-(Gamma-lambda*LN(D346))</f>
        <v>-6.0090756936924783E-2</v>
      </c>
      <c r="H346" s="15">
        <f t="shared" si="107"/>
        <v>116.30301078837996</v>
      </c>
      <c r="I346" s="15">
        <f>H346*K_over_G</f>
        <v>155.0706810511733</v>
      </c>
      <c r="J346" s="73">
        <f t="shared" si="118"/>
        <v>336.45843252465517</v>
      </c>
      <c r="K346" s="73">
        <f>Mtc+N_*chi*G346</f>
        <v>1.1686620494558744</v>
      </c>
      <c r="L346" s="73">
        <f t="shared" si="119"/>
        <v>1.5152703764003859</v>
      </c>
      <c r="M346" s="73">
        <f t="shared" si="108"/>
        <v>-0.34660832694451149</v>
      </c>
      <c r="N346" s="44">
        <f t="shared" si="105"/>
        <v>2.9999999999999997E-4</v>
      </c>
      <c r="O346" s="44">
        <f t="shared" si="109"/>
        <v>-1.0398249808335343E-4</v>
      </c>
      <c r="P346" s="14">
        <f>_H*D346/J346</f>
        <v>163.32169253818304</v>
      </c>
      <c r="Q346" s="52">
        <f>D346*EXP(-chi*G346/Mtc)</f>
        <v>329.3447808286237</v>
      </c>
      <c r="R346" s="44">
        <f t="shared" si="110"/>
        <v>-1.0359202113662343E-3</v>
      </c>
      <c r="S346" s="73">
        <f t="shared" si="120"/>
        <v>336.10988843411826</v>
      </c>
      <c r="T346" s="73">
        <f>R346/(1/Mtc+1/(path_DqDp-W345))</f>
        <v>-7.0606495425575868E-4</v>
      </c>
      <c r="U346" s="52">
        <f>D346*T346/(path_DqDp-E346/D346)</f>
        <v>-0.13065997645002159</v>
      </c>
      <c r="V346" s="73">
        <f t="shared" si="121"/>
        <v>274.62414336690364</v>
      </c>
      <c r="W346" s="14">
        <f t="shared" si="122"/>
        <v>1.5145637774255511</v>
      </c>
      <c r="X346">
        <f t="shared" si="123"/>
        <v>415.93577995003369</v>
      </c>
      <c r="Y346">
        <f t="shared" si="126"/>
        <v>-8.4258336627091883E-7</v>
      </c>
      <c r="Z346" s="44">
        <f t="shared" si="124"/>
        <v>-4.500434981511648E-2</v>
      </c>
      <c r="AA346">
        <f t="shared" si="127"/>
        <v>-3.3708012131958781E-6</v>
      </c>
      <c r="AB346" s="43">
        <f t="shared" si="125"/>
        <v>0.10563656044584029</v>
      </c>
    </row>
    <row r="347" spans="1:28">
      <c r="A347" s="74">
        <f t="shared" si="112"/>
        <v>339</v>
      </c>
      <c r="B347" s="73">
        <f t="shared" si="113"/>
        <v>9.0635110507468131</v>
      </c>
      <c r="C347" s="73">
        <f t="shared" si="114"/>
        <v>-4.5004349815116482</v>
      </c>
      <c r="D347" s="73">
        <f t="shared" si="115"/>
        <v>274.62414336690364</v>
      </c>
      <c r="E347" s="73">
        <f t="shared" si="116"/>
        <v>415.93577995003369</v>
      </c>
      <c r="F347" s="14">
        <f t="shared" si="117"/>
        <v>0.67183923957386693</v>
      </c>
      <c r="G347" s="14">
        <f>F347-(Gamma-lambda*LN(D347))</f>
        <v>-5.9929709254879504E-2</v>
      </c>
      <c r="H347" s="15">
        <f t="shared" si="107"/>
        <v>116.27535348169756</v>
      </c>
      <c r="I347" s="15">
        <f>H347*K_over_G</f>
        <v>155.03380464226345</v>
      </c>
      <c r="J347" s="73">
        <f t="shared" si="118"/>
        <v>336.10988843411826</v>
      </c>
      <c r="K347" s="73">
        <f>Mtc+N_*chi*G347</f>
        <v>1.1689068419325832</v>
      </c>
      <c r="L347" s="73">
        <f t="shared" si="119"/>
        <v>1.5145637774255511</v>
      </c>
      <c r="M347" s="73">
        <f t="shared" si="108"/>
        <v>-0.34565693549296794</v>
      </c>
      <c r="N347" s="44">
        <f t="shared" si="105"/>
        <v>2.9999999999999997E-4</v>
      </c>
      <c r="O347" s="44">
        <f t="shared" si="109"/>
        <v>-1.0369708064789038E-4</v>
      </c>
      <c r="P347" s="14">
        <f>_H*D347/J347</f>
        <v>163.41330785972005</v>
      </c>
      <c r="Q347" s="52">
        <f>D347*EXP(-chi*G347/Mtc)</f>
        <v>329.02831286655623</v>
      </c>
      <c r="R347" s="44">
        <f t="shared" si="110"/>
        <v>-1.0328976279857789E-3</v>
      </c>
      <c r="S347" s="73">
        <f t="shared" si="120"/>
        <v>335.7627213276121</v>
      </c>
      <c r="T347" s="73">
        <f>R347/(1/Mtc+1/(path_DqDp-W346))</f>
        <v>-7.0415858075261438E-4</v>
      </c>
      <c r="U347" s="52">
        <f>D347*T347/(path_DqDp-E347/D347)</f>
        <v>-0.13018327148269698</v>
      </c>
      <c r="V347" s="73">
        <f t="shared" si="121"/>
        <v>274.49396009542096</v>
      </c>
      <c r="W347" s="14">
        <f t="shared" si="122"/>
        <v>1.5138590878642684</v>
      </c>
      <c r="X347">
        <f t="shared" si="123"/>
        <v>415.54517605430487</v>
      </c>
      <c r="Y347">
        <f t="shared" si="126"/>
        <v>-8.3970893820926066E-7</v>
      </c>
      <c r="Z347" s="44">
        <f t="shared" si="124"/>
        <v>-4.510888660470258E-2</v>
      </c>
      <c r="AA347">
        <f t="shared" si="127"/>
        <v>-3.3593008667163452E-6</v>
      </c>
      <c r="AB347" s="43">
        <f t="shared" si="125"/>
        <v>0.10593320114497357</v>
      </c>
    </row>
    <row r="348" spans="1:28">
      <c r="A348" s="74">
        <f t="shared" si="112"/>
        <v>340</v>
      </c>
      <c r="B348" s="73">
        <f t="shared" si="113"/>
        <v>9.08969056100727</v>
      </c>
      <c r="C348" s="73">
        <f t="shared" si="114"/>
        <v>-4.5108886604702576</v>
      </c>
      <c r="D348" s="73">
        <f t="shared" si="115"/>
        <v>274.49396009542096</v>
      </c>
      <c r="E348" s="73">
        <f t="shared" si="116"/>
        <v>415.54517605430487</v>
      </c>
      <c r="F348" s="14">
        <f t="shared" si="117"/>
        <v>0.67200695970418634</v>
      </c>
      <c r="G348" s="14">
        <f>F348-(Gamma-lambda*LN(D348))</f>
        <v>-5.9769101434631544E-2</v>
      </c>
      <c r="H348" s="15">
        <f t="shared" si="107"/>
        <v>116.24779053684266</v>
      </c>
      <c r="I348" s="15">
        <f>H348*K_over_G</f>
        <v>154.99705404912356</v>
      </c>
      <c r="J348" s="73">
        <f t="shared" si="118"/>
        <v>335.7627213276121</v>
      </c>
      <c r="K348" s="73">
        <f>Mtc+N_*chi*G348</f>
        <v>1.1691509658193602</v>
      </c>
      <c r="L348" s="73">
        <f t="shared" si="119"/>
        <v>1.5138590878642684</v>
      </c>
      <c r="M348" s="73">
        <f t="shared" si="108"/>
        <v>-0.34470812204490819</v>
      </c>
      <c r="N348" s="44">
        <f t="shared" si="105"/>
        <v>2.9999999999999997E-4</v>
      </c>
      <c r="O348" s="44">
        <f t="shared" si="109"/>
        <v>-1.0341243661347245E-4</v>
      </c>
      <c r="P348" s="14">
        <f>_H*D348/J348</f>
        <v>163.50472679639162</v>
      </c>
      <c r="Q348" s="52">
        <f>D348*EXP(-chi*G348/Mtc)</f>
        <v>328.71308151502018</v>
      </c>
      <c r="R348" s="44">
        <f t="shared" si="110"/>
        <v>-1.0298785645528573E-3</v>
      </c>
      <c r="S348" s="73">
        <f t="shared" si="120"/>
        <v>335.41692649814087</v>
      </c>
      <c r="T348" s="73">
        <f>R348/(1/Mtc+1/(path_DqDp-W347))</f>
        <v>-7.0225321461575639E-4</v>
      </c>
      <c r="U348" s="52">
        <f>D348*T348/(path_DqDp-E348/D348)</f>
        <v>-0.12970793300656611</v>
      </c>
      <c r="V348" s="73">
        <f t="shared" si="121"/>
        <v>274.3642521624144</v>
      </c>
      <c r="W348" s="14">
        <f t="shared" si="122"/>
        <v>1.513156306697558</v>
      </c>
      <c r="X348">
        <f t="shared" si="123"/>
        <v>415.15599849191648</v>
      </c>
      <c r="Y348">
        <f t="shared" si="126"/>
        <v>-8.3684127935397708E-7</v>
      </c>
      <c r="Z348" s="44">
        <f t="shared" si="124"/>
        <v>-4.5213135882595408E-2</v>
      </c>
      <c r="AA348">
        <f t="shared" si="127"/>
        <v>-3.3478276067970033E-6</v>
      </c>
      <c r="AB348" s="43">
        <f t="shared" si="125"/>
        <v>0.10622985331736677</v>
      </c>
    </row>
    <row r="349" spans="1:28">
      <c r="A349" s="74">
        <f t="shared" si="112"/>
        <v>341</v>
      </c>
      <c r="B349" s="73">
        <f t="shared" si="113"/>
        <v>9.1158808023168305</v>
      </c>
      <c r="C349" s="73">
        <f t="shared" si="114"/>
        <v>-4.5213135882595408</v>
      </c>
      <c r="D349" s="73">
        <f t="shared" si="115"/>
        <v>274.3642521624144</v>
      </c>
      <c r="E349" s="73">
        <f t="shared" si="116"/>
        <v>415.15599849191648</v>
      </c>
      <c r="F349" s="14">
        <f t="shared" si="117"/>
        <v>0.67217421856752413</v>
      </c>
      <c r="G349" s="14">
        <f>F349-(Gamma-lambda*LN(D349))</f>
        <v>-5.9608932267641079E-2</v>
      </c>
      <c r="H349" s="15">
        <f t="shared" si="107"/>
        <v>116.22032173153025</v>
      </c>
      <c r="I349" s="15">
        <f>H349*K_over_G</f>
        <v>154.96042897537367</v>
      </c>
      <c r="J349" s="73">
        <f t="shared" si="118"/>
        <v>335.41692649814087</v>
      </c>
      <c r="K349" s="73">
        <f>Mtc+N_*chi*G349</f>
        <v>1.1693944229531856</v>
      </c>
      <c r="L349" s="73">
        <f t="shared" si="119"/>
        <v>1.513156306697558</v>
      </c>
      <c r="M349" s="73">
        <f t="shared" si="108"/>
        <v>-0.34376188374437233</v>
      </c>
      <c r="N349" s="44">
        <f t="shared" si="105"/>
        <v>2.9999999999999997E-4</v>
      </c>
      <c r="O349" s="44">
        <f t="shared" si="109"/>
        <v>-1.0312856512331169E-4</v>
      </c>
      <c r="P349" s="14">
        <f>_H*D349/J349</f>
        <v>163.59594909348448</v>
      </c>
      <c r="Q349" s="52">
        <f>D349*EXP(-chi*G349/Mtc)</f>
        <v>328.3990817100559</v>
      </c>
      <c r="R349" s="44">
        <f t="shared" si="110"/>
        <v>-1.0268631854843686E-3</v>
      </c>
      <c r="S349" s="73">
        <f t="shared" si="120"/>
        <v>335.0724992045316</v>
      </c>
      <c r="T349" s="73">
        <f>R349/(1/Mtc+1/(path_DqDp-W348))</f>
        <v>-7.0034897479977047E-4</v>
      </c>
      <c r="U349" s="52">
        <f>D349*T349/(path_DqDp-E349/D349)</f>
        <v>-0.12923397636833292</v>
      </c>
      <c r="V349" s="73">
        <f t="shared" si="121"/>
        <v>274.23501818604609</v>
      </c>
      <c r="W349" s="14">
        <f t="shared" si="122"/>
        <v>1.5124554327873396</v>
      </c>
      <c r="X349">
        <f t="shared" si="123"/>
        <v>414.7682431160203</v>
      </c>
      <c r="Y349">
        <f t="shared" si="126"/>
        <v>-8.33980502137554E-7</v>
      </c>
      <c r="Z349" s="44">
        <f t="shared" si="124"/>
        <v>-4.5317098428220855E-2</v>
      </c>
      <c r="AA349">
        <f t="shared" si="127"/>
        <v>-3.3363818832982953E-6</v>
      </c>
      <c r="AB349" s="43">
        <f t="shared" si="125"/>
        <v>0.10652651693548347</v>
      </c>
    </row>
    <row r="350" spans="1:28">
      <c r="A350" s="74">
        <f t="shared" si="112"/>
        <v>342</v>
      </c>
      <c r="B350" s="73">
        <f t="shared" si="113"/>
        <v>9.1420817459409847</v>
      </c>
      <c r="C350" s="73">
        <f t="shared" si="114"/>
        <v>-4.5317098428220852</v>
      </c>
      <c r="D350" s="73">
        <f t="shared" si="115"/>
        <v>274.23501818604609</v>
      </c>
      <c r="E350" s="73">
        <f t="shared" si="116"/>
        <v>414.7682431160203</v>
      </c>
      <c r="F350" s="14">
        <f t="shared" si="117"/>
        <v>0.67234101741215269</v>
      </c>
      <c r="G350" s="14">
        <f>F350-(Gamma-lambda*LN(D350))</f>
        <v>-5.9449200547546432E-2</v>
      </c>
      <c r="H350" s="15">
        <f t="shared" si="107"/>
        <v>116.19294683978472</v>
      </c>
      <c r="I350" s="15">
        <f>H350*K_over_G</f>
        <v>154.92392911971299</v>
      </c>
      <c r="J350" s="73">
        <f t="shared" si="118"/>
        <v>335.0724992045316</v>
      </c>
      <c r="K350" s="73">
        <f>Mtc+N_*chi*G350</f>
        <v>1.1696372151677294</v>
      </c>
      <c r="L350" s="73">
        <f t="shared" si="119"/>
        <v>1.5124554327873396</v>
      </c>
      <c r="M350" s="73">
        <f t="shared" si="108"/>
        <v>-0.34281821761961018</v>
      </c>
      <c r="N350" s="44">
        <f t="shared" si="105"/>
        <v>2.9999999999999997E-4</v>
      </c>
      <c r="O350" s="44">
        <f t="shared" si="109"/>
        <v>-1.0284546528588305E-4</v>
      </c>
      <c r="P350" s="14">
        <f>_H*D350/J350</f>
        <v>163.68697451273093</v>
      </c>
      <c r="Q350" s="52">
        <f>D350*EXP(-chi*G350/Mtc)</f>
        <v>328.08630838818914</v>
      </c>
      <c r="R350" s="44">
        <f t="shared" si="110"/>
        <v>-1.0238516507417304E-3</v>
      </c>
      <c r="S350" s="73">
        <f t="shared" si="120"/>
        <v>334.7294346731029</v>
      </c>
      <c r="T350" s="73">
        <f>R350/(1/Mtc+1/(path_DqDp-W349))</f>
        <v>-6.9844597731837739E-4</v>
      </c>
      <c r="U350" s="52">
        <f>D350*T350/(path_DqDp-E350/D350)</f>
        <v>-0.12876141630551463</v>
      </c>
      <c r="V350" s="73">
        <f t="shared" si="121"/>
        <v>274.10625676974058</v>
      </c>
      <c r="W350" s="14">
        <f t="shared" si="122"/>
        <v>1.5117564648793793</v>
      </c>
      <c r="X350">
        <f t="shared" si="123"/>
        <v>414.38190573554243</v>
      </c>
      <c r="Y350">
        <f t="shared" si="126"/>
        <v>-8.3112671513784011E-7</v>
      </c>
      <c r="Z350" s="44">
        <f t="shared" si="124"/>
        <v>-4.5420775020221876E-2</v>
      </c>
      <c r="AA350">
        <f t="shared" si="127"/>
        <v>-3.3249641306591437E-6</v>
      </c>
      <c r="AB350" s="43">
        <f t="shared" si="125"/>
        <v>0.10682319197135282</v>
      </c>
    </row>
    <row r="351" spans="1:28">
      <c r="A351" s="74">
        <f t="shared" si="112"/>
        <v>343</v>
      </c>
      <c r="B351" s="73">
        <f t="shared" si="113"/>
        <v>9.1682933631278871</v>
      </c>
      <c r="C351" s="73">
        <f t="shared" si="114"/>
        <v>-4.5420775020221873</v>
      </c>
      <c r="D351" s="73">
        <f t="shared" si="115"/>
        <v>274.10625676974058</v>
      </c>
      <c r="E351" s="73">
        <f t="shared" si="116"/>
        <v>414.38190573554243</v>
      </c>
      <c r="F351" s="14">
        <f t="shared" si="117"/>
        <v>0.67250735748515333</v>
      </c>
      <c r="G351" s="14">
        <f>F351-(Gamma-lambda*LN(D351))</f>
        <v>-5.9289905070195603E-2</v>
      </c>
      <c r="H351" s="15">
        <f t="shared" si="107"/>
        <v>116.16566563206649</v>
      </c>
      <c r="I351" s="15">
        <f>H351*K_over_G</f>
        <v>154.88755417608868</v>
      </c>
      <c r="J351" s="73">
        <f t="shared" si="118"/>
        <v>334.7294346731029</v>
      </c>
      <c r="K351" s="73">
        <f>Mtc+N_*chi*G351</f>
        <v>1.1698793442933026</v>
      </c>
      <c r="L351" s="73">
        <f t="shared" si="119"/>
        <v>1.5117564648793793</v>
      </c>
      <c r="M351" s="73">
        <f t="shared" si="108"/>
        <v>-0.34187712058607667</v>
      </c>
      <c r="N351" s="44">
        <f t="shared" si="105"/>
        <v>2.9999999999999997E-4</v>
      </c>
      <c r="O351" s="44">
        <f t="shared" si="109"/>
        <v>-1.0256313617582299E-4</v>
      </c>
      <c r="P351" s="14">
        <f>_H*D351/J351</f>
        <v>163.77780283196967</v>
      </c>
      <c r="Q351" s="52">
        <f>D351*EXP(-chi*G351/Mtc)</f>
        <v>327.77475648713204</v>
      </c>
      <c r="R351" s="44">
        <f t="shared" si="110"/>
        <v>-1.0208441159177768E-3</v>
      </c>
      <c r="S351" s="73">
        <f t="shared" si="120"/>
        <v>334.38772809929242</v>
      </c>
      <c r="T351" s="73">
        <f>R351/(1/Mtc+1/(path_DqDp-W350))</f>
        <v>-6.965443352986852E-4</v>
      </c>
      <c r="U351" s="52">
        <f>D351*T351/(path_DqDp-E351/D351)</f>
        <v>-0.12829026696051815</v>
      </c>
      <c r="V351" s="73">
        <f t="shared" si="121"/>
        <v>273.97796650278008</v>
      </c>
      <c r="W351" s="14">
        <f t="shared" si="122"/>
        <v>1.511059401606182</v>
      </c>
      <c r="X351">
        <f t="shared" si="123"/>
        <v>413.99698211696943</v>
      </c>
      <c r="Y351">
        <f t="shared" si="126"/>
        <v>-8.2828002316227048E-7</v>
      </c>
      <c r="Z351" s="44">
        <f t="shared" si="124"/>
        <v>-4.5524166436420863E-2</v>
      </c>
      <c r="AA351">
        <f t="shared" si="127"/>
        <v>-3.3135747682294785E-6</v>
      </c>
      <c r="AB351" s="43">
        <f t="shared" si="125"/>
        <v>0.10711987839658459</v>
      </c>
    </row>
    <row r="352" spans="1:28">
      <c r="A352" s="74">
        <f t="shared" si="112"/>
        <v>344</v>
      </c>
      <c r="B352" s="73">
        <f t="shared" si="113"/>
        <v>9.1945156251110962</v>
      </c>
      <c r="C352" s="73">
        <f t="shared" si="114"/>
        <v>-4.5524166436420863</v>
      </c>
      <c r="D352" s="73">
        <f t="shared" si="115"/>
        <v>273.97796650278008</v>
      </c>
      <c r="E352" s="73">
        <f t="shared" si="116"/>
        <v>413.99698211696943</v>
      </c>
      <c r="F352" s="14">
        <f t="shared" si="117"/>
        <v>0.67267324003235496</v>
      </c>
      <c r="G352" s="14">
        <f>F352-(Gamma-lambda*LN(D352))</f>
        <v>-5.9131044633676355E-2</v>
      </c>
      <c r="H352" s="15">
        <f t="shared" si="107"/>
        <v>116.13847787539575</v>
      </c>
      <c r="I352" s="15">
        <f>H352*K_over_G</f>
        <v>154.85130383386101</v>
      </c>
      <c r="J352" s="73">
        <f t="shared" si="118"/>
        <v>334.38772809929242</v>
      </c>
      <c r="K352" s="73">
        <f>Mtc+N_*chi*G352</f>
        <v>1.1701208121568119</v>
      </c>
      <c r="L352" s="73">
        <f t="shared" si="119"/>
        <v>1.511059401606182</v>
      </c>
      <c r="M352" s="73">
        <f t="shared" si="108"/>
        <v>-0.34093858944937017</v>
      </c>
      <c r="N352" s="44">
        <f t="shared" si="105"/>
        <v>2.9999999999999997E-4</v>
      </c>
      <c r="O352" s="44">
        <f t="shared" si="109"/>
        <v>-1.0228157683481104E-4</v>
      </c>
      <c r="P352" s="14">
        <f>_H*D352/J352</f>
        <v>163.86843384481239</v>
      </c>
      <c r="Q352" s="52">
        <f>D352*EXP(-chi*G352/Mtc)</f>
        <v>327.46442094646471</v>
      </c>
      <c r="R352" s="44">
        <f t="shared" si="110"/>
        <v>-1.017840732322195E-3</v>
      </c>
      <c r="S352" s="73">
        <f t="shared" si="120"/>
        <v>334.04737464924426</v>
      </c>
      <c r="T352" s="73">
        <f>R352/(1/Mtc+1/(path_DqDp-W351))</f>
        <v>-6.9464415903458326E-4</v>
      </c>
      <c r="U352" s="52">
        <f>D352*T352/(path_DqDp-E352/D352)</f>
        <v>-0.12782054189443953</v>
      </c>
      <c r="V352" s="73">
        <f t="shared" si="121"/>
        <v>273.85014596088564</v>
      </c>
      <c r="W352" s="14">
        <f t="shared" si="122"/>
        <v>1.5103642414898304</v>
      </c>
      <c r="X352">
        <f t="shared" si="123"/>
        <v>413.61346798609236</v>
      </c>
      <c r="Y352">
        <f t="shared" si="126"/>
        <v>-8.2544052733051174E-7</v>
      </c>
      <c r="Z352" s="44">
        <f t="shared" si="124"/>
        <v>-4.5627273453783007E-2</v>
      </c>
      <c r="AA352">
        <f t="shared" si="127"/>
        <v>-3.3022142006075227E-6</v>
      </c>
      <c r="AB352" s="43">
        <f t="shared" si="125"/>
        <v>0.10741657618238398</v>
      </c>
    </row>
    <row r="353" spans="1:28">
      <c r="A353" s="74">
        <f t="shared" si="112"/>
        <v>345</v>
      </c>
      <c r="B353" s="73">
        <f t="shared" si="113"/>
        <v>9.2207485031122989</v>
      </c>
      <c r="C353" s="73">
        <f t="shared" si="114"/>
        <v>-4.5627273453783008</v>
      </c>
      <c r="D353" s="73">
        <f t="shared" si="115"/>
        <v>273.85014596088564</v>
      </c>
      <c r="E353" s="73">
        <f t="shared" si="116"/>
        <v>413.61346798609236</v>
      </c>
      <c r="F353" s="14">
        <f t="shared" si="117"/>
        <v>0.67283866629827338</v>
      </c>
      <c r="G353" s="14">
        <f>F353-(Gamma-lambda*LN(D353))</f>
        <v>-5.8972618038346525E-2</v>
      </c>
      <c r="H353" s="15">
        <f t="shared" si="107"/>
        <v>116.11138333347353</v>
      </c>
      <c r="I353" s="15">
        <f>H353*K_over_G</f>
        <v>154.81517777796472</v>
      </c>
      <c r="J353" s="73">
        <f t="shared" si="118"/>
        <v>334.04737464924426</v>
      </c>
      <c r="K353" s="73">
        <f>Mtc+N_*chi*G353</f>
        <v>1.1703616205817133</v>
      </c>
      <c r="L353" s="73">
        <f t="shared" si="119"/>
        <v>1.5103642414898304</v>
      </c>
      <c r="M353" s="73">
        <f t="shared" si="108"/>
        <v>-0.34000262090811706</v>
      </c>
      <c r="N353" s="44">
        <f t="shared" si="105"/>
        <v>2.9999999999999997E-4</v>
      </c>
      <c r="O353" s="44">
        <f t="shared" si="109"/>
        <v>-1.0200078627243511E-4</v>
      </c>
      <c r="P353" s="14">
        <f>_H*D353/J353</f>
        <v>163.95886736031571</v>
      </c>
      <c r="Q353" s="52">
        <f>D353*EXP(-chi*G353/Mtc)</f>
        <v>327.15529670829818</v>
      </c>
      <c r="R353" s="44">
        <f t="shared" si="110"/>
        <v>-1.0148416470655468E-3</v>
      </c>
      <c r="S353" s="73">
        <f t="shared" si="120"/>
        <v>333.70836946135728</v>
      </c>
      <c r="T353" s="73">
        <f>R353/(1/Mtc+1/(path_DqDp-W352))</f>
        <v>-6.92745556039306E-4</v>
      </c>
      <c r="U353" s="52">
        <f>D353*T353/(path_DqDp-E353/D353)</f>
        <v>-0.12735225410059442</v>
      </c>
      <c r="V353" s="73">
        <f t="shared" si="121"/>
        <v>273.72279370678507</v>
      </c>
      <c r="W353" s="14">
        <f t="shared" si="122"/>
        <v>1.5096709829447728</v>
      </c>
      <c r="X353">
        <f t="shared" si="123"/>
        <v>413.23135902971148</v>
      </c>
      <c r="Y353">
        <f t="shared" si="126"/>
        <v>-8.2260832515557676E-7</v>
      </c>
      <c r="Z353" s="44">
        <f t="shared" si="124"/>
        <v>-4.57300968483806E-2</v>
      </c>
      <c r="AA353">
        <f t="shared" si="127"/>
        <v>-3.2908828179529408E-6</v>
      </c>
      <c r="AB353" s="43">
        <f t="shared" si="125"/>
        <v>0.10771328529956603</v>
      </c>
    </row>
    <row r="354" spans="1:28">
      <c r="A354" s="74">
        <f t="shared" si="112"/>
        <v>346</v>
      </c>
      <c r="B354" s="73">
        <f t="shared" si="113"/>
        <v>9.2469919683439166</v>
      </c>
      <c r="C354" s="73">
        <f t="shared" si="114"/>
        <v>-4.5730096848380599</v>
      </c>
      <c r="D354" s="73">
        <f t="shared" si="115"/>
        <v>273.72279370678507</v>
      </c>
      <c r="E354" s="73">
        <f t="shared" si="116"/>
        <v>413.23135902971148</v>
      </c>
      <c r="F354" s="14">
        <f t="shared" si="117"/>
        <v>0.67300363752605286</v>
      </c>
      <c r="G354" s="14">
        <f>F354-(Gamma-lambda*LN(D354))</f>
        <v>-5.8814624086862333E-2</v>
      </c>
      <c r="H354" s="15">
        <f t="shared" si="107"/>
        <v>116.08438176680009</v>
      </c>
      <c r="I354" s="15">
        <f>H354*K_over_G</f>
        <v>154.77917568906682</v>
      </c>
      <c r="J354" s="73">
        <f t="shared" si="118"/>
        <v>333.70836946135728</v>
      </c>
      <c r="K354" s="73">
        <f>Mtc+N_*chi*G354</f>
        <v>1.1706017713879693</v>
      </c>
      <c r="L354" s="73">
        <f t="shared" si="119"/>
        <v>1.5096709829447728</v>
      </c>
      <c r="M354" s="73">
        <f t="shared" si="108"/>
        <v>-0.33906921155680347</v>
      </c>
      <c r="N354" s="44">
        <f t="shared" si="105"/>
        <v>2.9999999999999997E-4</v>
      </c>
      <c r="O354" s="44">
        <f t="shared" si="109"/>
        <v>-1.0172076346704103E-4</v>
      </c>
      <c r="P354" s="14">
        <f>_H*D354/J354</f>
        <v>164.04910320265827</v>
      </c>
      <c r="Q354" s="52">
        <f>D354*EXP(-chi*G354/Mtc)</f>
        <v>326.84737871791685</v>
      </c>
      <c r="R354" s="44">
        <f t="shared" si="110"/>
        <v>-1.0118470031421937E-3</v>
      </c>
      <c r="S354" s="73">
        <f t="shared" si="120"/>
        <v>333.37070764779435</v>
      </c>
      <c r="T354" s="73">
        <f>R354/(1/Mtc+1/(path_DqDp-W353))</f>
        <v>-6.9084863109738148E-4</v>
      </c>
      <c r="U354" s="52">
        <f>D354*T354/(path_DqDp-E354/D354)</f>
        <v>-0.12688541601782144</v>
      </c>
      <c r="V354" s="73">
        <f t="shared" si="121"/>
        <v>273.59590829076723</v>
      </c>
      <c r="W354" s="14">
        <f t="shared" si="122"/>
        <v>1.508979624280558</v>
      </c>
      <c r="X354">
        <f t="shared" si="123"/>
        <v>412.85065089729994</v>
      </c>
      <c r="Y354">
        <f t="shared" si="126"/>
        <v>-8.1978351062367287E-7</v>
      </c>
      <c r="Z354" s="44">
        <f t="shared" si="124"/>
        <v>-4.5832637395358262E-2</v>
      </c>
      <c r="AA354">
        <f t="shared" si="127"/>
        <v>-3.2795809963164511E-6</v>
      </c>
      <c r="AB354" s="43">
        <f t="shared" si="125"/>
        <v>0.10801000571856971</v>
      </c>
    </row>
    <row r="355" spans="1:28">
      <c r="A355" s="74">
        <f t="shared" si="112"/>
        <v>347</v>
      </c>
      <c r="B355" s="73">
        <f t="shared" si="113"/>
        <v>9.2732459920116952</v>
      </c>
      <c r="C355" s="73">
        <f t="shared" si="114"/>
        <v>-4.583263739535826</v>
      </c>
      <c r="D355" s="73">
        <f t="shared" si="115"/>
        <v>273.59590829076723</v>
      </c>
      <c r="E355" s="73">
        <f t="shared" si="116"/>
        <v>412.85065089729994</v>
      </c>
      <c r="F355" s="14">
        <f t="shared" si="117"/>
        <v>0.67316815495740889</v>
      </c>
      <c r="G355" s="14">
        <f>F355-(Gamma-lambda*LN(D355))</f>
        <v>-5.8657061584206582E-2</v>
      </c>
      <c r="H355" s="15">
        <f t="shared" si="107"/>
        <v>116.05747293279079</v>
      </c>
      <c r="I355" s="15">
        <f>H355*K_over_G</f>
        <v>154.74329724372106</v>
      </c>
      <c r="J355" s="73">
        <f t="shared" si="118"/>
        <v>333.37070764779435</v>
      </c>
      <c r="K355" s="73">
        <f>Mtc+N_*chi*G355</f>
        <v>1.170841266392006</v>
      </c>
      <c r="L355" s="73">
        <f t="shared" si="119"/>
        <v>1.508979624280558</v>
      </c>
      <c r="M355" s="73">
        <f t="shared" si="108"/>
        <v>-0.33813835788855195</v>
      </c>
      <c r="N355" s="44">
        <f t="shared" si="105"/>
        <v>2.9999999999999997E-4</v>
      </c>
      <c r="O355" s="44">
        <f t="shared" si="109"/>
        <v>-1.0144150736656558E-4</v>
      </c>
      <c r="P355" s="14">
        <f>_H*D355/J355</f>
        <v>164.1391412108234</v>
      </c>
      <c r="Q355" s="52">
        <f>D355*EXP(-chi*G355/Mtc)</f>
        <v>326.54066192440399</v>
      </c>
      <c r="R355" s="44">
        <f t="shared" si="110"/>
        <v>-1.0088569395116445E-3</v>
      </c>
      <c r="S355" s="73">
        <f t="shared" si="120"/>
        <v>333.03438429595394</v>
      </c>
      <c r="T355" s="73">
        <f>R355/(1/Mtc+1/(path_DqDp-W354))</f>
        <v>-6.8895348631563269E-4</v>
      </c>
      <c r="U355" s="52">
        <f>D355*T355/(path_DqDp-E355/D355)</f>
        <v>-0.12642003954350006</v>
      </c>
      <c r="V355" s="73">
        <f t="shared" si="121"/>
        <v>273.46948825122371</v>
      </c>
      <c r="W355" s="14">
        <f t="shared" si="122"/>
        <v>1.5082901637045156</v>
      </c>
      <c r="X355">
        <f t="shared" si="123"/>
        <v>412.47133920262831</v>
      </c>
      <c r="Y355">
        <f t="shared" si="126"/>
        <v>-8.1696617427240292E-7</v>
      </c>
      <c r="Z355" s="44">
        <f t="shared" si="124"/>
        <v>-4.5934895868899102E-2</v>
      </c>
      <c r="AA355">
        <f t="shared" si="127"/>
        <v>-3.2683090979526037E-6</v>
      </c>
      <c r="AB355" s="43">
        <f t="shared" si="125"/>
        <v>0.10830673740947176</v>
      </c>
    </row>
    <row r="356" spans="1:28">
      <c r="A356" s="74">
        <f t="shared" si="112"/>
        <v>348</v>
      </c>
      <c r="B356" s="73">
        <f t="shared" si="113"/>
        <v>9.2995105453172062</v>
      </c>
      <c r="C356" s="73">
        <f t="shared" si="114"/>
        <v>-4.5934895868899099</v>
      </c>
      <c r="D356" s="73">
        <f t="shared" si="115"/>
        <v>273.46948825122371</v>
      </c>
      <c r="E356" s="73">
        <f t="shared" si="116"/>
        <v>412.47133920262831</v>
      </c>
      <c r="F356" s="14">
        <f t="shared" si="117"/>
        <v>0.67333221983257319</v>
      </c>
      <c r="G356" s="14">
        <f>F356-(Gamma-lambda*LN(D356))</f>
        <v>-5.8499929337714862E-2</v>
      </c>
      <c r="H356" s="15">
        <f t="shared" si="107"/>
        <v>116.03065658588919</v>
      </c>
      <c r="I356" s="15">
        <f>H356*K_over_G</f>
        <v>154.70754211451893</v>
      </c>
      <c r="J356" s="73">
        <f t="shared" si="118"/>
        <v>333.03438429595394</v>
      </c>
      <c r="K356" s="73">
        <f>Mtc+N_*chi*G356</f>
        <v>1.1710801074066735</v>
      </c>
      <c r="L356" s="73">
        <f t="shared" si="119"/>
        <v>1.5082901637045156</v>
      </c>
      <c r="M356" s="73">
        <f t="shared" si="108"/>
        <v>-0.33721005629784218</v>
      </c>
      <c r="N356" s="44">
        <f t="shared" si="105"/>
        <v>2.9999999999999997E-4</v>
      </c>
      <c r="O356" s="44">
        <f t="shared" si="109"/>
        <v>-1.0116301688935265E-4</v>
      </c>
      <c r="P356" s="14">
        <f>_H*D356/J356</f>
        <v>164.22898123828716</v>
      </c>
      <c r="Q356" s="52">
        <f>D356*EXP(-chi*G356/Mtc)</f>
        <v>326.23514128124708</v>
      </c>
      <c r="R356" s="44">
        <f t="shared" si="110"/>
        <v>-1.0058715911788938E-3</v>
      </c>
      <c r="S356" s="73">
        <f t="shared" si="120"/>
        <v>332.69939446990486</v>
      </c>
      <c r="T356" s="73">
        <f>R356/(1/Mtc+1/(path_DqDp-W355))</f>
        <v>-6.8706022117361954E-4</v>
      </c>
      <c r="U356" s="52">
        <f>D356*T356/(path_DqDp-E356/D356)</f>
        <v>-0.12595613604635655</v>
      </c>
      <c r="V356" s="73">
        <f t="shared" si="121"/>
        <v>273.34353211517737</v>
      </c>
      <c r="W356" s="14">
        <f t="shared" si="122"/>
        <v>1.5076025993243933</v>
      </c>
      <c r="X356">
        <f t="shared" si="123"/>
        <v>412.0934195253522</v>
      </c>
      <c r="Y356">
        <f t="shared" si="126"/>
        <v>-8.1415640326778789E-7</v>
      </c>
      <c r="Z356" s="44">
        <f t="shared" si="124"/>
        <v>-4.6036873042191721E-2</v>
      </c>
      <c r="AA356">
        <f t="shared" si="127"/>
        <v>-3.2570674716156951E-6</v>
      </c>
      <c r="AB356" s="43">
        <f t="shared" si="125"/>
        <v>0.10860348034200015</v>
      </c>
    </row>
    <row r="357" spans="1:28">
      <c r="A357" s="74">
        <f t="shared" si="112"/>
        <v>349</v>
      </c>
      <c r="B357" s="73">
        <f t="shared" si="113"/>
        <v>9.325785599460291</v>
      </c>
      <c r="C357" s="73">
        <f t="shared" si="114"/>
        <v>-4.6036873042191724</v>
      </c>
      <c r="D357" s="73">
        <f t="shared" si="115"/>
        <v>273.34353211517737</v>
      </c>
      <c r="E357" s="73">
        <f t="shared" si="116"/>
        <v>412.0934195253522</v>
      </c>
      <c r="F357" s="14">
        <f t="shared" si="117"/>
        <v>0.67349583339023855</v>
      </c>
      <c r="G357" s="14">
        <f>F357-(Gamma-lambda*LN(D357))</f>
        <v>-5.8343226157102523E-2</v>
      </c>
      <c r="H357" s="15">
        <f t="shared" si="107"/>
        <v>116.00393247767791</v>
      </c>
      <c r="I357" s="15">
        <f>H357*K_over_G</f>
        <v>154.67190997023724</v>
      </c>
      <c r="J357" s="73">
        <f t="shared" si="118"/>
        <v>332.69939446990486</v>
      </c>
      <c r="K357" s="73">
        <f>Mtc+N_*chi*G357</f>
        <v>1.1713182962412041</v>
      </c>
      <c r="L357" s="73">
        <f t="shared" si="119"/>
        <v>1.5076025993243933</v>
      </c>
      <c r="M357" s="73">
        <f t="shared" si="108"/>
        <v>-0.33628430308318924</v>
      </c>
      <c r="N357" s="44">
        <f t="shared" si="105"/>
        <v>2.9999999999999997E-4</v>
      </c>
      <c r="O357" s="44">
        <f t="shared" si="109"/>
        <v>-1.0088529092495677E-4</v>
      </c>
      <c r="P357" s="14">
        <f>_H*D357/J357</f>
        <v>164.3186231527111</v>
      </c>
      <c r="Q357" s="52">
        <f>D357*EXP(-chi*G357/Mtc)</f>
        <v>325.9308117469277</v>
      </c>
      <c r="R357" s="44">
        <f t="shared" si="110"/>
        <v>-1.0028910892731803E-3</v>
      </c>
      <c r="S357" s="73">
        <f t="shared" si="120"/>
        <v>332.3657332117844</v>
      </c>
      <c r="T357" s="73">
        <f>R357/(1/Mtc+1/(path_DqDp-W356))</f>
        <v>-6.8516893257312451E-4</v>
      </c>
      <c r="U357" s="52">
        <f>D357*T357/(path_DqDp-E357/D357)</f>
        <v>-0.1254937163789881</v>
      </c>
      <c r="V357" s="73">
        <f t="shared" si="121"/>
        <v>273.2180383987984</v>
      </c>
      <c r="W357" s="14">
        <f t="shared" si="122"/>
        <v>1.5069169291509361</v>
      </c>
      <c r="X357">
        <f t="shared" si="123"/>
        <v>411.71688741255986</v>
      </c>
      <c r="Y357">
        <f t="shared" si="126"/>
        <v>-8.1135428147965743E-7</v>
      </c>
      <c r="Z357" s="44">
        <f t="shared" si="124"/>
        <v>-4.6138569687398157E-2</v>
      </c>
      <c r="AA357">
        <f t="shared" si="127"/>
        <v>-3.2458564528819003E-6</v>
      </c>
      <c r="AB357" s="43">
        <f t="shared" si="125"/>
        <v>0.10890023448554727</v>
      </c>
    </row>
    <row r="358" spans="1:28">
      <c r="A358" s="74">
        <f t="shared" si="112"/>
        <v>350</v>
      </c>
      <c r="B358" s="73">
        <f t="shared" si="113"/>
        <v>9.352071125641455</v>
      </c>
      <c r="C358" s="73">
        <f t="shared" si="114"/>
        <v>-4.6138569687398157</v>
      </c>
      <c r="D358" s="73">
        <f t="shared" si="115"/>
        <v>273.2180383987984</v>
      </c>
      <c r="E358" s="73">
        <f t="shared" si="116"/>
        <v>411.71688741255986</v>
      </c>
      <c r="F358" s="14">
        <f t="shared" si="117"/>
        <v>0.67365899686750674</v>
      </c>
      <c r="G358" s="14">
        <f>F358-(Gamma-lambda*LN(D358))</f>
        <v>-5.818695085448955E-2</v>
      </c>
      <c r="H358" s="15">
        <f t="shared" si="107"/>
        <v>115.97730035698662</v>
      </c>
      <c r="I358" s="15">
        <f>H358*K_over_G</f>
        <v>154.63640047598219</v>
      </c>
      <c r="J358" s="73">
        <f t="shared" si="118"/>
        <v>332.3657332117844</v>
      </c>
      <c r="K358" s="73">
        <f>Mtc+N_*chi*G358</f>
        <v>1.1715558347011759</v>
      </c>
      <c r="L358" s="73">
        <f t="shared" si="119"/>
        <v>1.5069169291509361</v>
      </c>
      <c r="M358" s="73">
        <f t="shared" si="108"/>
        <v>-0.33536109444976026</v>
      </c>
      <c r="N358" s="44">
        <f t="shared" si="105"/>
        <v>2.9999999999999997E-4</v>
      </c>
      <c r="O358" s="44">
        <f t="shared" si="109"/>
        <v>-1.0060832833492806E-4</v>
      </c>
      <c r="P358" s="14">
        <f>_H*D358/J358</f>
        <v>164.4080668356404</v>
      </c>
      <c r="Q358" s="52">
        <f>D358*EXP(-chi*G358/Mtc)</f>
        <v>325.62766828549195</v>
      </c>
      <c r="R358" s="44">
        <f t="shared" si="110"/>
        <v>-9.9991556112574817E-4</v>
      </c>
      <c r="S358" s="73">
        <f t="shared" si="120"/>
        <v>332.03339554316096</v>
      </c>
      <c r="T358" s="73">
        <f>R358/(1/Mtc+1/(path_DqDp-W357))</f>
        <v>-6.8327971488708189E-4</v>
      </c>
      <c r="U358" s="52">
        <f>D358*T358/(path_DqDp-E358/D358)</f>
        <v>-0.12503279089017996</v>
      </c>
      <c r="V358" s="73">
        <f t="shared" si="121"/>
        <v>273.0930056079082</v>
      </c>
      <c r="W358" s="14">
        <f t="shared" si="122"/>
        <v>1.5062331511004243</v>
      </c>
      <c r="X358">
        <f t="shared" si="123"/>
        <v>411.34173838028539</v>
      </c>
      <c r="Y358">
        <f t="shared" si="126"/>
        <v>-8.0855988955588629E-7</v>
      </c>
      <c r="Z358" s="44">
        <f t="shared" si="124"/>
        <v>-4.6239986575622644E-2</v>
      </c>
      <c r="AA358">
        <f t="shared" si="127"/>
        <v>-3.2346763644241436E-6</v>
      </c>
      <c r="AB358" s="43">
        <f t="shared" si="125"/>
        <v>0.10919699980918285</v>
      </c>
    </row>
    <row r="359" spans="1:28">
      <c r="A359" s="74">
        <f t="shared" si="112"/>
        <v>351</v>
      </c>
      <c r="B359" s="73">
        <f t="shared" si="113"/>
        <v>9.3783670950641973</v>
      </c>
      <c r="C359" s="73">
        <f t="shared" si="114"/>
        <v>-4.6239986575622645</v>
      </c>
      <c r="D359" s="73">
        <f t="shared" si="115"/>
        <v>273.0930056079082</v>
      </c>
      <c r="E359" s="73">
        <f t="shared" si="116"/>
        <v>411.34173838028539</v>
      </c>
      <c r="F359" s="14">
        <f t="shared" si="117"/>
        <v>0.67382171149983705</v>
      </c>
      <c r="G359" s="14">
        <f>F359-(Gamma-lambda*LN(D359))</f>
        <v>-5.8031102244424981E-2</v>
      </c>
      <c r="H359" s="15">
        <f t="shared" si="107"/>
        <v>115.95075996999803</v>
      </c>
      <c r="I359" s="15">
        <f>H359*K_over_G</f>
        <v>154.60101329333074</v>
      </c>
      <c r="J359" s="73">
        <f t="shared" si="118"/>
        <v>332.03339554316096</v>
      </c>
      <c r="K359" s="73">
        <f>Mtc+N_*chi*G359</f>
        <v>1.1717927245884741</v>
      </c>
      <c r="L359" s="73">
        <f t="shared" si="119"/>
        <v>1.5062331511004243</v>
      </c>
      <c r="M359" s="73">
        <f t="shared" si="108"/>
        <v>-0.33444042651195027</v>
      </c>
      <c r="N359" s="44">
        <f t="shared" si="105"/>
        <v>2.9999999999999997E-4</v>
      </c>
      <c r="O359" s="44">
        <f t="shared" si="109"/>
        <v>-1.0033212795358508E-4</v>
      </c>
      <c r="P359" s="14">
        <f>_H*D359/J359</f>
        <v>164.49731218220722</v>
      </c>
      <c r="Q359" s="52">
        <f>D359*EXP(-chi*G359/Mtc)</f>
        <v>325.32570586710483</v>
      </c>
      <c r="R359" s="44">
        <f t="shared" si="110"/>
        <v>-9.9694513034621294E-4</v>
      </c>
      <c r="S359" s="73">
        <f t="shared" si="120"/>
        <v>331.7023764663619</v>
      </c>
      <c r="T359" s="73">
        <f>R359/(1/Mtc+1/(path_DqDp-W358))</f>
        <v>-6.8139266000767293E-4</v>
      </c>
      <c r="U359" s="52">
        <f>D359*T359/(path_DqDp-E359/D359)</f>
        <v>-0.12457336943696834</v>
      </c>
      <c r="V359" s="73">
        <f t="shared" si="121"/>
        <v>272.96843223847122</v>
      </c>
      <c r="W359" s="14">
        <f t="shared" si="122"/>
        <v>1.5055512629971546</v>
      </c>
      <c r="X359">
        <f t="shared" si="123"/>
        <v>410.96796791498355</v>
      </c>
      <c r="Y359">
        <f t="shared" si="126"/>
        <v>-8.0577330499516367E-7</v>
      </c>
      <c r="Z359" s="44">
        <f t="shared" si="124"/>
        <v>-4.6341124476881226E-2</v>
      </c>
      <c r="AA359">
        <f t="shared" si="127"/>
        <v>-3.2235275163229427E-6</v>
      </c>
      <c r="AB359" s="43">
        <f t="shared" si="125"/>
        <v>0.10949377628166652</v>
      </c>
    </row>
    <row r="360" spans="1:28">
      <c r="A360" s="74">
        <f t="shared" si="112"/>
        <v>352</v>
      </c>
      <c r="B360" s="73">
        <f t="shared" si="113"/>
        <v>9.4046734789372781</v>
      </c>
      <c r="C360" s="73">
        <f t="shared" si="114"/>
        <v>-4.634112447688123</v>
      </c>
      <c r="D360" s="73">
        <f t="shared" si="115"/>
        <v>272.96843223847122</v>
      </c>
      <c r="E360" s="73">
        <f t="shared" si="116"/>
        <v>410.96796791498355</v>
      </c>
      <c r="F360" s="14">
        <f t="shared" si="117"/>
        <v>0.67398397852099623</v>
      </c>
      <c r="G360" s="14">
        <f>F360-(Gamma-lambda*LN(D360))</f>
        <v>-5.7875679143910896E-2</v>
      </c>
      <c r="H360" s="15">
        <f t="shared" si="107"/>
        <v>115.92431106035113</v>
      </c>
      <c r="I360" s="15">
        <f>H360*K_over_G</f>
        <v>154.56574808046818</v>
      </c>
      <c r="J360" s="73">
        <f t="shared" si="118"/>
        <v>331.7023764663619</v>
      </c>
      <c r="K360" s="73">
        <f>Mtc+N_*chi*G360</f>
        <v>1.1720289677012554</v>
      </c>
      <c r="L360" s="73">
        <f t="shared" si="119"/>
        <v>1.5055512629971546</v>
      </c>
      <c r="M360" s="73">
        <f t="shared" si="108"/>
        <v>-0.33352229529589916</v>
      </c>
      <c r="N360" s="44">
        <f t="shared" si="105"/>
        <v>2.9999999999999997E-4</v>
      </c>
      <c r="O360" s="44">
        <f t="shared" si="109"/>
        <v>-1.0005668858876974E-4</v>
      </c>
      <c r="P360" s="14">
        <f>_H*D360/J360</f>
        <v>164.58635910083873</v>
      </c>
      <c r="Q360" s="52">
        <f>D360*EXP(-chi*G360/Mtc)</f>
        <v>325.02491946858834</v>
      </c>
      <c r="R360" s="44">
        <f t="shared" si="110"/>
        <v>-9.939799168976588E-4</v>
      </c>
      <c r="S360" s="73">
        <f t="shared" si="120"/>
        <v>331.3726709657671</v>
      </c>
      <c r="T360" s="73">
        <f>R360/(1/Mtc+1/(path_DqDp-W359))</f>
        <v>-6.795078573936734E-4</v>
      </c>
      <c r="U360" s="52">
        <f>D360*T360/(path_DqDp-E360/D360)</f>
        <v>-0.12411546139646579</v>
      </c>
      <c r="V360" s="73">
        <f t="shared" si="121"/>
        <v>272.84431677707477</v>
      </c>
      <c r="W360" s="14">
        <f t="shared" si="122"/>
        <v>1.5048712625758824</v>
      </c>
      <c r="X360">
        <f t="shared" si="123"/>
        <v>410.59557147497054</v>
      </c>
      <c r="Y360">
        <f t="shared" si="126"/>
        <v>-8.0299460221840531E-7</v>
      </c>
      <c r="Z360" s="44">
        <f t="shared" si="124"/>
        <v>-4.6441984160072211E-2</v>
      </c>
      <c r="AA360">
        <f t="shared" si="127"/>
        <v>-3.212410206338282E-6</v>
      </c>
      <c r="AB360" s="43">
        <f t="shared" si="125"/>
        <v>0.10979056387146019</v>
      </c>
    </row>
    <row r="361" spans="1:28">
      <c r="A361" s="74">
        <f t="shared" si="112"/>
        <v>353</v>
      </c>
      <c r="B361" s="73">
        <f t="shared" si="113"/>
        <v>9.4309902484769452</v>
      </c>
      <c r="C361" s="73">
        <f t="shared" si="114"/>
        <v>-4.6441984160072209</v>
      </c>
      <c r="D361" s="73">
        <f t="shared" si="115"/>
        <v>272.84431677707477</v>
      </c>
      <c r="E361" s="73">
        <f t="shared" si="116"/>
        <v>410.59557147497054</v>
      </c>
      <c r="F361" s="14">
        <f t="shared" si="117"/>
        <v>0.67414579916300998</v>
      </c>
      <c r="G361" s="14">
        <f>F361-(Gamma-lambda*LN(D361))</f>
        <v>-5.7720680372424726E-2</v>
      </c>
      <c r="H361" s="15">
        <f t="shared" si="107"/>
        <v>115.89795336924232</v>
      </c>
      <c r="I361" s="15">
        <f>H361*K_over_G</f>
        <v>154.53060449232311</v>
      </c>
      <c r="J361" s="73">
        <f t="shared" si="118"/>
        <v>331.3726709657671</v>
      </c>
      <c r="K361" s="73">
        <f>Mtc+N_*chi*G361</f>
        <v>1.1722645658339144</v>
      </c>
      <c r="L361" s="73">
        <f t="shared" si="119"/>
        <v>1.5048712625758824</v>
      </c>
      <c r="M361" s="73">
        <f t="shared" si="108"/>
        <v>-0.33260669674196808</v>
      </c>
      <c r="N361" s="44">
        <f t="shared" si="105"/>
        <v>2.9999999999999997E-4</v>
      </c>
      <c r="O361" s="44">
        <f t="shared" si="109"/>
        <v>-9.9782009022590415E-5</v>
      </c>
      <c r="P361" s="14">
        <f>_H*D361/J361</f>
        <v>164.67520751297039</v>
      </c>
      <c r="Q361" s="52">
        <f>D361*EXP(-chi*G361/Mtc)</f>
        <v>324.72530407394163</v>
      </c>
      <c r="R361" s="44">
        <f t="shared" si="110"/>
        <v>-9.9102003717074175E-4</v>
      </c>
      <c r="S361" s="73">
        <f t="shared" si="120"/>
        <v>331.04427400906923</v>
      </c>
      <c r="T361" s="73">
        <f>R361/(1/Mtc+1/(path_DqDp-W360))</f>
        <v>-6.7762539411723489E-4</v>
      </c>
      <c r="U361" s="52">
        <f>D361*T361/(path_DqDp-E361/D361)</f>
        <v>-0.12365907567748596</v>
      </c>
      <c r="V361" s="73">
        <f t="shared" si="121"/>
        <v>272.72065770139727</v>
      </c>
      <c r="W361" s="14">
        <f t="shared" si="122"/>
        <v>1.504193147484213</v>
      </c>
      <c r="X361">
        <f t="shared" si="123"/>
        <v>410.22454449182942</v>
      </c>
      <c r="Y361">
        <f t="shared" si="126"/>
        <v>-8.0022385263903638E-7</v>
      </c>
      <c r="Z361" s="44">
        <f t="shared" si="124"/>
        <v>-4.6542566392947439E-2</v>
      </c>
      <c r="AA361">
        <f t="shared" si="127"/>
        <v>-3.2013247201963652E-6</v>
      </c>
      <c r="AB361" s="43">
        <f t="shared" si="125"/>
        <v>0.11008736254673999</v>
      </c>
    </row>
    <row r="362" spans="1:28">
      <c r="A362" s="74">
        <f t="shared" si="112"/>
        <v>354</v>
      </c>
      <c r="B362" s="73">
        <f t="shared" si="113"/>
        <v>9.4573173749090849</v>
      </c>
      <c r="C362" s="73">
        <f t="shared" si="114"/>
        <v>-4.6542566392947435</v>
      </c>
      <c r="D362" s="73">
        <f t="shared" si="115"/>
        <v>272.72065770139727</v>
      </c>
      <c r="E362" s="73">
        <f t="shared" si="116"/>
        <v>410.22454449182942</v>
      </c>
      <c r="F362" s="14">
        <f t="shared" si="117"/>
        <v>0.67430717465611556</v>
      </c>
      <c r="G362" s="14">
        <f>F362-(Gamma-lambda*LN(D362))</f>
        <v>-5.7566104751941793E-2</v>
      </c>
      <c r="H362" s="15">
        <f t="shared" si="107"/>
        <v>115.87168663552411</v>
      </c>
      <c r="I362" s="15">
        <f>H362*K_over_G</f>
        <v>154.49558218069885</v>
      </c>
      <c r="J362" s="73">
        <f t="shared" si="118"/>
        <v>331.04427400906923</v>
      </c>
      <c r="K362" s="73">
        <f>Mtc+N_*chi*G362</f>
        <v>1.1724995207770486</v>
      </c>
      <c r="L362" s="73">
        <f t="shared" si="119"/>
        <v>1.504193147484213</v>
      </c>
      <c r="M362" s="73">
        <f t="shared" si="108"/>
        <v>-0.3316936267071644</v>
      </c>
      <c r="N362" s="44">
        <f t="shared" si="105"/>
        <v>2.9999999999999997E-4</v>
      </c>
      <c r="O362" s="44">
        <f t="shared" si="109"/>
        <v>-9.9508088012149309E-5</v>
      </c>
      <c r="P362" s="14">
        <f>_H*D362/J362</f>
        <v>164.76385735276355</v>
      </c>
      <c r="Q362" s="52">
        <f>D362*EXP(-chi*G362/Mtc)</f>
        <v>324.42685467484728</v>
      </c>
      <c r="R362" s="44">
        <f t="shared" si="110"/>
        <v>-9.8806560405629738E-4</v>
      </c>
      <c r="S362" s="73">
        <f t="shared" si="120"/>
        <v>330.71718054850106</v>
      </c>
      <c r="T362" s="73">
        <f>R362/(1/Mtc+1/(path_DqDp-W361))</f>
        <v>-6.7574535490975876E-4</v>
      </c>
      <c r="U362" s="52">
        <f>D362*T362/(path_DqDp-E362/D362)</f>
        <v>-0.12320422073190664</v>
      </c>
      <c r="V362" s="73">
        <f t="shared" si="121"/>
        <v>272.59745348066537</v>
      </c>
      <c r="W362" s="14">
        <f t="shared" si="122"/>
        <v>1.5035169152849446</v>
      </c>
      <c r="X362">
        <f t="shared" si="123"/>
        <v>409.85488237178117</v>
      </c>
      <c r="Y362">
        <f t="shared" si="126"/>
        <v>-7.9746112473175017E-7</v>
      </c>
      <c r="Z362" s="44">
        <f t="shared" si="124"/>
        <v>-4.6642871942084323E-2</v>
      </c>
      <c r="AA362">
        <f t="shared" si="127"/>
        <v>-3.1902713318657719E-6</v>
      </c>
      <c r="AB362" s="43">
        <f t="shared" si="125"/>
        <v>0.11038417227540813</v>
      </c>
    </row>
    <row r="363" spans="1:28">
      <c r="A363" s="74">
        <f t="shared" si="112"/>
        <v>355</v>
      </c>
      <c r="B363" s="73">
        <f t="shared" si="113"/>
        <v>9.4836548294713356</v>
      </c>
      <c r="C363" s="73">
        <f t="shared" si="114"/>
        <v>-4.6642871942084323</v>
      </c>
      <c r="D363" s="73">
        <f t="shared" si="115"/>
        <v>272.59745348066537</v>
      </c>
      <c r="E363" s="73">
        <f t="shared" si="116"/>
        <v>409.85488237178117</v>
      </c>
      <c r="F363" s="14">
        <f t="shared" si="117"/>
        <v>0.67446810622871589</v>
      </c>
      <c r="G363" s="14">
        <f>F363-(Gamma-lambda*LN(D363))</f>
        <v>-5.7411951106956627E-2</v>
      </c>
      <c r="H363" s="15">
        <f t="shared" si="107"/>
        <v>115.84551059580163</v>
      </c>
      <c r="I363" s="15">
        <f>H363*K_over_G</f>
        <v>154.46068079440218</v>
      </c>
      <c r="J363" s="73">
        <f t="shared" si="118"/>
        <v>330.71718054850106</v>
      </c>
      <c r="K363" s="73">
        <f>Mtc+N_*chi*G363</f>
        <v>1.1727338343174258</v>
      </c>
      <c r="L363" s="73">
        <f t="shared" si="119"/>
        <v>1.5035169152849446</v>
      </c>
      <c r="M363" s="73">
        <f t="shared" si="108"/>
        <v>-0.33078308096751874</v>
      </c>
      <c r="N363" s="44">
        <f t="shared" si="105"/>
        <v>2.9999999999999997E-4</v>
      </c>
      <c r="O363" s="44">
        <f t="shared" si="109"/>
        <v>-9.9234924290255612E-5</v>
      </c>
      <c r="P363" s="14">
        <f>_H*D363/J363</f>
        <v>164.85230856682861</v>
      </c>
      <c r="Q363" s="52">
        <f>D363*EXP(-chi*G363/Mtc)</f>
        <v>324.12956627116051</v>
      </c>
      <c r="R363" s="44">
        <f t="shared" si="110"/>
        <v>-9.8511672701696146E-4</v>
      </c>
      <c r="S363" s="73">
        <f t="shared" si="120"/>
        <v>330.39138552203087</v>
      </c>
      <c r="T363" s="73">
        <f>R363/(1/Mtc+1/(path_DqDp-W362))</f>
        <v>-6.7386782220720551E-4</v>
      </c>
      <c r="U363" s="52">
        <f>D363*T363/(path_DqDp-E363/D363)</f>
        <v>-0.12275090456583623</v>
      </c>
      <c r="V363" s="73">
        <f t="shared" si="121"/>
        <v>272.4747025760995</v>
      </c>
      <c r="W363" s="14">
        <f t="shared" si="122"/>
        <v>1.5028425634583711</v>
      </c>
      <c r="X363">
        <f t="shared" si="123"/>
        <v>409.4865804970226</v>
      </c>
      <c r="Y363">
        <f t="shared" si="126"/>
        <v>-7.9470648410015858E-7</v>
      </c>
      <c r="Z363" s="44">
        <f t="shared" si="124"/>
        <v>-4.6742901572858681E-2</v>
      </c>
      <c r="AA363">
        <f t="shared" si="127"/>
        <v>-3.1792503038259275E-6</v>
      </c>
      <c r="AB363" s="43">
        <f t="shared" si="125"/>
        <v>0.1106809930251043</v>
      </c>
    </row>
    <row r="364" spans="1:28">
      <c r="A364" s="74">
        <f t="shared" si="112"/>
        <v>356</v>
      </c>
      <c r="B364" s="73">
        <f t="shared" si="113"/>
        <v>9.5100025834151403</v>
      </c>
      <c r="C364" s="73">
        <f t="shared" si="114"/>
        <v>-4.6742901572858679</v>
      </c>
      <c r="D364" s="73">
        <f t="shared" si="115"/>
        <v>272.4747025760995</v>
      </c>
      <c r="E364" s="73">
        <f t="shared" si="116"/>
        <v>409.4865804970226</v>
      </c>
      <c r="F364" s="14">
        <f t="shared" si="117"/>
        <v>0.67462859510733486</v>
      </c>
      <c r="G364" s="14">
        <f>F364-(Gamma-lambda*LN(D364))</f>
        <v>-5.7258218264503391E-2</v>
      </c>
      <c r="H364" s="15">
        <f t="shared" si="107"/>
        <v>115.81942498452682</v>
      </c>
      <c r="I364" s="15">
        <f>H364*K_over_G</f>
        <v>154.42589997936912</v>
      </c>
      <c r="J364" s="73">
        <f t="shared" si="118"/>
        <v>330.39138552203087</v>
      </c>
      <c r="K364" s="73">
        <f>Mtc+N_*chi*G364</f>
        <v>1.1729675082379549</v>
      </c>
      <c r="L364" s="73">
        <f t="shared" si="119"/>
        <v>1.5028425634583711</v>
      </c>
      <c r="M364" s="73">
        <f t="shared" si="108"/>
        <v>-0.32987505522041616</v>
      </c>
      <c r="N364" s="44">
        <f t="shared" si="105"/>
        <v>2.9999999999999997E-4</v>
      </c>
      <c r="O364" s="44">
        <f t="shared" si="109"/>
        <v>-9.8962516566124842E-5</v>
      </c>
      <c r="P364" s="14">
        <f>_H*D364/J364</f>
        <v>164.94056111395227</v>
      </c>
      <c r="Q364" s="52">
        <f>D364*EXP(-chi*G364/Mtc)</f>
        <v>323.83343387138365</v>
      </c>
      <c r="R364" s="44">
        <f t="shared" si="110"/>
        <v>-9.8217351215756422E-4</v>
      </c>
      <c r="S364" s="73">
        <f t="shared" si="120"/>
        <v>330.06688385452611</v>
      </c>
      <c r="T364" s="73">
        <f>R364/(1/Mtc+1/(path_DqDp-W363))</f>
        <v>-6.7199287619467384E-4</v>
      </c>
      <c r="U364" s="52">
        <f>D364*T364/(path_DqDp-E364/D364)</f>
        <v>-0.12229913475055583</v>
      </c>
      <c r="V364" s="73">
        <f t="shared" si="121"/>
        <v>272.35240344134894</v>
      </c>
      <c r="W364" s="14">
        <f t="shared" si="122"/>
        <v>1.5021700894045353</v>
      </c>
      <c r="X364">
        <f t="shared" si="123"/>
        <v>409.11963422703121</v>
      </c>
      <c r="Y364">
        <f t="shared" si="126"/>
        <v>-7.9195999354314689E-7</v>
      </c>
      <c r="Z364" s="44">
        <f t="shared" si="124"/>
        <v>-4.6842656049418348E-2</v>
      </c>
      <c r="AA364">
        <f t="shared" si="127"/>
        <v>-3.1682618873337612E-6</v>
      </c>
      <c r="AB364" s="43">
        <f t="shared" si="125"/>
        <v>0.11097782476321696</v>
      </c>
    </row>
    <row r="365" spans="1:28">
      <c r="A365" s="74">
        <f t="shared" si="112"/>
        <v>357</v>
      </c>
      <c r="B365" s="73">
        <f t="shared" si="113"/>
        <v>9.5363606080077528</v>
      </c>
      <c r="C365" s="73">
        <f t="shared" si="114"/>
        <v>-4.6842656049418352</v>
      </c>
      <c r="D365" s="73">
        <f t="shared" si="115"/>
        <v>272.35240344134894</v>
      </c>
      <c r="E365" s="73">
        <f t="shared" si="116"/>
        <v>409.11963422703121</v>
      </c>
      <c r="F365" s="14">
        <f t="shared" si="117"/>
        <v>0.67478864251657389</v>
      </c>
      <c r="G365" s="14">
        <f>F365-(Gamma-lambda*LN(D365))</f>
        <v>-5.7104905054175537E-2</v>
      </c>
      <c r="H365" s="15">
        <f t="shared" si="107"/>
        <v>115.79342953409062</v>
      </c>
      <c r="I365" s="15">
        <f>H365*K_over_G</f>
        <v>154.3912393787875</v>
      </c>
      <c r="J365" s="73">
        <f t="shared" si="118"/>
        <v>330.06688385452611</v>
      </c>
      <c r="K365" s="73">
        <f>Mtc+N_*chi*G365</f>
        <v>1.1732005443176532</v>
      </c>
      <c r="L365" s="73">
        <f t="shared" si="119"/>
        <v>1.5021700894045353</v>
      </c>
      <c r="M365" s="73">
        <f t="shared" si="108"/>
        <v>-0.32896954508688214</v>
      </c>
      <c r="N365" s="44">
        <f t="shared" si="105"/>
        <v>2.9999999999999997E-4</v>
      </c>
      <c r="O365" s="44">
        <f t="shared" si="109"/>
        <v>-9.8690863526064638E-5</v>
      </c>
      <c r="P365" s="14">
        <f>_H*D365/J365</f>
        <v>165.02861496482981</v>
      </c>
      <c r="Q365" s="52">
        <f>D365*EXP(-chi*G365/Mtc)</f>
        <v>323.53845249312559</v>
      </c>
      <c r="R365" s="44">
        <f t="shared" si="110"/>
        <v>-9.7923606229432907E-4</v>
      </c>
      <c r="S365" s="73">
        <f t="shared" si="120"/>
        <v>329.74367045888664</v>
      </c>
      <c r="T365" s="73">
        <f>R365/(1/Mtc+1/(path_DqDp-W364))</f>
        <v>-6.7012059485026796E-4</v>
      </c>
      <c r="U365" s="52">
        <f>D365*T365/(path_DqDp-E365/D365)</f>
        <v>-0.12184891843324198</v>
      </c>
      <c r="V365" s="73">
        <f t="shared" si="121"/>
        <v>272.23055452291572</v>
      </c>
      <c r="W365" s="14">
        <f t="shared" si="122"/>
        <v>1.501499490445442</v>
      </c>
      <c r="X365">
        <f t="shared" si="123"/>
        <v>408.75403889983806</v>
      </c>
      <c r="Y365">
        <f t="shared" si="126"/>
        <v>-7.8922171311996971E-7</v>
      </c>
      <c r="Z365" s="44">
        <f t="shared" si="124"/>
        <v>-4.6942136134657531E-2</v>
      </c>
      <c r="AA365">
        <f t="shared" si="127"/>
        <v>-3.1573063226831317E-6</v>
      </c>
      <c r="AB365" s="43">
        <f t="shared" si="125"/>
        <v>0.11127466745689428</v>
      </c>
    </row>
    <row r="366" spans="1:28">
      <c r="A366" s="74">
        <f t="shared" si="112"/>
        <v>358</v>
      </c>
      <c r="B366" s="73">
        <f t="shared" si="113"/>
        <v>9.5627288745341765</v>
      </c>
      <c r="C366" s="73">
        <f t="shared" si="114"/>
        <v>-4.6942136134657533</v>
      </c>
      <c r="D366" s="73">
        <f t="shared" si="115"/>
        <v>272.23055452291572</v>
      </c>
      <c r="E366" s="73">
        <f t="shared" si="116"/>
        <v>408.75403889983806</v>
      </c>
      <c r="F366" s="14">
        <f t="shared" si="117"/>
        <v>0.6749482496790693</v>
      </c>
      <c r="G366" s="14">
        <f>F366-(Gamma-lambda*LN(D366))</f>
        <v>-5.6952010308145895E-2</v>
      </c>
      <c r="H366" s="15">
        <f t="shared" si="107"/>
        <v>115.76752397491278</v>
      </c>
      <c r="I366" s="15">
        <f>H366*K_over_G</f>
        <v>154.35669863321706</v>
      </c>
      <c r="J366" s="73">
        <f t="shared" si="118"/>
        <v>329.74367045888664</v>
      </c>
      <c r="K366" s="73">
        <f>Mtc+N_*chi*G366</f>
        <v>1.1734329443316183</v>
      </c>
      <c r="L366" s="73">
        <f t="shared" si="119"/>
        <v>1.501499490445442</v>
      </c>
      <c r="M366" s="73">
        <f t="shared" si="108"/>
        <v>-0.32806654611382369</v>
      </c>
      <c r="N366" s="44">
        <f t="shared" si="105"/>
        <v>2.9999999999999997E-4</v>
      </c>
      <c r="O366" s="44">
        <f t="shared" si="109"/>
        <v>-9.8419963834147091E-5</v>
      </c>
      <c r="P366" s="14">
        <f>_H*D366/J366</f>
        <v>165.11647010180181</v>
      </c>
      <c r="Q366" s="52">
        <f>D366*EXP(-chi*G366/Mtc)</f>
        <v>323.24461716354722</v>
      </c>
      <c r="R366" s="44">
        <f t="shared" si="110"/>
        <v>-9.7630447702291108E-4</v>
      </c>
      <c r="S366" s="73">
        <f t="shared" si="120"/>
        <v>329.42174023714767</v>
      </c>
      <c r="T366" s="73">
        <f>R366/(1/Mtc+1/(path_DqDp-W365))</f>
        <v>-6.6825105398827535E-4</v>
      </c>
      <c r="U366" s="52">
        <f>D366*T366/(path_DqDp-E366/D366)</f>
        <v>-0.12140026234747685</v>
      </c>
      <c r="V366" s="73">
        <f t="shared" si="121"/>
        <v>272.10915426056823</v>
      </c>
      <c r="W366" s="14">
        <f t="shared" si="122"/>
        <v>1.5008307638272254</v>
      </c>
      <c r="X366">
        <f t="shared" si="123"/>
        <v>408.38978983326894</v>
      </c>
      <c r="Y366">
        <f t="shared" si="126"/>
        <v>-7.8649170021411624E-7</v>
      </c>
      <c r="Z366" s="44">
        <f t="shared" si="124"/>
        <v>-4.7041342590191888E-2</v>
      </c>
      <c r="AA366">
        <f t="shared" si="127"/>
        <v>-3.1463838394614352E-6</v>
      </c>
      <c r="AB366" s="43">
        <f t="shared" si="125"/>
        <v>0.11157152107305482</v>
      </c>
    </row>
    <row r="367" spans="1:28">
      <c r="A367" s="74">
        <f t="shared" si="112"/>
        <v>359</v>
      </c>
      <c r="B367" s="73">
        <f t="shared" si="113"/>
        <v>9.5891073542990846</v>
      </c>
      <c r="C367" s="73">
        <f t="shared" si="114"/>
        <v>-4.704134259019189</v>
      </c>
      <c r="D367" s="73">
        <f t="shared" si="115"/>
        <v>272.10915426056823</v>
      </c>
      <c r="E367" s="73">
        <f t="shared" si="116"/>
        <v>408.38978983326894</v>
      </c>
      <c r="F367" s="14">
        <f t="shared" si="117"/>
        <v>0.67510741781545203</v>
      </c>
      <c r="G367" s="14">
        <f>F367-(Gamma-lambda*LN(D367))</f>
        <v>-5.6799532861183777E-2</v>
      </c>
      <c r="H367" s="15">
        <f t="shared" si="107"/>
        <v>115.74170803552977</v>
      </c>
      <c r="I367" s="15">
        <f>H367*K_over_G</f>
        <v>154.32227738070637</v>
      </c>
      <c r="J367" s="73">
        <f t="shared" si="118"/>
        <v>329.42174023714767</v>
      </c>
      <c r="K367" s="73">
        <f>Mtc+N_*chi*G367</f>
        <v>1.1736647100510007</v>
      </c>
      <c r="L367" s="73">
        <f t="shared" si="119"/>
        <v>1.5008307638272254</v>
      </c>
      <c r="M367" s="73">
        <f t="shared" si="108"/>
        <v>-0.32716605377622465</v>
      </c>
      <c r="N367" s="44">
        <f t="shared" si="105"/>
        <v>2.9999999999999997E-4</v>
      </c>
      <c r="O367" s="44">
        <f t="shared" si="109"/>
        <v>-9.8149816132867381E-5</v>
      </c>
      <c r="P367" s="14">
        <f>_H*D367/J367</f>
        <v>165.2041265185955</v>
      </c>
      <c r="Q367" s="52">
        <f>D367*EXP(-chi*G367/Mtc)</f>
        <v>322.95192291979112</v>
      </c>
      <c r="R367" s="44">
        <f t="shared" si="110"/>
        <v>-9.733788527854821E-4</v>
      </c>
      <c r="S367" s="73">
        <f t="shared" si="120"/>
        <v>329.10108808155303</v>
      </c>
      <c r="T367" s="73">
        <f>R367/(1/Mtc+1/(path_DqDp-W366))</f>
        <v>-6.6638432730179429E-4</v>
      </c>
      <c r="U367" s="52">
        <f>D367*T367/(path_DqDp-E367/D367)</f>
        <v>-0.1209531728235726</v>
      </c>
      <c r="V367" s="73">
        <f t="shared" si="121"/>
        <v>271.98820108774464</v>
      </c>
      <c r="W367" s="14">
        <f t="shared" si="122"/>
        <v>1.5001639067222743</v>
      </c>
      <c r="X367">
        <f t="shared" si="123"/>
        <v>408.02688232615452</v>
      </c>
      <c r="Y367">
        <f t="shared" si="126"/>
        <v>-7.837700095961283E-7</v>
      </c>
      <c r="Z367" s="44">
        <f t="shared" si="124"/>
        <v>-4.7140276176334352E-2</v>
      </c>
      <c r="AA367">
        <f t="shared" si="127"/>
        <v>-3.1354946568009082E-6</v>
      </c>
      <c r="AB367" s="43">
        <f t="shared" si="125"/>
        <v>0.11186838557839802</v>
      </c>
    </row>
    <row r="368" spans="1:28">
      <c r="A368" s="74">
        <f t="shared" si="112"/>
        <v>360</v>
      </c>
      <c r="B368" s="73">
        <f t="shared" si="113"/>
        <v>9.615496018628658</v>
      </c>
      <c r="C368" s="73">
        <f t="shared" si="114"/>
        <v>-4.7140276176334348</v>
      </c>
      <c r="D368" s="73">
        <f t="shared" si="115"/>
        <v>271.98820108774464</v>
      </c>
      <c r="E368" s="73">
        <f t="shared" si="116"/>
        <v>408.02688232615452</v>
      </c>
      <c r="F368" s="14">
        <f t="shared" si="117"/>
        <v>0.67526614814430697</v>
      </c>
      <c r="G368" s="14">
        <f>F368-(Gamma-lambda*LN(D368))</f>
        <v>-5.6647471550674289E-2</v>
      </c>
      <c r="H368" s="15">
        <f t="shared" si="107"/>
        <v>115.71598144268064</v>
      </c>
      <c r="I368" s="15">
        <f>H368*K_over_G</f>
        <v>154.28797525690754</v>
      </c>
      <c r="J368" s="73">
        <f t="shared" si="118"/>
        <v>329.10108808155303</v>
      </c>
      <c r="K368" s="73">
        <f>Mtc+N_*chi*G368</f>
        <v>1.1738958432429751</v>
      </c>
      <c r="L368" s="73">
        <f t="shared" si="119"/>
        <v>1.5001639067222743</v>
      </c>
      <c r="M368" s="73">
        <f t="shared" si="108"/>
        <v>-0.32626806347929915</v>
      </c>
      <c r="N368" s="44">
        <f t="shared" si="105"/>
        <v>2.9999999999999997E-4</v>
      </c>
      <c r="O368" s="44">
        <f t="shared" si="109"/>
        <v>-9.7880419043789731E-5</v>
      </c>
      <c r="P368" s="14">
        <f>_H*D368/J368</f>
        <v>165.29158422007069</v>
      </c>
      <c r="Q368" s="52">
        <f>D368*EXP(-chi*G368/Mtc)</f>
        <v>322.6603648093996</v>
      </c>
      <c r="R368" s="44">
        <f t="shared" si="110"/>
        <v>-9.7045928293634711E-4</v>
      </c>
      <c r="S368" s="73">
        <f t="shared" si="120"/>
        <v>328.7817088755998</v>
      </c>
      <c r="T368" s="73">
        <f>R368/(1/Mtc+1/(path_DqDp-W367))</f>
        <v>-6.6452048640445527E-4</v>
      </c>
      <c r="U368" s="52">
        <f>D368*T368/(path_DqDp-E368/D368)</f>
        <v>-0.12050765579864786</v>
      </c>
      <c r="V368" s="73">
        <f t="shared" si="121"/>
        <v>271.86769343194601</v>
      </c>
      <c r="W368" s="14">
        <f t="shared" si="122"/>
        <v>1.4994989162313153</v>
      </c>
      <c r="X368">
        <f t="shared" si="123"/>
        <v>407.66531165951051</v>
      </c>
      <c r="Y368">
        <f t="shared" si="126"/>
        <v>-7.8105669348494918E-7</v>
      </c>
      <c r="Z368" s="44">
        <f t="shared" si="124"/>
        <v>-4.7238937652071628E-2</v>
      </c>
      <c r="AA368">
        <f t="shared" si="127"/>
        <v>-3.124638983623153E-6</v>
      </c>
      <c r="AB368" s="43">
        <f t="shared" si="125"/>
        <v>0.1121652609394144</v>
      </c>
    </row>
    <row r="369" spans="1:28">
      <c r="A369" s="74">
        <f t="shared" si="112"/>
        <v>361</v>
      </c>
      <c r="B369" s="73">
        <f t="shared" si="113"/>
        <v>9.6418948388723855</v>
      </c>
      <c r="C369" s="73">
        <f t="shared" si="114"/>
        <v>-4.7238937652071629</v>
      </c>
      <c r="D369" s="73">
        <f t="shared" si="115"/>
        <v>271.86769343194601</v>
      </c>
      <c r="E369" s="73">
        <f t="shared" si="116"/>
        <v>407.66531165951051</v>
      </c>
      <c r="F369" s="14">
        <f t="shared" si="117"/>
        <v>0.67542444188213491</v>
      </c>
      <c r="G369" s="14">
        <f>F369-(Gamma-lambda*LN(D369))</f>
        <v>-5.6495825216633877E-2</v>
      </c>
      <c r="H369" s="15">
        <f t="shared" si="107"/>
        <v>115.69034392139065</v>
      </c>
      <c r="I369" s="15">
        <f>H369*K_over_G</f>
        <v>154.25379189518756</v>
      </c>
      <c r="J369" s="73">
        <f t="shared" si="118"/>
        <v>328.7817088755998</v>
      </c>
      <c r="K369" s="73">
        <f>Mtc+N_*chi*G369</f>
        <v>1.1741263456707165</v>
      </c>
      <c r="L369" s="73">
        <f t="shared" si="119"/>
        <v>1.4994989162313153</v>
      </c>
      <c r="M369" s="73">
        <f t="shared" si="108"/>
        <v>-0.32537257056059876</v>
      </c>
      <c r="N369" s="44">
        <f t="shared" si="105"/>
        <v>2.9999999999999997E-4</v>
      </c>
      <c r="O369" s="44">
        <f t="shared" si="109"/>
        <v>-9.7611771168179618E-5</v>
      </c>
      <c r="P369" s="14">
        <f>_H*D369/J369</f>
        <v>165.37884322197002</v>
      </c>
      <c r="Q369" s="52">
        <f>D369*EXP(-chi*G369/Mtc)</f>
        <v>322.36993789071653</v>
      </c>
      <c r="R369" s="44">
        <f t="shared" si="110"/>
        <v>-9.675458578068865E-4</v>
      </c>
      <c r="S369" s="73">
        <f t="shared" si="120"/>
        <v>328.46359749505456</v>
      </c>
      <c r="T369" s="73">
        <f>R369/(1/Mtc+1/(path_DqDp-W368))</f>
        <v>-6.62659600871779E-4</v>
      </c>
      <c r="U369" s="52">
        <f>D369*T369/(path_DqDp-E369/D369)</f>
        <v>-0.1200637168265565</v>
      </c>
      <c r="V369" s="73">
        <f t="shared" si="121"/>
        <v>271.74762971511944</v>
      </c>
      <c r="W369" s="14">
        <f t="shared" si="122"/>
        <v>1.4988357893854558</v>
      </c>
      <c r="X369">
        <f t="shared" si="123"/>
        <v>407.30507309768763</v>
      </c>
      <c r="Y369">
        <f t="shared" si="126"/>
        <v>-7.7835180160846527E-7</v>
      </c>
      <c r="Z369" s="44">
        <f t="shared" si="124"/>
        <v>-4.7337327775041418E-2</v>
      </c>
      <c r="AA369">
        <f t="shared" si="127"/>
        <v>-3.1138170188832477E-6</v>
      </c>
      <c r="AB369" s="43">
        <f t="shared" si="125"/>
        <v>0.11246214712239551</v>
      </c>
    </row>
    <row r="370" spans="1:28">
      <c r="A370" s="74">
        <f t="shared" si="112"/>
        <v>362</v>
      </c>
      <c r="B370" s="73">
        <f t="shared" si="113"/>
        <v>9.668303786404838</v>
      </c>
      <c r="C370" s="73">
        <f t="shared" si="114"/>
        <v>-4.7337327775041418</v>
      </c>
      <c r="D370" s="73">
        <f t="shared" si="115"/>
        <v>271.74762971511944</v>
      </c>
      <c r="E370" s="73">
        <f t="shared" si="116"/>
        <v>407.30507309768763</v>
      </c>
      <c r="F370" s="14">
        <f t="shared" si="117"/>
        <v>0.67558230024331456</v>
      </c>
      <c r="G370" s="14">
        <f>F370-(Gamma-lambda*LN(D370))</f>
        <v>-5.6344592701728202E-2</v>
      </c>
      <c r="H370" s="15">
        <f t="shared" si="107"/>
        <v>115.66479519505307</v>
      </c>
      <c r="I370" s="15">
        <f>H370*K_over_G</f>
        <v>154.21972692673745</v>
      </c>
      <c r="J370" s="73">
        <f t="shared" si="118"/>
        <v>328.46359749505456</v>
      </c>
      <c r="K370" s="73">
        <f>Mtc+N_*chi*G370</f>
        <v>1.1743562190933732</v>
      </c>
      <c r="L370" s="73">
        <f t="shared" si="119"/>
        <v>1.4988357893854558</v>
      </c>
      <c r="M370" s="73">
        <f t="shared" si="108"/>
        <v>-0.32447957029208263</v>
      </c>
      <c r="N370" s="44">
        <f t="shared" si="105"/>
        <v>2.9999999999999997E-4</v>
      </c>
      <c r="O370" s="44">
        <f t="shared" si="109"/>
        <v>-9.7343871087624781E-5</v>
      </c>
      <c r="P370" s="14">
        <f>_H*D370/J370</f>
        <v>165.46590355067335</v>
      </c>
      <c r="Q370" s="52">
        <f>D370*EXP(-chi*G370/Mtc)</f>
        <v>322.08063723327814</v>
      </c>
      <c r="R370" s="44">
        <f t="shared" si="110"/>
        <v>-9.6463866476903526E-4</v>
      </c>
      <c r="S370" s="73">
        <f t="shared" si="120"/>
        <v>328.14674880894171</v>
      </c>
      <c r="T370" s="73">
        <f>R370/(1/Mtc+1/(path_DqDp-W369))</f>
        <v>-6.608017382816276E-4</v>
      </c>
      <c r="U370" s="52">
        <f>D370*T370/(path_DqDp-E370/D370)</f>
        <v>-0.11962136108757243</v>
      </c>
      <c r="V370" s="73">
        <f t="shared" si="121"/>
        <v>271.62800835403186</v>
      </c>
      <c r="W370" s="14">
        <f t="shared" si="122"/>
        <v>1.4981745231481856</v>
      </c>
      <c r="X370">
        <f t="shared" si="123"/>
        <v>406.94616188949306</v>
      </c>
      <c r="Y370">
        <f t="shared" si="126"/>
        <v>-7.7565538126259882E-7</v>
      </c>
      <c r="Z370" s="44">
        <f t="shared" si="124"/>
        <v>-4.7435447301510308E-2</v>
      </c>
      <c r="AA370">
        <f t="shared" si="127"/>
        <v>-3.1030289518026178E-6</v>
      </c>
      <c r="AB370" s="43">
        <f t="shared" si="125"/>
        <v>0.1127590440934437</v>
      </c>
    </row>
    <row r="371" spans="1:28">
      <c r="A371" s="74">
        <f t="shared" si="112"/>
        <v>363</v>
      </c>
      <c r="B371" s="73">
        <f t="shared" si="113"/>
        <v>9.6947228326273596</v>
      </c>
      <c r="C371" s="73">
        <f t="shared" si="114"/>
        <v>-4.7435447301510312</v>
      </c>
      <c r="D371" s="73">
        <f t="shared" si="115"/>
        <v>271.62800835403186</v>
      </c>
      <c r="E371" s="73">
        <f t="shared" si="116"/>
        <v>406.94616188949306</v>
      </c>
      <c r="F371" s="14">
        <f t="shared" si="117"/>
        <v>0.67573972444006625</v>
      </c>
      <c r="G371" s="14">
        <f>F371-(Gamma-lambda*LN(D371))</f>
        <v>-5.6193772851287238E-2</v>
      </c>
      <c r="H371" s="15">
        <f t="shared" si="107"/>
        <v>115.63933498550915</v>
      </c>
      <c r="I371" s="15">
        <f>H371*K_over_G</f>
        <v>154.18577998067889</v>
      </c>
      <c r="J371" s="73">
        <f t="shared" si="118"/>
        <v>328.14674880894171</v>
      </c>
      <c r="K371" s="73">
        <f>Mtc+N_*chi*G371</f>
        <v>1.1745854652660435</v>
      </c>
      <c r="L371" s="73">
        <f t="shared" si="119"/>
        <v>1.4981745231481856</v>
      </c>
      <c r="M371" s="73">
        <f t="shared" si="108"/>
        <v>-0.32358905788214209</v>
      </c>
      <c r="N371" s="44">
        <f t="shared" si="105"/>
        <v>2.9999999999999997E-4</v>
      </c>
      <c r="O371" s="44">
        <f t="shared" si="109"/>
        <v>-9.7076717364642613E-5</v>
      </c>
      <c r="P371" s="14">
        <f>_H*D371/J371</f>
        <v>165.55276524295718</v>
      </c>
      <c r="Q371" s="52">
        <f>D371*EXP(-chi*G371/Mtc)</f>
        <v>321.79245791818931</v>
      </c>
      <c r="R371" s="44">
        <f t="shared" si="110"/>
        <v>-9.6173778829789869E-4</v>
      </c>
      <c r="S371" s="73">
        <f t="shared" si="120"/>
        <v>327.83115768050504</v>
      </c>
      <c r="T371" s="73">
        <f>R371/(1/Mtc+1/(path_DqDp-W370))</f>
        <v>-6.5894696425415795E-4</v>
      </c>
      <c r="U371" s="52">
        <f>D371*T371/(path_DqDp-E371/D371)</f>
        <v>-0.11918059339790599</v>
      </c>
      <c r="V371" s="73">
        <f t="shared" si="121"/>
        <v>271.50882776063395</v>
      </c>
      <c r="W371" s="14">
        <f t="shared" si="122"/>
        <v>1.4975151144173358</v>
      </c>
      <c r="X371">
        <f t="shared" si="123"/>
        <v>406.58857326928245</v>
      </c>
      <c r="Y371">
        <f t="shared" si="126"/>
        <v>-7.7296747736944721E-7</v>
      </c>
      <c r="Z371" s="44">
        <f t="shared" si="124"/>
        <v>-4.7533296986352322E-2</v>
      </c>
      <c r="AA371">
        <f t="shared" si="127"/>
        <v>-3.0922749621088353E-6</v>
      </c>
      <c r="AB371" s="43">
        <f t="shared" si="125"/>
        <v>0.11305595181848159</v>
      </c>
    </row>
    <row r="372" spans="1:28">
      <c r="A372" s="74">
        <f t="shared" si="112"/>
        <v>364</v>
      </c>
      <c r="B372" s="73">
        <f t="shared" si="113"/>
        <v>9.721151948969748</v>
      </c>
      <c r="C372" s="73">
        <f t="shared" si="114"/>
        <v>-4.7533296986352322</v>
      </c>
      <c r="D372" s="73">
        <f t="shared" si="115"/>
        <v>271.50882776063395</v>
      </c>
      <c r="E372" s="73">
        <f t="shared" si="116"/>
        <v>406.58857326928245</v>
      </c>
      <c r="F372" s="14">
        <f t="shared" si="117"/>
        <v>0.67589671568241649</v>
      </c>
      <c r="G372" s="14">
        <f>F372-(Gamma-lambda*LN(D372))</f>
        <v>-5.6043364513320482E-2</v>
      </c>
      <c r="H372" s="15">
        <f t="shared" si="107"/>
        <v>115.6139630131259</v>
      </c>
      <c r="I372" s="15">
        <f>H372*K_over_G</f>
        <v>154.15195068416787</v>
      </c>
      <c r="J372" s="73">
        <f t="shared" si="118"/>
        <v>327.83115768050504</v>
      </c>
      <c r="K372" s="73">
        <f>Mtc+N_*chi*G372</f>
        <v>1.1748140859397529</v>
      </c>
      <c r="L372" s="73">
        <f t="shared" si="119"/>
        <v>1.4975151144173358</v>
      </c>
      <c r="M372" s="73">
        <f t="shared" si="108"/>
        <v>-0.32270102847758286</v>
      </c>
      <c r="N372" s="44">
        <f t="shared" si="105"/>
        <v>2.9999999999999997E-4</v>
      </c>
      <c r="O372" s="44">
        <f t="shared" si="109"/>
        <v>-9.6810308543274849E-5</v>
      </c>
      <c r="P372" s="14">
        <f>_H*D372/J372</f>
        <v>165.63942834575764</v>
      </c>
      <c r="Q372" s="52">
        <f>D372*EXP(-chi*G372/Mtc)</f>
        <v>321.50539503848785</v>
      </c>
      <c r="R372" s="44">
        <f t="shared" si="110"/>
        <v>-9.5884331003323652E-4</v>
      </c>
      <c r="S372" s="73">
        <f t="shared" si="120"/>
        <v>327.51681896814262</v>
      </c>
      <c r="T372" s="73">
        <f>R372/(1/Mtc+1/(path_DqDp-W371))</f>
        <v>-6.5709534249109279E-4</v>
      </c>
      <c r="U372" s="52">
        <f>D372*T372/(path_DqDp-E372/D372)</f>
        <v>-0.11874141821902089</v>
      </c>
      <c r="V372" s="73">
        <f t="shared" si="121"/>
        <v>271.39008634241492</v>
      </c>
      <c r="W372" s="14">
        <f t="shared" si="122"/>
        <v>1.4968575600270049</v>
      </c>
      <c r="X372">
        <f t="shared" si="123"/>
        <v>406.2323024580254</v>
      </c>
      <c r="Y372">
        <f t="shared" si="126"/>
        <v>-7.7028813253425915E-7</v>
      </c>
      <c r="Z372" s="44">
        <f t="shared" si="124"/>
        <v>-4.7630877583028128E-2</v>
      </c>
      <c r="AA372">
        <f t="shared" si="127"/>
        <v>-3.0815552202513761E-6</v>
      </c>
      <c r="AB372" s="43">
        <f t="shared" si="125"/>
        <v>0.11335287026326134</v>
      </c>
    </row>
    <row r="373" spans="1:28">
      <c r="A373" s="74">
        <f t="shared" si="112"/>
        <v>365</v>
      </c>
      <c r="B373" s="73">
        <f t="shared" si="113"/>
        <v>9.7475911068918624</v>
      </c>
      <c r="C373" s="73">
        <f t="shared" si="114"/>
        <v>-4.7630877583028131</v>
      </c>
      <c r="D373" s="73">
        <f t="shared" si="115"/>
        <v>271.39008634241492</v>
      </c>
      <c r="E373" s="73">
        <f t="shared" si="116"/>
        <v>406.2323024580254</v>
      </c>
      <c r="F373" s="14">
        <f t="shared" si="117"/>
        <v>0.67605327517816372</v>
      </c>
      <c r="G373" s="14">
        <f>F373-(Gamma-lambda*LN(D373))</f>
        <v>-5.5893366538532052E-2</v>
      </c>
      <c r="H373" s="15">
        <f t="shared" si="107"/>
        <v>115.5886789968722</v>
      </c>
      <c r="I373" s="15">
        <f>H373*K_over_G</f>
        <v>154.11823866249628</v>
      </c>
      <c r="J373" s="73">
        <f t="shared" si="118"/>
        <v>327.51681896814262</v>
      </c>
      <c r="K373" s="73">
        <f>Mtc+N_*chi*G373</f>
        <v>1.1750420828614312</v>
      </c>
      <c r="L373" s="73">
        <f t="shared" si="119"/>
        <v>1.4968575600270049</v>
      </c>
      <c r="M373" s="73">
        <f t="shared" si="108"/>
        <v>-0.32181547716557368</v>
      </c>
      <c r="N373" s="44">
        <f t="shared" si="105"/>
        <v>2.9999999999999997E-4</v>
      </c>
      <c r="O373" s="44">
        <f t="shared" si="109"/>
        <v>-9.6544643149672099E-5</v>
      </c>
      <c r="P373" s="14">
        <f>_H*D373/J373</f>
        <v>165.72589291593778</v>
      </c>
      <c r="Q373" s="52">
        <f>D373*EXP(-chi*G373/Mtc)</f>
        <v>321.2194436994962</v>
      </c>
      <c r="R373" s="44">
        <f t="shared" si="110"/>
        <v>-9.5595530883989699E-4</v>
      </c>
      <c r="S373" s="73">
        <f t="shared" si="120"/>
        <v>327.20372752631567</v>
      </c>
      <c r="T373" s="73">
        <f>R373/(1/Mtc+1/(path_DqDp-W372))</f>
        <v>-6.552469348143588E-4</v>
      </c>
      <c r="U373" s="52">
        <f>D373*T373/(path_DqDp-E373/D373)</f>
        <v>-0.11830383966676261</v>
      </c>
      <c r="V373" s="73">
        <f t="shared" si="121"/>
        <v>271.27178250274818</v>
      </c>
      <c r="W373" s="14">
        <f t="shared" si="122"/>
        <v>1.4962018567494382</v>
      </c>
      <c r="X373">
        <f t="shared" si="123"/>
        <v>405.87734466434159</v>
      </c>
      <c r="Y373">
        <f t="shared" si="126"/>
        <v>-7.6761738710131735E-7</v>
      </c>
      <c r="Z373" s="44">
        <f t="shared" si="124"/>
        <v>-4.7728189843564903E-2</v>
      </c>
      <c r="AA373">
        <f t="shared" si="127"/>
        <v>-3.0708698876419737E-6</v>
      </c>
      <c r="AB373" s="43">
        <f t="shared" si="125"/>
        <v>0.11364979939337369</v>
      </c>
    </row>
    <row r="374" spans="1:28">
      <c r="A374" s="74">
        <f t="shared" si="112"/>
        <v>366</v>
      </c>
      <c r="B374" s="73">
        <f t="shared" si="113"/>
        <v>9.7740402778852058</v>
      </c>
      <c r="C374" s="73">
        <f t="shared" si="114"/>
        <v>-4.7728189843564905</v>
      </c>
      <c r="D374" s="73">
        <f t="shared" si="115"/>
        <v>271.27178250274818</v>
      </c>
      <c r="E374" s="73">
        <f t="shared" si="116"/>
        <v>405.87734466434159</v>
      </c>
      <c r="F374" s="14">
        <f t="shared" si="117"/>
        <v>0.67620940413284503</v>
      </c>
      <c r="G374" s="14">
        <f>F374-(Gamma-lambda*LN(D374))</f>
        <v>-5.5743777780334014E-2</v>
      </c>
      <c r="H374" s="15">
        <f t="shared" si="107"/>
        <v>115.56348265439311</v>
      </c>
      <c r="I374" s="15">
        <f>H374*K_over_G</f>
        <v>154.08464353919084</v>
      </c>
      <c r="J374" s="73">
        <f t="shared" si="118"/>
        <v>327.20372752631567</v>
      </c>
      <c r="K374" s="73">
        <f>Mtc+N_*chi*G374</f>
        <v>1.1752694577738922</v>
      </c>
      <c r="L374" s="73">
        <f t="shared" si="119"/>
        <v>1.4962018567494382</v>
      </c>
      <c r="M374" s="73">
        <f t="shared" si="108"/>
        <v>-0.32093239897554593</v>
      </c>
      <c r="N374" s="44">
        <f t="shared" si="105"/>
        <v>2.9999999999999997E-4</v>
      </c>
      <c r="O374" s="44">
        <f t="shared" si="109"/>
        <v>-9.6279719692663772E-5</v>
      </c>
      <c r="P374" s="14">
        <f>_H*D374/J374</f>
        <v>165.81215902005937</v>
      </c>
      <c r="Q374" s="52">
        <f>D374*EXP(-chi*G374/Mtc)</f>
        <v>320.93459901916054</v>
      </c>
      <c r="R374" s="44">
        <f t="shared" si="110"/>
        <v>-9.530738608673013E-4</v>
      </c>
      <c r="S374" s="73">
        <f t="shared" si="120"/>
        <v>326.89187820643201</v>
      </c>
      <c r="T374" s="73">
        <f>R374/(1/Mtc+1/(path_DqDp-W373))</f>
        <v>-6.5340180120416504E-4</v>
      </c>
      <c r="U374" s="52">
        <f>D374*T374/(path_DqDp-E374/D374)</f>
        <v>-0.11786786152031242</v>
      </c>
      <c r="V374" s="73">
        <f t="shared" si="121"/>
        <v>271.15391464122786</v>
      </c>
      <c r="W374" s="14">
        <f t="shared" si="122"/>
        <v>1.495548001296876</v>
      </c>
      <c r="X374">
        <f t="shared" si="123"/>
        <v>405.52369508551203</v>
      </c>
      <c r="Y374">
        <f t="shared" si="126"/>
        <v>-7.6495527920881476E-7</v>
      </c>
      <c r="Z374" s="44">
        <f t="shared" si="124"/>
        <v>-4.7825234518536777E-2</v>
      </c>
      <c r="AA374">
        <f t="shared" si="127"/>
        <v>-3.060219116857129E-6</v>
      </c>
      <c r="AB374" s="43">
        <f t="shared" si="125"/>
        <v>0.11394673917425684</v>
      </c>
    </row>
    <row r="375" spans="1:28">
      <c r="A375" s="74">
        <f t="shared" si="112"/>
        <v>367</v>
      </c>
      <c r="B375" s="73">
        <f t="shared" si="113"/>
        <v>9.8004994334744566</v>
      </c>
      <c r="C375" s="73">
        <f t="shared" si="114"/>
        <v>-4.7825234518536774</v>
      </c>
      <c r="D375" s="73">
        <f t="shared" si="115"/>
        <v>271.15391464122786</v>
      </c>
      <c r="E375" s="73">
        <f t="shared" si="116"/>
        <v>405.52369508551203</v>
      </c>
      <c r="F375" s="14">
        <f t="shared" si="117"/>
        <v>0.67636510374970382</v>
      </c>
      <c r="G375" s="14">
        <f>F375-(Gamma-lambda*LN(D375))</f>
        <v>-5.5594597094860476E-2</v>
      </c>
      <c r="H375" s="15">
        <f t="shared" si="107"/>
        <v>115.53837370208214</v>
      </c>
      <c r="I375" s="15">
        <f>H375*K_over_G</f>
        <v>154.05116493610953</v>
      </c>
      <c r="J375" s="73">
        <f t="shared" si="118"/>
        <v>326.89187820643201</v>
      </c>
      <c r="K375" s="73">
        <f>Mtc+N_*chi*G375</f>
        <v>1.1754962124158121</v>
      </c>
      <c r="L375" s="73">
        <f t="shared" si="119"/>
        <v>1.495548001296876</v>
      </c>
      <c r="M375" s="73">
        <f t="shared" si="108"/>
        <v>-0.32005178888106389</v>
      </c>
      <c r="N375" s="44">
        <f t="shared" si="105"/>
        <v>2.9999999999999997E-4</v>
      </c>
      <c r="O375" s="44">
        <f t="shared" si="109"/>
        <v>-9.6015536664319153E-5</v>
      </c>
      <c r="P375" s="14">
        <f>_H*D375/J375</f>
        <v>165.89822673415847</v>
      </c>
      <c r="Q375" s="52">
        <f>D375*EXP(-chi*G375/Mtc)</f>
        <v>320.65085612837925</v>
      </c>
      <c r="R375" s="44">
        <f t="shared" si="110"/>
        <v>-9.5019903960769081E-4</v>
      </c>
      <c r="S375" s="73">
        <f t="shared" si="120"/>
        <v>326.58126585770469</v>
      </c>
      <c r="T375" s="73">
        <f>R375/(1/Mtc+1/(path_DqDp-W374))</f>
        <v>-6.5155999983631564E-4</v>
      </c>
      <c r="U375" s="52">
        <f>D375*T375/(path_DqDp-E375/D375)</f>
        <v>-0.11743348723093287</v>
      </c>
      <c r="V375" s="73">
        <f t="shared" si="121"/>
        <v>271.03648115399693</v>
      </c>
      <c r="W375" s="14">
        <f t="shared" si="122"/>
        <v>1.494895990323359</v>
      </c>
      <c r="X375">
        <f t="shared" si="123"/>
        <v>405.17134890846268</v>
      </c>
      <c r="Y375">
        <f t="shared" si="126"/>
        <v>-7.6230184484250218E-7</v>
      </c>
      <c r="Z375" s="44">
        <f t="shared" si="124"/>
        <v>-4.7922012357045941E-2</v>
      </c>
      <c r="AA375">
        <f t="shared" si="127"/>
        <v>-3.0496030518647132E-6</v>
      </c>
      <c r="AB375" s="43">
        <f t="shared" si="125"/>
        <v>0.11424368957120497</v>
      </c>
    </row>
    <row r="376" spans="1:28">
      <c r="A376" s="74">
        <f t="shared" si="112"/>
        <v>368</v>
      </c>
      <c r="B376" s="73">
        <f t="shared" si="113"/>
        <v>9.8269685452189641</v>
      </c>
      <c r="C376" s="73">
        <f t="shared" si="114"/>
        <v>-4.792201235704594</v>
      </c>
      <c r="D376" s="73">
        <f t="shared" si="115"/>
        <v>271.03648115399693</v>
      </c>
      <c r="E376" s="73">
        <f t="shared" si="116"/>
        <v>405.17134890846268</v>
      </c>
      <c r="F376" s="14">
        <f t="shared" si="117"/>
        <v>0.6765203752296588</v>
      </c>
      <c r="G376" s="14">
        <f>F376-(Gamma-lambda*LN(D376))</f>
        <v>-5.5445823340979805E-2</v>
      </c>
      <c r="H376" s="15">
        <f t="shared" si="107"/>
        <v>115.51335185515202</v>
      </c>
      <c r="I376" s="15">
        <f>H376*K_over_G</f>
        <v>154.01780247353605</v>
      </c>
      <c r="J376" s="73">
        <f t="shared" si="118"/>
        <v>326.58126585770469</v>
      </c>
      <c r="K376" s="73">
        <f>Mtc+N_*chi*G376</f>
        <v>1.1757223485217108</v>
      </c>
      <c r="L376" s="73">
        <f t="shared" si="119"/>
        <v>1.494895990323359</v>
      </c>
      <c r="M376" s="73">
        <f t="shared" si="108"/>
        <v>-0.3191736418016482</v>
      </c>
      <c r="N376" s="44">
        <f t="shared" si="105"/>
        <v>2.9999999999999997E-4</v>
      </c>
      <c r="O376" s="44">
        <f t="shared" si="109"/>
        <v>-9.5752092540494447E-5</v>
      </c>
      <c r="P376" s="14">
        <f>_H*D376/J376</f>
        <v>165.98409614352511</v>
      </c>
      <c r="Q376" s="52">
        <f>D376*EXP(-chi*G376/Mtc)</f>
        <v>320.36821017131803</v>
      </c>
      <c r="R376" s="44">
        <f t="shared" si="110"/>
        <v>-9.4733091595365637E-4</v>
      </c>
      <c r="S376" s="73">
        <f t="shared" si="120"/>
        <v>326.27188532798641</v>
      </c>
      <c r="T376" s="73">
        <f>R376/(1/Mtc+1/(path_DqDp-W375))</f>
        <v>-6.4972158711911702E-4</v>
      </c>
      <c r="U376" s="52">
        <f>D376*T376/(path_DqDp-E376/D376)</f>
        <v>-0.11700071993057061</v>
      </c>
      <c r="V376" s="73">
        <f t="shared" si="121"/>
        <v>270.91948043406637</v>
      </c>
      <c r="W376" s="14">
        <f t="shared" si="122"/>
        <v>1.4942458204265006</v>
      </c>
      <c r="X376">
        <f t="shared" si="123"/>
        <v>404.82030131072275</v>
      </c>
      <c r="Y376">
        <f t="shared" si="126"/>
        <v>-7.5965711788852548E-7</v>
      </c>
      <c r="Z376" s="44">
        <f t="shared" si="124"/>
        <v>-4.8018524106704326E-2</v>
      </c>
      <c r="AA376">
        <f t="shared" si="127"/>
        <v>-3.03902182823088E-6</v>
      </c>
      <c r="AB376" s="43">
        <f t="shared" si="125"/>
        <v>0.11454065054937673</v>
      </c>
    </row>
    <row r="377" spans="1:28">
      <c r="A377" s="74">
        <f t="shared" si="112"/>
        <v>369</v>
      </c>
      <c r="B377" s="73">
        <f t="shared" si="113"/>
        <v>9.8534475847141962</v>
      </c>
      <c r="C377" s="73">
        <f t="shared" si="114"/>
        <v>-4.801852410670433</v>
      </c>
      <c r="D377" s="73">
        <f t="shared" si="115"/>
        <v>270.91948043406637</v>
      </c>
      <c r="E377" s="73">
        <f t="shared" si="116"/>
        <v>404.82030131072275</v>
      </c>
      <c r="F377" s="14">
        <f t="shared" si="117"/>
        <v>0.67667521977127354</v>
      </c>
      <c r="G377" s="14">
        <f>F377-(Gamma-lambda*LN(D377))</f>
        <v>-5.5297455380307503E-2</v>
      </c>
      <c r="H377" s="15">
        <f t="shared" si="107"/>
        <v>115.48841682770365</v>
      </c>
      <c r="I377" s="15">
        <f>H377*K_over_G</f>
        <v>153.98455577027156</v>
      </c>
      <c r="J377" s="73">
        <f t="shared" si="118"/>
        <v>326.27188532798641</v>
      </c>
      <c r="K377" s="73">
        <f>Mtc+N_*chi*G377</f>
        <v>1.1759478678219326</v>
      </c>
      <c r="L377" s="73">
        <f t="shared" si="119"/>
        <v>1.4942458204265006</v>
      </c>
      <c r="M377" s="73">
        <f t="shared" si="108"/>
        <v>-0.31829795260456795</v>
      </c>
      <c r="N377" s="44">
        <f t="shared" si="105"/>
        <v>2.9999999999999997E-4</v>
      </c>
      <c r="O377" s="44">
        <f t="shared" si="109"/>
        <v>-9.548938578137037E-5</v>
      </c>
      <c r="P377" s="14">
        <f>_H*D377/J377</f>
        <v>166.0697673424869</v>
      </c>
      <c r="Q377" s="52">
        <f>D377*EXP(-chi*G377/Mtc)</f>
        <v>320.08665630571551</v>
      </c>
      <c r="R377" s="44">
        <f t="shared" si="110"/>
        <v>-9.4446955825441348E-4</v>
      </c>
      <c r="S377" s="73">
        <f t="shared" si="120"/>
        <v>325.96373146457984</v>
      </c>
      <c r="T377" s="73">
        <f>R377/(1/Mtc+1/(path_DqDp-W376))</f>
        <v>-6.4788661772950456E-4</v>
      </c>
      <c r="U377" s="52">
        <f>D377*T377/(path_DqDp-E377/D377)</f>
        <v>-0.11656956244025099</v>
      </c>
      <c r="V377" s="73">
        <f t="shared" si="121"/>
        <v>270.80291087162612</v>
      </c>
      <c r="W377" s="14">
        <f t="shared" si="122"/>
        <v>1.4935974881492204</v>
      </c>
      <c r="X377">
        <f t="shared" si="123"/>
        <v>404.47054746135802</v>
      </c>
      <c r="Y377">
        <f t="shared" si="126"/>
        <v>-7.570211301850316E-7</v>
      </c>
      <c r="Z377" s="44">
        <f t="shared" si="124"/>
        <v>-4.811477051361588E-2</v>
      </c>
      <c r="AA377">
        <f t="shared" si="127"/>
        <v>-3.0284755733254746E-6</v>
      </c>
      <c r="AB377" s="43">
        <f t="shared" si="125"/>
        <v>0.11483762207380341</v>
      </c>
    </row>
    <row r="378" spans="1:28">
      <c r="A378" s="74">
        <f t="shared" si="112"/>
        <v>370</v>
      </c>
      <c r="B378" s="73">
        <f t="shared" si="113"/>
        <v>9.8799365235931447</v>
      </c>
      <c r="C378" s="73">
        <f t="shared" si="114"/>
        <v>-4.8114770513615879</v>
      </c>
      <c r="D378" s="73">
        <f t="shared" si="115"/>
        <v>270.80291087162612</v>
      </c>
      <c r="E378" s="73">
        <f t="shared" si="116"/>
        <v>404.47054746135802</v>
      </c>
      <c r="F378" s="14">
        <f t="shared" si="117"/>
        <v>0.67682963857072687</v>
      </c>
      <c r="G378" s="14">
        <f>F378-(Gamma-lambda*LN(D378))</f>
        <v>-5.5149492077217754E-2</v>
      </c>
      <c r="H378" s="15">
        <f t="shared" si="107"/>
        <v>115.46356833279316</v>
      </c>
      <c r="I378" s="15">
        <f>H378*K_over_G</f>
        <v>153.95142444372422</v>
      </c>
      <c r="J378" s="73">
        <f t="shared" si="118"/>
        <v>325.96373146457984</v>
      </c>
      <c r="K378" s="73">
        <f>Mtc+N_*chi*G378</f>
        <v>1.1761727720426289</v>
      </c>
      <c r="L378" s="73">
        <f t="shared" si="119"/>
        <v>1.4935974881492204</v>
      </c>
      <c r="M378" s="73">
        <f t="shared" si="108"/>
        <v>-0.31742471610659151</v>
      </c>
      <c r="N378" s="44">
        <f t="shared" si="105"/>
        <v>2.9999999999999997E-4</v>
      </c>
      <c r="O378" s="44">
        <f t="shared" si="109"/>
        <v>-9.5227414831977446E-5</v>
      </c>
      <c r="P378" s="14">
        <f>_H*D378/J378</f>
        <v>166.1552404341968</v>
      </c>
      <c r="Q378" s="52">
        <f>D378*EXP(-chi*G378/Mtc)</f>
        <v>319.8061897031767</v>
      </c>
      <c r="R378" s="44">
        <f t="shared" si="110"/>
        <v>-9.4161503237121945E-4</v>
      </c>
      <c r="S378" s="73">
        <f t="shared" si="120"/>
        <v>325.65679911502497</v>
      </c>
      <c r="T378" s="73">
        <f>R378/(1/Mtc+1/(path_DqDp-W377))</f>
        <v>-6.4605514464866195E-4</v>
      </c>
      <c r="U378" s="52">
        <f>D378*T378/(path_DqDp-E378/D378)</f>
        <v>-0.11614001727831531</v>
      </c>
      <c r="V378" s="73">
        <f t="shared" si="121"/>
        <v>270.6867708543478</v>
      </c>
      <c r="W378" s="14">
        <f t="shared" si="122"/>
        <v>1.4929509899814448</v>
      </c>
      <c r="X378">
        <f t="shared" si="123"/>
        <v>404.12208252187907</v>
      </c>
      <c r="Y378">
        <f t="shared" si="126"/>
        <v>-7.5439391157286381E-7</v>
      </c>
      <c r="Z378" s="44">
        <f t="shared" si="124"/>
        <v>-4.8210752322359433E-2</v>
      </c>
      <c r="AA378">
        <f t="shared" si="127"/>
        <v>-3.0179644065269193E-6</v>
      </c>
      <c r="AB378" s="43">
        <f t="shared" si="125"/>
        <v>0.11513460410939688</v>
      </c>
    </row>
    <row r="379" spans="1:28">
      <c r="A379" s="74">
        <f t="shared" si="112"/>
        <v>371</v>
      </c>
      <c r="B379" s="73">
        <f t="shared" si="113"/>
        <v>9.9064353335277069</v>
      </c>
      <c r="C379" s="73">
        <f t="shared" si="114"/>
        <v>-4.8210752322359429</v>
      </c>
      <c r="D379" s="73">
        <f t="shared" si="115"/>
        <v>270.6867708543478</v>
      </c>
      <c r="E379" s="73">
        <f t="shared" si="116"/>
        <v>404.12208252187907</v>
      </c>
      <c r="F379" s="14">
        <f t="shared" si="117"/>
        <v>0.67698363282178542</v>
      </c>
      <c r="G379" s="14">
        <f>F379-(Gamma-lambda*LN(D379))</f>
        <v>-5.5001932298854417E-2</v>
      </c>
      <c r="H379" s="15">
        <f t="shared" si="107"/>
        <v>115.43880608249768</v>
      </c>
      <c r="I379" s="15">
        <f>H379*K_over_G</f>
        <v>153.91840810999693</v>
      </c>
      <c r="J379" s="73">
        <f t="shared" si="118"/>
        <v>325.65679911502497</v>
      </c>
      <c r="K379" s="73">
        <f>Mtc+N_*chi*G379</f>
        <v>1.1763970629057412</v>
      </c>
      <c r="L379" s="73">
        <f t="shared" si="119"/>
        <v>1.4929509899814448</v>
      </c>
      <c r="M379" s="73">
        <f t="shared" si="108"/>
        <v>-0.31655392707570362</v>
      </c>
      <c r="N379" s="44">
        <f t="shared" si="105"/>
        <v>2.9999999999999997E-4</v>
      </c>
      <c r="O379" s="44">
        <f t="shared" si="109"/>
        <v>-9.4966178122711078E-5</v>
      </c>
      <c r="P379" s="14">
        <f>_H*D379/J379</f>
        <v>166.24051553042426</v>
      </c>
      <c r="Q379" s="52">
        <f>D379*EXP(-chi*G379/Mtc)</f>
        <v>319.52680554945545</v>
      </c>
      <c r="R379" s="44">
        <f t="shared" si="110"/>
        <v>-9.3876740173189663E-4</v>
      </c>
      <c r="S379" s="73">
        <f t="shared" si="120"/>
        <v>325.35108312786343</v>
      </c>
      <c r="T379" s="73">
        <f>R379/(1/Mtc+1/(path_DqDp-W378))</f>
        <v>-6.4422721919710647E-4</v>
      </c>
      <c r="U379" s="52">
        <f>D379*T379/(path_DqDp-E379/D379)</f>
        <v>-0.11571208666849779</v>
      </c>
      <c r="V379" s="73">
        <f t="shared" si="121"/>
        <v>270.57105876767929</v>
      </c>
      <c r="W379" s="14">
        <f t="shared" si="122"/>
        <v>1.4923063223617665</v>
      </c>
      <c r="X379">
        <f t="shared" si="123"/>
        <v>403.77490164712486</v>
      </c>
      <c r="Y379">
        <f t="shared" si="126"/>
        <v>-7.5177548994532738E-7</v>
      </c>
      <c r="Z379" s="44">
        <f t="shared" si="124"/>
        <v>-4.830647027597209E-2</v>
      </c>
      <c r="AA379">
        <f t="shared" si="127"/>
        <v>-3.0074884394255651E-6</v>
      </c>
      <c r="AB379" s="43">
        <f t="shared" si="125"/>
        <v>0.11543159662095745</v>
      </c>
    </row>
    <row r="380" spans="1:28">
      <c r="A380" s="74">
        <f t="shared" si="112"/>
        <v>372</v>
      </c>
      <c r="B380" s="73">
        <f t="shared" si="113"/>
        <v>9.9329439862300077</v>
      </c>
      <c r="C380" s="73">
        <f t="shared" si="114"/>
        <v>-4.8306470275972089</v>
      </c>
      <c r="D380" s="73">
        <f t="shared" si="115"/>
        <v>270.57105876767929</v>
      </c>
      <c r="E380" s="73">
        <f t="shared" si="116"/>
        <v>403.77490164712486</v>
      </c>
      <c r="F380" s="14">
        <f t="shared" si="117"/>
        <v>0.67713720371577502</v>
      </c>
      <c r="G380" s="14">
        <f>F380-(Gamma-lambda*LN(D380))</f>
        <v>-5.4854774915142124E-2</v>
      </c>
      <c r="H380" s="15">
        <f t="shared" si="107"/>
        <v>115.41412978797923</v>
      </c>
      <c r="I380" s="15">
        <f>H380*K_over_G</f>
        <v>153.88550638397234</v>
      </c>
      <c r="J380" s="73">
        <f t="shared" si="118"/>
        <v>325.35108312786343</v>
      </c>
      <c r="K380" s="73">
        <f>Mtc+N_*chi*G380</f>
        <v>1.176620742128984</v>
      </c>
      <c r="L380" s="73">
        <f t="shared" si="119"/>
        <v>1.4923063223617665</v>
      </c>
      <c r="M380" s="73">
        <f t="shared" si="108"/>
        <v>-0.31568558023278248</v>
      </c>
      <c r="N380" s="44">
        <f t="shared" si="105"/>
        <v>2.9999999999999997E-4</v>
      </c>
      <c r="O380" s="44">
        <f t="shared" si="109"/>
        <v>-9.4705674069834735E-5</v>
      </c>
      <c r="P380" s="14">
        <f>_H*D380/J380</f>
        <v>166.32559275135068</v>
      </c>
      <c r="Q380" s="52">
        <f>D380*EXP(-chi*G380/Mtc)</f>
        <v>319.24849904472779</v>
      </c>
      <c r="R380" s="44">
        <f t="shared" si="110"/>
        <v>-9.3592672738414425E-4</v>
      </c>
      <c r="S380" s="73">
        <f t="shared" si="120"/>
        <v>325.04657835338065</v>
      </c>
      <c r="T380" s="73">
        <f>R380/(1/Mtc+1/(path_DqDp-W379))</f>
        <v>-6.4240289106901765E-4</v>
      </c>
      <c r="U380" s="52">
        <f>D380*T380/(path_DqDp-E380/D380)</f>
        <v>-0.11528577254780316</v>
      </c>
      <c r="V380" s="73">
        <f t="shared" si="121"/>
        <v>270.4557729951315</v>
      </c>
      <c r="W380" s="14">
        <f t="shared" si="122"/>
        <v>1.491663481679079</v>
      </c>
      <c r="X380">
        <f t="shared" si="123"/>
        <v>403.4289999861245</v>
      </c>
      <c r="Y380">
        <f t="shared" si="126"/>
        <v>-7.4916589129676826E-7</v>
      </c>
      <c r="Z380" s="44">
        <f t="shared" si="124"/>
        <v>-4.840192511593322E-2</v>
      </c>
      <c r="AA380">
        <f t="shared" si="127"/>
        <v>-2.9970477760028604E-6</v>
      </c>
      <c r="AB380" s="43">
        <f t="shared" si="125"/>
        <v>0.11572859957318145</v>
      </c>
    </row>
    <row r="381" spans="1:28">
      <c r="A381" s="74">
        <f t="shared" si="112"/>
        <v>373</v>
      </c>
      <c r="B381" s="73">
        <f t="shared" si="113"/>
        <v>9.9594624534537033</v>
      </c>
      <c r="C381" s="73">
        <f t="shared" si="114"/>
        <v>-4.8401925115933224</v>
      </c>
      <c r="D381" s="73">
        <f t="shared" si="115"/>
        <v>270.4557729951315</v>
      </c>
      <c r="E381" s="73">
        <f t="shared" si="116"/>
        <v>403.4289999861245</v>
      </c>
      <c r="F381" s="14">
        <f t="shared" si="117"/>
        <v>0.67729035244155533</v>
      </c>
      <c r="G381" s="14">
        <f>F381-(Gamma-lambda*LN(D381))</f>
        <v>-5.4708018798795832E-2</v>
      </c>
      <c r="H381" s="15">
        <f t="shared" si="107"/>
        <v>115.38953915954698</v>
      </c>
      <c r="I381" s="15">
        <f>H381*K_over_G</f>
        <v>153.85271887939601</v>
      </c>
      <c r="J381" s="73">
        <f t="shared" si="118"/>
        <v>325.04657835338065</v>
      </c>
      <c r="K381" s="73">
        <f>Mtc+N_*chi*G381</f>
        <v>1.1768438114258304</v>
      </c>
      <c r="L381" s="73">
        <f t="shared" si="119"/>
        <v>1.491663481679079</v>
      </c>
      <c r="M381" s="73">
        <f t="shared" si="108"/>
        <v>-0.31481967025324864</v>
      </c>
      <c r="N381" s="44">
        <f t="shared" si="105"/>
        <v>2.9999999999999997E-4</v>
      </c>
      <c r="O381" s="44">
        <f t="shared" si="109"/>
        <v>-9.4445901075974586E-5</v>
      </c>
      <c r="P381" s="14">
        <f>_H*D381/J381</f>
        <v>166.41047222536844</v>
      </c>
      <c r="Q381" s="52">
        <f>D381*EXP(-chi*G381/Mtc)</f>
        <v>318.97126540385301</v>
      </c>
      <c r="R381" s="44">
        <f t="shared" si="110"/>
        <v>-9.3309306804823585E-4</v>
      </c>
      <c r="S381" s="73">
        <f t="shared" si="120"/>
        <v>324.74327964432632</v>
      </c>
      <c r="T381" s="73">
        <f>R381/(1/Mtc+1/(path_DqDp-W380))</f>
        <v>-6.4058220836622076E-4</v>
      </c>
      <c r="U381" s="52">
        <f>D381*T381/(path_DqDp-E381/D381)</f>
        <v>-0.11486107657426173</v>
      </c>
      <c r="V381" s="73">
        <f t="shared" si="121"/>
        <v>270.34091191855725</v>
      </c>
      <c r="W381" s="14">
        <f t="shared" si="122"/>
        <v>1.4910224642741681</v>
      </c>
      <c r="X381">
        <f t="shared" si="123"/>
        <v>403.08437268293306</v>
      </c>
      <c r="Y381">
        <f t="shared" si="126"/>
        <v>-7.46565139770461E-7</v>
      </c>
      <c r="Z381" s="44">
        <f t="shared" si="124"/>
        <v>-4.8497117582148967E-2</v>
      </c>
      <c r="AA381">
        <f t="shared" si="127"/>
        <v>-2.9866425128444304E-6</v>
      </c>
      <c r="AB381" s="43">
        <f t="shared" si="125"/>
        <v>0.1160256129306686</v>
      </c>
    </row>
    <row r="382" spans="1:28">
      <c r="A382" s="74">
        <f t="shared" si="112"/>
        <v>374</v>
      </c>
      <c r="B382" s="73">
        <f t="shared" si="113"/>
        <v>9.9859907069952278</v>
      </c>
      <c r="C382" s="73">
        <f t="shared" si="114"/>
        <v>-4.8497117582148963</v>
      </c>
      <c r="D382" s="73">
        <f t="shared" si="115"/>
        <v>270.34091191855725</v>
      </c>
      <c r="E382" s="73">
        <f t="shared" si="116"/>
        <v>403.08437268293306</v>
      </c>
      <c r="F382" s="14">
        <f t="shared" si="117"/>
        <v>0.67744308018549315</v>
      </c>
      <c r="G382" s="14">
        <f>F382-(Gamma-lambda*LN(D382))</f>
        <v>-5.456166282533137E-2</v>
      </c>
      <c r="H382" s="15">
        <f t="shared" si="107"/>
        <v>115.36503390671804</v>
      </c>
      <c r="I382" s="15">
        <f>H382*K_over_G</f>
        <v>153.8200452089574</v>
      </c>
      <c r="J382" s="73">
        <f t="shared" si="118"/>
        <v>324.74327964432632</v>
      </c>
      <c r="K382" s="73">
        <f>Mtc+N_*chi*G382</f>
        <v>1.1770662725054963</v>
      </c>
      <c r="L382" s="73">
        <f t="shared" si="119"/>
        <v>1.4910224642741681</v>
      </c>
      <c r="M382" s="73">
        <f t="shared" si="108"/>
        <v>-0.31395619176867173</v>
      </c>
      <c r="N382" s="44">
        <f t="shared" si="105"/>
        <v>2.9999999999999997E-4</v>
      </c>
      <c r="O382" s="44">
        <f t="shared" si="109"/>
        <v>-9.418685753060151E-5</v>
      </c>
      <c r="P382" s="14">
        <f>_H*D382/J382</f>
        <v>166.49515408888337</v>
      </c>
      <c r="Q382" s="52">
        <f>D382*EXP(-chi*G382/Mtc)</f>
        <v>318.69509985662654</v>
      </c>
      <c r="R382" s="44">
        <f t="shared" si="110"/>
        <v>-9.3026648016850328E-4</v>
      </c>
      <c r="S382" s="73">
        <f t="shared" si="120"/>
        <v>324.44118185661324</v>
      </c>
      <c r="T382" s="73">
        <f>R382/(1/Mtc+1/(path_DqDp-W381))</f>
        <v>-6.3876521763140933E-4</v>
      </c>
      <c r="U382" s="52">
        <f>D382*T382/(path_DqDp-E382/D382)</f>
        <v>-0.11443800013448718</v>
      </c>
      <c r="V382" s="73">
        <f t="shared" si="121"/>
        <v>270.22647391842276</v>
      </c>
      <c r="W382" s="14">
        <f t="shared" si="122"/>
        <v>1.4903832664412744</v>
      </c>
      <c r="X382">
        <f t="shared" si="123"/>
        <v>402.74101487744673</v>
      </c>
      <c r="Y382">
        <f t="shared" si="126"/>
        <v>-7.439732577053171E-7</v>
      </c>
      <c r="Z382" s="44">
        <f t="shared" si="124"/>
        <v>-4.8592048412937273E-2</v>
      </c>
      <c r="AA382">
        <f t="shared" si="127"/>
        <v>-2.9762727393116981E-6</v>
      </c>
      <c r="AB382" s="43">
        <f t="shared" si="125"/>
        <v>0.11632263665792929</v>
      </c>
    </row>
    <row r="383" spans="1:28">
      <c r="A383" s="74">
        <f t="shared" si="112"/>
        <v>375</v>
      </c>
      <c r="B383" s="73">
        <f t="shared" si="113"/>
        <v>10.01252871869502</v>
      </c>
      <c r="C383" s="73">
        <f t="shared" si="114"/>
        <v>-4.8592048412937272</v>
      </c>
      <c r="D383" s="73">
        <f t="shared" si="115"/>
        <v>270.22647391842276</v>
      </c>
      <c r="E383" s="73">
        <f t="shared" si="116"/>
        <v>402.74101487744673</v>
      </c>
      <c r="F383" s="14">
        <f t="shared" si="117"/>
        <v>0.67759538813143827</v>
      </c>
      <c r="G383" s="14">
        <f>F383-(Gamma-lambda*LN(D383))</f>
        <v>-5.4415705873074094E-2</v>
      </c>
      <c r="H383" s="15">
        <f t="shared" si="107"/>
        <v>115.34061373827672</v>
      </c>
      <c r="I383" s="15">
        <f>H383*K_over_G</f>
        <v>153.78748498436897</v>
      </c>
      <c r="J383" s="73">
        <f t="shared" si="118"/>
        <v>324.44118185661324</v>
      </c>
      <c r="K383" s="73">
        <f>Mtc+N_*chi*G383</f>
        <v>1.1772881270729274</v>
      </c>
      <c r="L383" s="73">
        <f t="shared" si="119"/>
        <v>1.4903832664412744</v>
      </c>
      <c r="M383" s="73">
        <f t="shared" si="108"/>
        <v>-0.31309513936834699</v>
      </c>
      <c r="N383" s="44">
        <f t="shared" si="105"/>
        <v>2.9999999999999997E-4</v>
      </c>
      <c r="O383" s="44">
        <f t="shared" si="109"/>
        <v>-9.3928541810504081E-5</v>
      </c>
      <c r="P383" s="14">
        <f>_H*D383/J383</f>
        <v>166.57963848612124</v>
      </c>
      <c r="Q383" s="52">
        <f>D383*EXP(-chi*G383/Mtc)</f>
        <v>318.41999764802182</v>
      </c>
      <c r="R383" s="44">
        <f t="shared" si="110"/>
        <v>-9.2744701796405697E-4</v>
      </c>
      <c r="S383" s="73">
        <f t="shared" si="120"/>
        <v>324.14027984999558</v>
      </c>
      <c r="T383" s="73">
        <f>R383/(1/Mtc+1/(path_DqDp-W382))</f>
        <v>-6.3695196388091581E-4</v>
      </c>
      <c r="U383" s="52">
        <f>D383*T383/(path_DqDp-E383/D383)</f>
        <v>-0.11401654435109557</v>
      </c>
      <c r="V383" s="73">
        <f t="shared" si="121"/>
        <v>270.11245737407165</v>
      </c>
      <c r="W383" s="14">
        <f t="shared" si="122"/>
        <v>1.4897458844296236</v>
      </c>
      <c r="X383">
        <f t="shared" si="123"/>
        <v>402.39892170619538</v>
      </c>
      <c r="Y383">
        <f t="shared" si="126"/>
        <v>-7.4139026568178979E-7</v>
      </c>
      <c r="Z383" s="44">
        <f t="shared" si="124"/>
        <v>-4.8686718345013459E-2</v>
      </c>
      <c r="AA383">
        <f t="shared" si="127"/>
        <v>-2.9659385377262208E-6</v>
      </c>
      <c r="AB383" s="43">
        <f t="shared" si="125"/>
        <v>0.11661967071939155</v>
      </c>
    </row>
    <row r="384" spans="1:28">
      <c r="A384" s="74">
        <f t="shared" si="112"/>
        <v>376</v>
      </c>
      <c r="B384" s="73">
        <f t="shared" si="113"/>
        <v>10.039076460438707</v>
      </c>
      <c r="C384" s="73">
        <f t="shared" si="114"/>
        <v>-4.8686718345013462</v>
      </c>
      <c r="D384" s="73">
        <f t="shared" si="115"/>
        <v>270.11245737407165</v>
      </c>
      <c r="E384" s="73">
        <f t="shared" si="116"/>
        <v>402.39892170619538</v>
      </c>
      <c r="F384" s="14">
        <f t="shared" si="117"/>
        <v>0.67774727746069963</v>
      </c>
      <c r="G384" s="14">
        <f>F384-(Gamma-lambda*LN(D384))</f>
        <v>-5.4270146823167442E-2</v>
      </c>
      <c r="H384" s="15">
        <f t="shared" si="107"/>
        <v>115.31627836233233</v>
      </c>
      <c r="I384" s="15">
        <f>H384*K_over_G</f>
        <v>153.75503781644312</v>
      </c>
      <c r="J384" s="73">
        <f t="shared" si="118"/>
        <v>324.14027984999558</v>
      </c>
      <c r="K384" s="73">
        <f>Mtc+N_*chi*G384</f>
        <v>1.1775093768287854</v>
      </c>
      <c r="L384" s="73">
        <f t="shared" si="119"/>
        <v>1.4897458844296236</v>
      </c>
      <c r="M384" s="73">
        <f t="shared" si="108"/>
        <v>-0.31223650760083821</v>
      </c>
      <c r="N384" s="44">
        <f t="shared" si="105"/>
        <v>2.9999999999999997E-4</v>
      </c>
      <c r="O384" s="44">
        <f t="shared" si="109"/>
        <v>-9.3670952280251456E-5</v>
      </c>
      <c r="P384" s="14">
        <f>_H*D384/J384</f>
        <v>166.6639255689378</v>
      </c>
      <c r="Q384" s="52">
        <f>D384*EXP(-chi*G384/Mtc)</f>
        <v>318.14595403842304</v>
      </c>
      <c r="R384" s="44">
        <f t="shared" si="110"/>
        <v>-9.2463473347855949E-4</v>
      </c>
      <c r="S384" s="73">
        <f t="shared" si="120"/>
        <v>323.84056848872683</v>
      </c>
      <c r="T384" s="73">
        <f>R384/(1/Mtc+1/(path_DqDp-W383))</f>
        <v>-6.351424906369009E-4</v>
      </c>
      <c r="U384" s="52">
        <f>D384*T384/(path_DqDp-E384/D384)</f>
        <v>-0.11359671008996304</v>
      </c>
      <c r="V384" s="73">
        <f t="shared" si="121"/>
        <v>269.9988606639817</v>
      </c>
      <c r="W384" s="14">
        <f t="shared" si="122"/>
        <v>1.4891103144449218</v>
      </c>
      <c r="X384">
        <f t="shared" si="123"/>
        <v>402.05808830311241</v>
      </c>
      <c r="Y384">
        <f t="shared" si="126"/>
        <v>-7.3881618256682965E-7</v>
      </c>
      <c r="Z384" s="44">
        <f t="shared" si="124"/>
        <v>-4.8781128113476277E-2</v>
      </c>
      <c r="AA384">
        <f t="shared" si="127"/>
        <v>-2.9556399835593369E-6</v>
      </c>
      <c r="AB384" s="43">
        <f t="shared" si="125"/>
        <v>0.116916715079408</v>
      </c>
    </row>
    <row r="385" spans="1:28">
      <c r="A385" s="74">
        <f t="shared" si="112"/>
        <v>377</v>
      </c>
      <c r="B385" s="73">
        <f t="shared" si="113"/>
        <v>10.065633904158258</v>
      </c>
      <c r="C385" s="73">
        <f t="shared" si="114"/>
        <v>-4.878112811347628</v>
      </c>
      <c r="D385" s="73">
        <f t="shared" si="115"/>
        <v>269.9988606639817</v>
      </c>
      <c r="E385" s="73">
        <f t="shared" si="116"/>
        <v>402.05808830311241</v>
      </c>
      <c r="F385" s="14">
        <f t="shared" si="117"/>
        <v>0.67789874935202155</v>
      </c>
      <c r="G385" s="14">
        <f>F385-(Gamma-lambda*LN(D385))</f>
        <v>-5.4124984559581812E-2</v>
      </c>
      <c r="H385" s="15">
        <f t="shared" si="107"/>
        <v>115.29202748637522</v>
      </c>
      <c r="I385" s="15">
        <f>H385*K_over_G</f>
        <v>153.72270331516697</v>
      </c>
      <c r="J385" s="73">
        <f t="shared" si="118"/>
        <v>323.84056848872683</v>
      </c>
      <c r="K385" s="73">
        <f>Mtc+N_*chi*G385</f>
        <v>1.1777300234694357</v>
      </c>
      <c r="L385" s="73">
        <f t="shared" si="119"/>
        <v>1.4891103144449218</v>
      </c>
      <c r="M385" s="73">
        <f t="shared" si="108"/>
        <v>-0.31138029097548614</v>
      </c>
      <c r="N385" s="44">
        <f t="shared" si="105"/>
        <v>2.9999999999999997E-4</v>
      </c>
      <c r="O385" s="44">
        <f t="shared" si="109"/>
        <v>-9.3414087292645833E-5</v>
      </c>
      <c r="P385" s="14">
        <f>_H*D385/J385</f>
        <v>166.74801549663201</v>
      </c>
      <c r="Q385" s="52">
        <f>D385*EXP(-chi*G385/Mtc)</f>
        <v>317.87296430384868</v>
      </c>
      <c r="R385" s="44">
        <f t="shared" si="110"/>
        <v>-9.2182967662910484E-4</v>
      </c>
      <c r="S385" s="73">
        <f t="shared" si="120"/>
        <v>323.54204264219749</v>
      </c>
      <c r="T385" s="73">
        <f>R385/(1/Mtc+1/(path_DqDp-W384))</f>
        <v>-6.3333683995899783E-4</v>
      </c>
      <c r="U385" s="52">
        <f>D385*T385/(path_DqDp-E385/D385)</f>
        <v>-0.11317849796733044</v>
      </c>
      <c r="V385" s="73">
        <f t="shared" si="121"/>
        <v>269.88568216601436</v>
      </c>
      <c r="W385" s="14">
        <f t="shared" si="122"/>
        <v>1.4884765526508201</v>
      </c>
      <c r="X385">
        <f t="shared" si="123"/>
        <v>401.71850980028398</v>
      </c>
      <c r="Y385">
        <f t="shared" si="126"/>
        <v>-7.3625102555793886E-7</v>
      </c>
      <c r="Z385" s="44">
        <f t="shared" si="124"/>
        <v>-4.8875278451794478E-2</v>
      </c>
      <c r="AA385">
        <f t="shared" si="127"/>
        <v>-2.9453771456015113E-6</v>
      </c>
      <c r="AB385" s="43">
        <f t="shared" si="125"/>
        <v>0.1172137697022624</v>
      </c>
    </row>
    <row r="386" spans="1:28">
      <c r="A386" s="74">
        <f t="shared" si="112"/>
        <v>378</v>
      </c>
      <c r="B386" s="73">
        <f t="shared" si="113"/>
        <v>10.092201021833091</v>
      </c>
      <c r="C386" s="73">
        <f t="shared" si="114"/>
        <v>-4.8875278451794477</v>
      </c>
      <c r="D386" s="73">
        <f t="shared" si="115"/>
        <v>269.88568216601436</v>
      </c>
      <c r="E386" s="73">
        <f t="shared" si="116"/>
        <v>401.71850980028398</v>
      </c>
      <c r="F386" s="14">
        <f t="shared" si="117"/>
        <v>0.67804980498156198</v>
      </c>
      <c r="G386" s="14">
        <f>F386-(Gamma-lambda*LN(D386))</f>
        <v>-5.398021796912178E-2</v>
      </c>
      <c r="H386" s="15">
        <f t="shared" si="107"/>
        <v>115.26786081733184</v>
      </c>
      <c r="I386" s="15">
        <f>H386*K_over_G</f>
        <v>153.6904810897758</v>
      </c>
      <c r="J386" s="73">
        <f t="shared" si="118"/>
        <v>323.54204264219749</v>
      </c>
      <c r="K386" s="73">
        <f>Mtc+N_*chi*G386</f>
        <v>1.1779500686869349</v>
      </c>
      <c r="L386" s="73">
        <f t="shared" si="119"/>
        <v>1.4884765526508201</v>
      </c>
      <c r="M386" s="73">
        <f t="shared" si="108"/>
        <v>-0.31052648396388527</v>
      </c>
      <c r="N386" s="44">
        <f t="shared" si="105"/>
        <v>2.9999999999999997E-4</v>
      </c>
      <c r="O386" s="44">
        <f t="shared" si="109"/>
        <v>-9.3157945189165572E-5</v>
      </c>
      <c r="P386" s="14">
        <f>_H*D386/J386</f>
        <v>166.83190843576318</v>
      </c>
      <c r="Q386" s="52">
        <f>D386*EXP(-chi*G386/Mtc)</f>
        <v>317.60102373616547</v>
      </c>
      <c r="R386" s="44">
        <f t="shared" si="110"/>
        <v>-9.1903189525422248E-4</v>
      </c>
      <c r="S386" s="73">
        <f t="shared" si="120"/>
        <v>323.2446971855536</v>
      </c>
      <c r="T386" s="73">
        <f>R386/(1/Mtc+1/(path_DqDp-W385))</f>
        <v>-6.3153505247542181E-4</v>
      </c>
      <c r="U386" s="52">
        <f>D386*T386/(path_DqDp-E386/D386)</f>
        <v>-0.11276190835675783</v>
      </c>
      <c r="V386" s="73">
        <f t="shared" si="121"/>
        <v>269.77292025765763</v>
      </c>
      <c r="W386" s="14">
        <f t="shared" si="122"/>
        <v>1.4878445951703505</v>
      </c>
      <c r="X386">
        <f t="shared" si="123"/>
        <v>401.38018132867785</v>
      </c>
      <c r="Y386">
        <f t="shared" si="126"/>
        <v>-7.3369481022633915E-7</v>
      </c>
      <c r="Z386" s="44">
        <f t="shared" si="124"/>
        <v>-4.896917009179387E-2</v>
      </c>
      <c r="AA386">
        <f t="shared" si="127"/>
        <v>-2.9351500861310426E-6</v>
      </c>
      <c r="AB386" s="43">
        <f t="shared" si="125"/>
        <v>0.11751083455217627</v>
      </c>
    </row>
    <row r="387" spans="1:28">
      <c r="A387" s="74">
        <f t="shared" si="112"/>
        <v>379</v>
      </c>
      <c r="B387" s="73">
        <f t="shared" si="113"/>
        <v>10.118777785491165</v>
      </c>
      <c r="C387" s="73">
        <f t="shared" si="114"/>
        <v>-4.8969170091793872</v>
      </c>
      <c r="D387" s="73">
        <f t="shared" si="115"/>
        <v>269.77292025765763</v>
      </c>
      <c r="E387" s="73">
        <f t="shared" si="116"/>
        <v>401.38018132867785</v>
      </c>
      <c r="F387" s="14">
        <f t="shared" si="117"/>
        <v>0.67820044552287118</v>
      </c>
      <c r="G387" s="14">
        <f>F387-(Gamma-lambda*LN(D387))</f>
        <v>-5.3835845941433424E-2</v>
      </c>
      <c r="H387" s="15">
        <f t="shared" si="107"/>
        <v>115.24377806161795</v>
      </c>
      <c r="I387" s="15">
        <f>H387*K_over_G</f>
        <v>153.65837074882396</v>
      </c>
      <c r="J387" s="73">
        <f t="shared" si="118"/>
        <v>323.2446971855536</v>
      </c>
      <c r="K387" s="73">
        <f>Mtc+N_*chi*G387</f>
        <v>1.1781695141690212</v>
      </c>
      <c r="L387" s="73">
        <f t="shared" si="119"/>
        <v>1.4878445951703505</v>
      </c>
      <c r="M387" s="73">
        <f t="shared" si="108"/>
        <v>-0.30967508100132934</v>
      </c>
      <c r="N387" s="44">
        <f t="shared" si="105"/>
        <v>2.9999999999999997E-4</v>
      </c>
      <c r="O387" s="44">
        <f t="shared" si="109"/>
        <v>-9.2902524300398791E-5</v>
      </c>
      <c r="P387" s="14">
        <f>_H*D387/J387</f>
        <v>166.91560455997129</v>
      </c>
      <c r="Q387" s="52">
        <f>D387*EXP(-chi*G387/Mtc)</f>
        <v>317.33012764329368</v>
      </c>
      <c r="R387" s="44">
        <f t="shared" si="110"/>
        <v>-9.1624143516105556E-4</v>
      </c>
      <c r="S387" s="73">
        <f t="shared" si="120"/>
        <v>322.94852700029611</v>
      </c>
      <c r="T387" s="73">
        <f>R387/(1/Mtc+1/(path_DqDp-W386))</f>
        <v>-6.2973716741357574E-4</v>
      </c>
      <c r="U387" s="52">
        <f>D387*T387/(path_DqDp-E387/D387)</f>
        <v>-0.11234694139593683</v>
      </c>
      <c r="V387" s="73">
        <f t="shared" si="121"/>
        <v>269.66057331626172</v>
      </c>
      <c r="W387" s="14">
        <f t="shared" si="122"/>
        <v>1.4872144380873267</v>
      </c>
      <c r="X387">
        <f t="shared" si="123"/>
        <v>401.04309801885051</v>
      </c>
      <c r="Y387">
        <f t="shared" si="126"/>
        <v>-7.3114755055930918E-7</v>
      </c>
      <c r="Z387" s="44">
        <f t="shared" si="124"/>
        <v>-4.906280376364483E-2</v>
      </c>
      <c r="AA387">
        <f t="shared" si="127"/>
        <v>-2.9249588610944807E-6</v>
      </c>
      <c r="AB387" s="43">
        <f t="shared" si="125"/>
        <v>0.11780790959331518</v>
      </c>
    </row>
    <row r="388" spans="1:28">
      <c r="A388" s="74">
        <f t="shared" si="112"/>
        <v>380</v>
      </c>
      <c r="B388" s="73">
        <f t="shared" si="113"/>
        <v>10.145364167210023</v>
      </c>
      <c r="C388" s="73">
        <f t="shared" si="114"/>
        <v>-4.9062803763644833</v>
      </c>
      <c r="D388" s="73">
        <f t="shared" si="115"/>
        <v>269.66057331626172</v>
      </c>
      <c r="E388" s="73">
        <f t="shared" si="116"/>
        <v>401.04309801885051</v>
      </c>
      <c r="F388" s="14">
        <f t="shared" si="117"/>
        <v>0.67835067214687017</v>
      </c>
      <c r="G388" s="14">
        <f>F388-(Gamma-lambda*LN(D388))</f>
        <v>-5.3691867369012214E-2</v>
      </c>
      <c r="H388" s="15">
        <f t="shared" si="107"/>
        <v>115.21977892519067</v>
      </c>
      <c r="I388" s="15">
        <f>H388*K_over_G</f>
        <v>153.62637190025424</v>
      </c>
      <c r="J388" s="73">
        <f t="shared" si="118"/>
        <v>322.94852700029611</v>
      </c>
      <c r="K388" s="73">
        <f>Mtc+N_*chi*G388</f>
        <v>1.1783883615991015</v>
      </c>
      <c r="L388" s="73">
        <f t="shared" si="119"/>
        <v>1.4872144380873267</v>
      </c>
      <c r="M388" s="73">
        <f t="shared" si="108"/>
        <v>-0.30882607648822513</v>
      </c>
      <c r="N388" s="44">
        <f t="shared" si="105"/>
        <v>2.9999999999999997E-4</v>
      </c>
      <c r="O388" s="44">
        <f t="shared" si="109"/>
        <v>-9.2647822946467532E-5</v>
      </c>
      <c r="P388" s="14">
        <f>_H*D388/J388</f>
        <v>166.99910404980076</v>
      </c>
      <c r="Q388" s="52">
        <f>D388*EXP(-chi*G388/Mtc)</f>
        <v>317.06027134940462</v>
      </c>
      <c r="R388" s="44">
        <f t="shared" si="110"/>
        <v>-9.1345834017148584E-4</v>
      </c>
      <c r="S388" s="73">
        <f t="shared" si="120"/>
        <v>322.65352697486156</v>
      </c>
      <c r="T388" s="73">
        <f>R388/(1/Mtc+1/(path_DqDp-W387))</f>
        <v>-6.2794322262999848E-4</v>
      </c>
      <c r="U388" s="52">
        <f>D388*T388/(path_DqDp-E388/D388)</f>
        <v>-0.11193359699333325</v>
      </c>
      <c r="V388" s="73">
        <f t="shared" si="121"/>
        <v>269.54863971926841</v>
      </c>
      <c r="W388" s="14">
        <f t="shared" si="122"/>
        <v>1.4865860774477189</v>
      </c>
      <c r="X388">
        <f t="shared" si="123"/>
        <v>400.70725500163559</v>
      </c>
      <c r="Y388">
        <f t="shared" si="126"/>
        <v>-7.2860925900150086E-7</v>
      </c>
      <c r="Z388" s="44">
        <f t="shared" si="124"/>
        <v>-4.9156180195850302E-2</v>
      </c>
      <c r="AA388">
        <f t="shared" si="127"/>
        <v>-2.9148035202617553E-6</v>
      </c>
      <c r="AB388" s="43">
        <f t="shared" si="125"/>
        <v>0.11810499478979491</v>
      </c>
    </row>
    <row r="389" spans="1:28">
      <c r="A389" s="74">
        <f t="shared" si="112"/>
        <v>381</v>
      </c>
      <c r="B389" s="73">
        <f t="shared" si="113"/>
        <v>10.171960139117814</v>
      </c>
      <c r="C389" s="73">
        <f t="shared" si="114"/>
        <v>-4.9156180195850299</v>
      </c>
      <c r="D389" s="73">
        <f t="shared" si="115"/>
        <v>269.54863971926841</v>
      </c>
      <c r="E389" s="73">
        <f t="shared" si="116"/>
        <v>400.70725500163559</v>
      </c>
      <c r="F389" s="14">
        <f t="shared" si="117"/>
        <v>0.67850048602183177</v>
      </c>
      <c r="G389" s="14">
        <f>F389-(Gamma-lambda*LN(D389))</f>
        <v>-5.3548281147207999E-2</v>
      </c>
      <c r="H389" s="15">
        <f t="shared" si="107"/>
        <v>115.19586311359909</v>
      </c>
      <c r="I389" s="15">
        <f>H389*K_over_G</f>
        <v>153.59448415146548</v>
      </c>
      <c r="J389" s="73">
        <f t="shared" si="118"/>
        <v>322.65352697486156</v>
      </c>
      <c r="K389" s="73">
        <f>Mtc+N_*chi*G389</f>
        <v>1.1786066126562438</v>
      </c>
      <c r="L389" s="73">
        <f t="shared" si="119"/>
        <v>1.4865860774477189</v>
      </c>
      <c r="M389" s="73">
        <f t="shared" si="108"/>
        <v>-0.30797946479147509</v>
      </c>
      <c r="N389" s="44">
        <f t="shared" si="105"/>
        <v>2.9999999999999997E-4</v>
      </c>
      <c r="O389" s="44">
        <f t="shared" si="109"/>
        <v>-9.2393839437442525E-5</v>
      </c>
      <c r="P389" s="14">
        <f>_H*D389/J389</f>
        <v>167.08240709252766</v>
      </c>
      <c r="Q389" s="52">
        <f>D389*EXP(-chi*G389/Mtc)</f>
        <v>316.7914501951077</v>
      </c>
      <c r="R389" s="44">
        <f t="shared" si="110"/>
        <v>-9.1068265216775297E-4</v>
      </c>
      <c r="S389" s="73">
        <f t="shared" si="120"/>
        <v>322.3596920051848</v>
      </c>
      <c r="T389" s="73">
        <f>R389/(1/Mtc+1/(path_DqDp-W388))</f>
        <v>-6.2615325464002441E-4</v>
      </c>
      <c r="U389" s="52">
        <f>D389*T389/(path_DqDp-E389/D389)</f>
        <v>-0.11152187483472868</v>
      </c>
      <c r="V389" s="73">
        <f t="shared" si="121"/>
        <v>269.43711784443366</v>
      </c>
      <c r="W389" s="14">
        <f t="shared" si="122"/>
        <v>1.485959509260997</v>
      </c>
      <c r="X389">
        <f t="shared" si="123"/>
        <v>400.37264740881204</v>
      </c>
      <c r="Y389">
        <f t="shared" si="126"/>
        <v>-7.2607994649568698E-7</v>
      </c>
      <c r="Z389" s="44">
        <f t="shared" si="124"/>
        <v>-4.9249300115234242E-2</v>
      </c>
      <c r="AA389">
        <f t="shared" si="127"/>
        <v>-2.9046841073934709E-6</v>
      </c>
      <c r="AB389" s="43">
        <f t="shared" si="125"/>
        <v>0.11840209010568752</v>
      </c>
    </row>
    <row r="390" spans="1:28">
      <c r="A390" s="74">
        <f t="shared" si="112"/>
        <v>382</v>
      </c>
      <c r="B390" s="73">
        <f t="shared" si="113"/>
        <v>10.198565673394276</v>
      </c>
      <c r="C390" s="73">
        <f t="shared" si="114"/>
        <v>-4.9249300115234238</v>
      </c>
      <c r="D390" s="73">
        <f t="shared" si="115"/>
        <v>269.43711784443366</v>
      </c>
      <c r="E390" s="73">
        <f t="shared" si="116"/>
        <v>400.37264740881204</v>
      </c>
      <c r="F390" s="14">
        <f t="shared" si="117"/>
        <v>0.67864988831336048</v>
      </c>
      <c r="G390" s="14">
        <f>F390-(Gamma-lambda*LN(D390))</f>
        <v>-5.3405086174232341E-2</v>
      </c>
      <c r="H390" s="15">
        <f t="shared" si="107"/>
        <v>115.1720303320337</v>
      </c>
      <c r="I390" s="15">
        <f>H390*K_over_G</f>
        <v>153.56270710937829</v>
      </c>
      <c r="J390" s="73">
        <f t="shared" si="118"/>
        <v>322.3596920051848</v>
      </c>
      <c r="K390" s="73">
        <f>Mtc+N_*chi*G390</f>
        <v>1.1788242690151669</v>
      </c>
      <c r="L390" s="73">
        <f t="shared" si="119"/>
        <v>1.485959509260997</v>
      </c>
      <c r="M390" s="73">
        <f t="shared" si="108"/>
        <v>-0.30713524024583005</v>
      </c>
      <c r="N390" s="44">
        <f t="shared" si="105"/>
        <v>2.9999999999999997E-4</v>
      </c>
      <c r="O390" s="44">
        <f t="shared" si="109"/>
        <v>-9.2140572073749004E-5</v>
      </c>
      <c r="P390" s="14">
        <f>_H*D390/J390</f>
        <v>167.16551388198999</v>
      </c>
      <c r="Q390" s="52">
        <f>D390*EXP(-chi*G390/Mtc)</f>
        <v>316.52365953763109</v>
      </c>
      <c r="R390" s="44">
        <f t="shared" si="110"/>
        <v>-9.0791441113695663E-4</v>
      </c>
      <c r="S390" s="73">
        <f t="shared" si="120"/>
        <v>322.06701699524365</v>
      </c>
      <c r="T390" s="73">
        <f>R390/(1/Mtc+1/(path_DqDp-W389))</f>
        <v>-6.2436729864673757E-4</v>
      </c>
      <c r="U390" s="52">
        <f>D390*T390/(path_DqDp-E390/D390)</f>
        <v>-0.11111177438958704</v>
      </c>
      <c r="V390" s="73">
        <f t="shared" si="121"/>
        <v>269.32600607004406</v>
      </c>
      <c r="W390" s="14">
        <f t="shared" si="122"/>
        <v>1.4853347295014425</v>
      </c>
      <c r="X390">
        <f t="shared" si="123"/>
        <v>400.03927037375274</v>
      </c>
      <c r="Y390">
        <f t="shared" si="126"/>
        <v>-7.2355962252244823E-7</v>
      </c>
      <c r="Z390" s="44">
        <f t="shared" si="124"/>
        <v>-4.9342164246930512E-2</v>
      </c>
      <c r="AA390">
        <f t="shared" si="127"/>
        <v>-2.8946006604050914E-6</v>
      </c>
      <c r="AB390" s="43">
        <f t="shared" si="125"/>
        <v>0.11869919550502711</v>
      </c>
    </row>
    <row r="391" spans="1:28">
      <c r="A391" s="74">
        <f t="shared" si="112"/>
        <v>383</v>
      </c>
      <c r="B391" s="73">
        <f t="shared" si="113"/>
        <v>10.225180742271695</v>
      </c>
      <c r="C391" s="73">
        <f t="shared" si="114"/>
        <v>-4.9342164246930516</v>
      </c>
      <c r="D391" s="73">
        <f t="shared" si="115"/>
        <v>269.32600607004406</v>
      </c>
      <c r="E391" s="73">
        <f t="shared" si="116"/>
        <v>400.03927037375274</v>
      </c>
      <c r="F391" s="14">
        <f t="shared" si="117"/>
        <v>0.67879888018437473</v>
      </c>
      <c r="G391" s="14">
        <f>F391-(Gamma-lambda*LN(D391))</f>
        <v>-5.3262281351163621E-2</v>
      </c>
      <c r="H391" s="15">
        <f t="shared" si="107"/>
        <v>115.14828028537417</v>
      </c>
      <c r="I391" s="15">
        <f>H391*K_over_G</f>
        <v>153.53104038049892</v>
      </c>
      <c r="J391" s="73">
        <f t="shared" si="118"/>
        <v>322.06701699524365</v>
      </c>
      <c r="K391" s="73">
        <f>Mtc+N_*chi*G391</f>
        <v>1.1790413323462312</v>
      </c>
      <c r="L391" s="73">
        <f t="shared" si="119"/>
        <v>1.4853347295014425</v>
      </c>
      <c r="M391" s="73">
        <f t="shared" si="108"/>
        <v>-0.30629339715521131</v>
      </c>
      <c r="N391" s="44">
        <f t="shared" si="105"/>
        <v>2.9999999999999997E-4</v>
      </c>
      <c r="O391" s="44">
        <f t="shared" si="109"/>
        <v>-9.1888019146563389E-5</v>
      </c>
      <c r="P391" s="14">
        <f>_H*D391/J391</f>
        <v>167.24842461842127</v>
      </c>
      <c r="Q391" s="52">
        <f>D391*EXP(-chi*G391/Mtc)</f>
        <v>316.25689475099369</v>
      </c>
      <c r="R391" s="44">
        <f t="shared" si="110"/>
        <v>-9.0515365521481048E-4</v>
      </c>
      <c r="S391" s="73">
        <f t="shared" si="120"/>
        <v>321.77549685758629</v>
      </c>
      <c r="T391" s="73">
        <f>R391/(1/Mtc+1/(path_DqDp-W390))</f>
        <v>-6.2258538856947102E-4</v>
      </c>
      <c r="U391" s="52">
        <f>D391*T391/(path_DqDp-E391/D391)</f>
        <v>-0.11070329491729228</v>
      </c>
      <c r="V391" s="73">
        <f t="shared" si="121"/>
        <v>269.21530277512676</v>
      </c>
      <c r="W391" s="14">
        <f t="shared" si="122"/>
        <v>1.4847117341094382</v>
      </c>
      <c r="X391">
        <f t="shared" si="123"/>
        <v>399.70711903205591</v>
      </c>
      <c r="Y391">
        <f t="shared" si="126"/>
        <v>-7.2104829513910793E-7</v>
      </c>
      <c r="Z391" s="44">
        <f t="shared" si="124"/>
        <v>-4.9434773314372217E-2</v>
      </c>
      <c r="AA391">
        <f t="shared" si="127"/>
        <v>-2.8845532115082546E-6</v>
      </c>
      <c r="AB391" s="43">
        <f t="shared" si="125"/>
        <v>0.11899631095181561</v>
      </c>
    </row>
    <row r="392" spans="1:28">
      <c r="A392" s="74">
        <f t="shared" si="112"/>
        <v>384</v>
      </c>
      <c r="B392" s="73">
        <f t="shared" si="113"/>
        <v>10.251805318035819</v>
      </c>
      <c r="C392" s="73">
        <f t="shared" si="114"/>
        <v>-4.9434773314372213</v>
      </c>
      <c r="D392" s="73">
        <f t="shared" si="115"/>
        <v>269.21530277512676</v>
      </c>
      <c r="E392" s="73">
        <f t="shared" si="116"/>
        <v>399.70711903205591</v>
      </c>
      <c r="F392" s="14">
        <f t="shared" si="117"/>
        <v>0.67894746279508877</v>
      </c>
      <c r="G392" s="14">
        <f>F392-(Gamma-lambda*LN(D392))</f>
        <v>-5.3119865581952252E-2</v>
      </c>
      <c r="H392" s="15">
        <f t="shared" si="107"/>
        <v>115.12461267823633</v>
      </c>
      <c r="I392" s="15">
        <f>H392*K_over_G</f>
        <v>153.49948357098179</v>
      </c>
      <c r="J392" s="73">
        <f t="shared" si="118"/>
        <v>321.77549685758629</v>
      </c>
      <c r="K392" s="73">
        <f>Mtc+N_*chi*G392</f>
        <v>1.1792578043154327</v>
      </c>
      <c r="L392" s="73">
        <f t="shared" si="119"/>
        <v>1.4847117341094382</v>
      </c>
      <c r="M392" s="73">
        <f t="shared" si="108"/>
        <v>-0.30545392979400554</v>
      </c>
      <c r="N392" s="44">
        <f t="shared" si="105"/>
        <v>2.9999999999999997E-4</v>
      </c>
      <c r="O392" s="44">
        <f t="shared" si="109"/>
        <v>-9.163617893820166E-5</v>
      </c>
      <c r="P392" s="14">
        <f>_H*D392/J392</f>
        <v>167.33113950828766</v>
      </c>
      <c r="Q392" s="52">
        <f>D392*EXP(-chi*G392/Mtc)</f>
        <v>315.99115122616888</v>
      </c>
      <c r="R392" s="44">
        <f t="shared" si="110"/>
        <v>-9.0240042072865594E-4</v>
      </c>
      <c r="S392" s="73">
        <f t="shared" si="120"/>
        <v>321.48512651384186</v>
      </c>
      <c r="T392" s="73">
        <f>R392/(1/Mtc+1/(path_DqDp-W391))</f>
        <v>-6.208075570718521E-4</v>
      </c>
      <c r="U392" s="52">
        <f>D392*T392/(path_DqDp-E392/D392)</f>
        <v>-0.11029643547325939</v>
      </c>
      <c r="V392" s="73">
        <f t="shared" si="121"/>
        <v>269.10500633965347</v>
      </c>
      <c r="W392" s="14">
        <f t="shared" si="122"/>
        <v>1.4840905189927223</v>
      </c>
      <c r="X392">
        <f t="shared" si="123"/>
        <v>399.37618852215616</v>
      </c>
      <c r="Y392">
        <f t="shared" si="126"/>
        <v>-7.1854597101791356E-7</v>
      </c>
      <c r="Z392" s="44">
        <f t="shared" si="124"/>
        <v>-4.9527128039281436E-2</v>
      </c>
      <c r="AA392">
        <f t="shared" si="127"/>
        <v>-2.8745417873820041E-6</v>
      </c>
      <c r="AB392" s="43">
        <f t="shared" si="125"/>
        <v>0.11929343641002822</v>
      </c>
    </row>
    <row r="393" spans="1:28">
      <c r="A393" s="74">
        <f t="shared" si="112"/>
        <v>385</v>
      </c>
      <c r="B393" s="73">
        <f t="shared" si="113"/>
        <v>10.278439373026774</v>
      </c>
      <c r="C393" s="73">
        <f t="shared" si="114"/>
        <v>-4.9527128039281436</v>
      </c>
      <c r="D393" s="73">
        <f t="shared" si="115"/>
        <v>269.10500633965347</v>
      </c>
      <c r="E393" s="73">
        <f t="shared" si="116"/>
        <v>399.37618852215616</v>
      </c>
      <c r="F393" s="14">
        <f t="shared" si="117"/>
        <v>0.67909563730299549</v>
      </c>
      <c r="G393" s="14">
        <f>F393-(Gamma-lambda*LN(D393))</f>
        <v>-5.2977837773426018E-2</v>
      </c>
      <c r="H393" s="15">
        <f t="shared" si="107"/>
        <v>115.10102721501737</v>
      </c>
      <c r="I393" s="15">
        <f>H393*K_over_G</f>
        <v>153.46803628668985</v>
      </c>
      <c r="J393" s="73">
        <f t="shared" si="118"/>
        <v>321.48512651384186</v>
      </c>
      <c r="K393" s="73">
        <f>Mtc+N_*chi*G393</f>
        <v>1.1794736865843924</v>
      </c>
      <c r="L393" s="73">
        <f t="shared" si="119"/>
        <v>1.4840905189927223</v>
      </c>
      <c r="M393" s="73">
        <f t="shared" si="108"/>
        <v>-0.30461683240832982</v>
      </c>
      <c r="N393" s="44">
        <f t="shared" ref="N393:N456" si="128">d_epQp</f>
        <v>2.9999999999999997E-4</v>
      </c>
      <c r="O393" s="44">
        <f t="shared" si="109"/>
        <v>-9.1385049722498939E-5</v>
      </c>
      <c r="P393" s="14">
        <f>_H*D393/J393</f>
        <v>167.41365876412755</v>
      </c>
      <c r="Q393" s="52">
        <f>D393*EXP(-chi*G393/Mtc)</f>
        <v>315.72642437124125</v>
      </c>
      <c r="R393" s="44">
        <f t="shared" si="110"/>
        <v>-8.996547422396035E-4</v>
      </c>
      <c r="S393" s="73">
        <f t="shared" si="120"/>
        <v>321.19590089521415</v>
      </c>
      <c r="T393" s="73">
        <f>R393/(1/Mtc+1/(path_DqDp-W392))</f>
        <v>-6.1903383558930744E-4</v>
      </c>
      <c r="U393" s="52">
        <f>D393*T393/(path_DqDp-E393/D393)</f>
        <v>-0.10989119491490326</v>
      </c>
      <c r="V393" s="73">
        <f t="shared" si="121"/>
        <v>268.99511514473858</v>
      </c>
      <c r="W393" s="14">
        <f t="shared" si="122"/>
        <v>1.4834710800276207</v>
      </c>
      <c r="X393">
        <f t="shared" si="123"/>
        <v>399.04647398591953</v>
      </c>
      <c r="Y393">
        <f t="shared" si="126"/>
        <v>-7.1605265548337524E-7</v>
      </c>
      <c r="Z393" s="44">
        <f t="shared" si="124"/>
        <v>-4.9619229141659421E-2</v>
      </c>
      <c r="AA393">
        <f t="shared" si="127"/>
        <v>-2.8645664093048515E-6</v>
      </c>
      <c r="AB393" s="43">
        <f t="shared" si="125"/>
        <v>0.11959057184361892</v>
      </c>
    </row>
    <row r="394" spans="1:28">
      <c r="A394" s="74">
        <f t="shared" si="112"/>
        <v>386</v>
      </c>
      <c r="B394" s="73">
        <f t="shared" si="113"/>
        <v>10.305082879639912</v>
      </c>
      <c r="C394" s="73">
        <f t="shared" si="114"/>
        <v>-4.9619229141659424</v>
      </c>
      <c r="D394" s="73">
        <f t="shared" si="115"/>
        <v>268.99511514473858</v>
      </c>
      <c r="E394" s="73">
        <f t="shared" si="116"/>
        <v>399.04647398591953</v>
      </c>
      <c r="F394" s="14">
        <f t="shared" si="117"/>
        <v>0.67924340486285029</v>
      </c>
      <c r="G394" s="14">
        <f>F394-(Gamma-lambda*LN(D394))</f>
        <v>-5.2836196835293947E-2</v>
      </c>
      <c r="H394" s="15">
        <f t="shared" ref="H394:H457" si="129">Gmax*(V393/_p0)^G_exponent</f>
        <v>115.07752359994032</v>
      </c>
      <c r="I394" s="15">
        <f>H394*K_over_G</f>
        <v>153.43669813325377</v>
      </c>
      <c r="J394" s="73">
        <f t="shared" si="118"/>
        <v>321.19590089521415</v>
      </c>
      <c r="K394" s="73">
        <f>Mtc+N_*chi*G394</f>
        <v>1.1796889808103532</v>
      </c>
      <c r="L394" s="73">
        <f t="shared" si="119"/>
        <v>1.4834710800276207</v>
      </c>
      <c r="M394" s="73">
        <f t="shared" ref="M394:M457" si="130">K394-L394</f>
        <v>-0.30378209921726751</v>
      </c>
      <c r="N394" s="44">
        <f t="shared" si="128"/>
        <v>2.9999999999999997E-4</v>
      </c>
      <c r="O394" s="44">
        <f t="shared" ref="O394:O457" si="131">N394*M394</f>
        <v>-9.1134629765180243E-5</v>
      </c>
      <c r="P394" s="14">
        <f>_H*D394/J394</f>
        <v>167.49598260439484</v>
      </c>
      <c r="Q394" s="52">
        <f>D394*EXP(-chi*G394/Mtc)</f>
        <v>315.462709611555</v>
      </c>
      <c r="R394" s="44">
        <f t="shared" ref="R394:R457" si="132">P394*(Q394-J394)*N394/J394</f>
        <v>-8.9691665258398369E-4</v>
      </c>
      <c r="S394" s="73">
        <f t="shared" si="120"/>
        <v>320.90781494295953</v>
      </c>
      <c r="T394" s="73">
        <f>R394/(1/Mtc+1/(path_DqDp-W393))</f>
        <v>-6.1726425435614473E-4</v>
      </c>
      <c r="U394" s="52">
        <f>D394*T394/(path_DqDp-E394/D394)</f>
        <v>-0.1094875719074889</v>
      </c>
      <c r="V394" s="73">
        <f t="shared" si="121"/>
        <v>268.88562757283108</v>
      </c>
      <c r="W394" s="14">
        <f t="shared" si="122"/>
        <v>1.4828534130602498</v>
      </c>
      <c r="X394">
        <f t="shared" si="123"/>
        <v>398.71797056921974</v>
      </c>
      <c r="Y394">
        <f t="shared" si="126"/>
        <v>-7.1356835254890076E-7</v>
      </c>
      <c r="Z394" s="44">
        <f t="shared" si="124"/>
        <v>-4.971107733977715E-2</v>
      </c>
      <c r="AA394">
        <f t="shared" si="127"/>
        <v>-2.8546270933132875E-6</v>
      </c>
      <c r="AB394" s="43">
        <f t="shared" si="125"/>
        <v>0.11988771721652561</v>
      </c>
    </row>
    <row r="395" spans="1:28">
      <c r="A395" s="74">
        <f t="shared" ref="A395:A458" si="133">A394+1</f>
        <v>387</v>
      </c>
      <c r="B395" s="73">
        <f t="shared" ref="B395:B458" si="134">100*AB394+C395/3</f>
        <v>10.331735810326656</v>
      </c>
      <c r="C395" s="73">
        <f t="shared" ref="C395:C458" si="135">100*Z394</f>
        <v>-4.971107733977715</v>
      </c>
      <c r="D395" s="73">
        <f t="shared" ref="D395:D458" si="136">V394</f>
        <v>268.88562757283108</v>
      </c>
      <c r="E395" s="73">
        <f t="shared" ref="E395:E458" si="137">X394</f>
        <v>398.71797056921974</v>
      </c>
      <c r="F395" s="14">
        <f t="shared" ref="F395:F458" si="138">F$9-(1+F$9)*C394/100</f>
        <v>0.6793907666266551</v>
      </c>
      <c r="G395" s="14">
        <f>F395-(Gamma-lambda*LN(D395))</f>
        <v>-5.2694941680151097E-2</v>
      </c>
      <c r="H395" s="15">
        <f t="shared" si="129"/>
        <v>115.05410153709691</v>
      </c>
      <c r="I395" s="15">
        <f>H395*K_over_G</f>
        <v>153.40546871612923</v>
      </c>
      <c r="J395" s="73">
        <f t="shared" ref="J395:J458" si="139">S394</f>
        <v>320.90781494295953</v>
      </c>
      <c r="K395" s="73">
        <f>Mtc+N_*chi*G395</f>
        <v>1.1799036886461702</v>
      </c>
      <c r="L395" s="73">
        <f t="shared" ref="L395:L458" si="140">E395/D395</f>
        <v>1.4828534130602498</v>
      </c>
      <c r="M395" s="73">
        <f t="shared" si="130"/>
        <v>-0.30294972441407952</v>
      </c>
      <c r="N395" s="44">
        <f t="shared" si="128"/>
        <v>2.9999999999999997E-4</v>
      </c>
      <c r="O395" s="44">
        <f t="shared" si="131"/>
        <v>-9.0884917324223844E-5</v>
      </c>
      <c r="P395" s="14">
        <f>_H*D395/J395</f>
        <v>167.57811125330477</v>
      </c>
      <c r="Q395" s="52">
        <f>D395*EXP(-chi*G395/Mtc)</f>
        <v>315.20000238985631</v>
      </c>
      <c r="R395" s="44">
        <f t="shared" si="132"/>
        <v>-8.9418618291389155E-4</v>
      </c>
      <c r="S395" s="73">
        <f t="shared" ref="S395:S458" si="141">J395*(1+R395)</f>
        <v>320.62086360884842</v>
      </c>
      <c r="T395" s="73">
        <f>R395/(1/Mtc+1/(path_DqDp-W394))</f>
        <v>-6.1549884243206716E-4</v>
      </c>
      <c r="U395" s="52">
        <f>D395*T395/(path_DqDp-E395/D395)</f>
        <v>-0.10908556492983748</v>
      </c>
      <c r="V395" s="73">
        <f t="shared" ref="V395:V458" si="142">D395+U395</f>
        <v>268.77654200790124</v>
      </c>
      <c r="W395" s="14">
        <f t="shared" ref="W395:W458" si="143">Mtc*(1+LN(S395/V395))</f>
        <v>1.4822375139076909</v>
      </c>
      <c r="X395">
        <f t="shared" ref="X395:X458" si="144">W395*V395</f>
        <v>398.39067342249757</v>
      </c>
      <c r="Y395">
        <f t="shared" si="126"/>
        <v>-7.1109306495256711E-7</v>
      </c>
      <c r="Z395" s="44">
        <f t="shared" ref="Z395:Z458" si="145">Z394+(Y395+O395)</f>
        <v>-4.9802673350166325E-2</v>
      </c>
      <c r="AA395">
        <f t="shared" si="127"/>
        <v>-2.844723850341339E-6</v>
      </c>
      <c r="AB395" s="43">
        <f t="shared" ref="AB395:AB458" si="146">AB394+(AA395+N395)</f>
        <v>0.12018487249267526</v>
      </c>
    </row>
    <row r="396" spans="1:28">
      <c r="A396" s="74">
        <f t="shared" si="133"/>
        <v>388</v>
      </c>
      <c r="B396" s="73">
        <f t="shared" si="134"/>
        <v>10.358398137595316</v>
      </c>
      <c r="C396" s="73">
        <f t="shared" si="135"/>
        <v>-4.9802673350166327</v>
      </c>
      <c r="D396" s="73">
        <f t="shared" si="136"/>
        <v>268.77654200790124</v>
      </c>
      <c r="E396" s="73">
        <f t="shared" si="137"/>
        <v>398.39067342249757</v>
      </c>
      <c r="F396" s="14">
        <f t="shared" si="138"/>
        <v>0.67953772374364341</v>
      </c>
      <c r="G396" s="14">
        <f>F396-(Gamma-lambda*LN(D396))</f>
        <v>-5.2554071223482102E-2</v>
      </c>
      <c r="H396" s="15">
        <f t="shared" si="129"/>
        <v>115.03076073048956</v>
      </c>
      <c r="I396" s="15">
        <f>H396*K_over_G</f>
        <v>153.37434764065276</v>
      </c>
      <c r="J396" s="73">
        <f t="shared" si="139"/>
        <v>320.62086360884842</v>
      </c>
      <c r="K396" s="73">
        <f>Mtc+N_*chi*G396</f>
        <v>1.1801178117403073</v>
      </c>
      <c r="L396" s="73">
        <f t="shared" si="140"/>
        <v>1.4822375139076909</v>
      </c>
      <c r="M396" s="73">
        <f t="shared" si="130"/>
        <v>-0.3021197021673836</v>
      </c>
      <c r="N396" s="44">
        <f t="shared" si="128"/>
        <v>2.9999999999999997E-4</v>
      </c>
      <c r="O396" s="44">
        <f t="shared" si="131"/>
        <v>-9.0635910650215069E-5</v>
      </c>
      <c r="P396" s="14">
        <f>_H*D396/J396</f>
        <v>167.66004494068338</v>
      </c>
      <c r="Q396" s="52">
        <f>D396*EXP(-chi*G396/Mtc)</f>
        <v>314.93829816642773</v>
      </c>
      <c r="R396" s="44">
        <f t="shared" si="132"/>
        <v>-8.9146336273701068E-4</v>
      </c>
      <c r="S396" s="73">
        <f t="shared" si="141"/>
        <v>320.33504185561202</v>
      </c>
      <c r="T396" s="73">
        <f>R396/(1/Mtc+1/(path_DqDp-W395))</f>
        <v>-6.1373762772824227E-4</v>
      </c>
      <c r="U396" s="52">
        <f>D396*T396/(path_DqDp-E396/D396)</f>
        <v>-0.10868517227991162</v>
      </c>
      <c r="V396" s="73">
        <f t="shared" si="142"/>
        <v>268.66785683562131</v>
      </c>
      <c r="W396" s="14">
        <f t="shared" si="143"/>
        <v>1.4816233783591435</v>
      </c>
      <c r="X396">
        <f t="shared" si="144"/>
        <v>398.06457770130396</v>
      </c>
      <c r="Y396">
        <f t="shared" si="126"/>
        <v>-7.0862679419217291E-7</v>
      </c>
      <c r="Z396" s="44">
        <f t="shared" si="145"/>
        <v>-4.9894017887610734E-2</v>
      </c>
      <c r="AA396">
        <f t="shared" si="127"/>
        <v>-2.8348566863574313E-6</v>
      </c>
      <c r="AB396" s="43">
        <f t="shared" si="146"/>
        <v>0.1204820376359889</v>
      </c>
    </row>
    <row r="397" spans="1:28">
      <c r="A397" s="74">
        <f t="shared" si="133"/>
        <v>389</v>
      </c>
      <c r="B397" s="73">
        <f t="shared" si="134"/>
        <v>10.385069834011865</v>
      </c>
      <c r="C397" s="73">
        <f t="shared" si="135"/>
        <v>-4.9894017887610733</v>
      </c>
      <c r="D397" s="73">
        <f t="shared" si="136"/>
        <v>268.66785683562131</v>
      </c>
      <c r="E397" s="73">
        <f t="shared" si="137"/>
        <v>398.06457770130396</v>
      </c>
      <c r="F397" s="14">
        <f t="shared" si="138"/>
        <v>0.67968427736026604</v>
      </c>
      <c r="G397" s="14">
        <f>F397-(Gamma-lambda*LN(D397))</f>
        <v>-5.2413584383664391E-2</v>
      </c>
      <c r="H397" s="15">
        <f t="shared" si="129"/>
        <v>115.00750088407199</v>
      </c>
      <c r="I397" s="15">
        <f>H397*K_over_G</f>
        <v>153.34333451209599</v>
      </c>
      <c r="J397" s="73">
        <f t="shared" si="139"/>
        <v>320.33504185561202</v>
      </c>
      <c r="K397" s="73">
        <f>Mtc+N_*chi*G397</f>
        <v>1.1803313517368301</v>
      </c>
      <c r="L397" s="73">
        <f t="shared" si="140"/>
        <v>1.4816233783591435</v>
      </c>
      <c r="M397" s="73">
        <f t="shared" si="130"/>
        <v>-0.30129202662231336</v>
      </c>
      <c r="N397" s="44">
        <f t="shared" si="128"/>
        <v>2.9999999999999997E-4</v>
      </c>
      <c r="O397" s="44">
        <f t="shared" si="131"/>
        <v>-9.0387607986694004E-5</v>
      </c>
      <c r="P397" s="14">
        <f>_H*D397/J397</f>
        <v>167.74178390181916</v>
      </c>
      <c r="Q397" s="52">
        <f>D397*EXP(-chi*G397/Mtc)</f>
        <v>314.67759241921561</v>
      </c>
      <c r="R397" s="44">
        <f t="shared" si="132"/>
        <v>-8.8874821995580126E-4</v>
      </c>
      <c r="S397" s="73">
        <f t="shared" si="141"/>
        <v>320.05034465737339</v>
      </c>
      <c r="T397" s="73">
        <f>R397/(1/Mtc+1/(path_DqDp-W396))</f>
        <v>-6.1198063703298575E-4</v>
      </c>
      <c r="U397" s="52">
        <f>D397*T397/(path_DqDp-E397/D397)</f>
        <v>-0.10828639208029171</v>
      </c>
      <c r="V397" s="73">
        <f t="shared" si="142"/>
        <v>268.55957044354102</v>
      </c>
      <c r="W397" s="14">
        <f t="shared" si="143"/>
        <v>1.4810110021770475</v>
      </c>
      <c r="X397">
        <f t="shared" si="144"/>
        <v>397.73967856682606</v>
      </c>
      <c r="Y397">
        <f t="shared" si="126"/>
        <v>-7.0616954055965113E-7</v>
      </c>
      <c r="Z397" s="44">
        <f t="shared" si="145"/>
        <v>-4.9985111665137985E-2</v>
      </c>
      <c r="AA397">
        <f t="shared" si="127"/>
        <v>-2.8250256025074616E-6</v>
      </c>
      <c r="AB397" s="43">
        <f t="shared" si="146"/>
        <v>0.12077921261038639</v>
      </c>
    </row>
    <row r="398" spans="1:28">
      <c r="A398" s="74">
        <f t="shared" si="133"/>
        <v>390</v>
      </c>
      <c r="B398" s="73">
        <f t="shared" si="134"/>
        <v>10.411750872200706</v>
      </c>
      <c r="C398" s="73">
        <f t="shared" si="135"/>
        <v>-4.9985111665137989</v>
      </c>
      <c r="D398" s="73">
        <f t="shared" si="136"/>
        <v>268.55957044354102</v>
      </c>
      <c r="E398" s="73">
        <f t="shared" si="137"/>
        <v>397.73967856682606</v>
      </c>
      <c r="F398" s="14">
        <f t="shared" si="138"/>
        <v>0.67983042862017717</v>
      </c>
      <c r="G398" s="14">
        <f>F398-(Gamma-lambda*LN(D398))</f>
        <v>-5.2273480081971413E-2</v>
      </c>
      <c r="H398" s="15">
        <f t="shared" si="129"/>
        <v>114.98432170178889</v>
      </c>
      <c r="I398" s="15">
        <f>H398*K_over_G</f>
        <v>153.31242893571854</v>
      </c>
      <c r="J398" s="73">
        <f t="shared" si="139"/>
        <v>320.05034465737339</v>
      </c>
      <c r="K398" s="73">
        <f>Mtc+N_*chi*G398</f>
        <v>1.1805443102754034</v>
      </c>
      <c r="L398" s="73">
        <f t="shared" si="140"/>
        <v>1.4810110021770475</v>
      </c>
      <c r="M398" s="73">
        <f t="shared" si="130"/>
        <v>-0.3004666919016441</v>
      </c>
      <c r="N398" s="44">
        <f t="shared" si="128"/>
        <v>2.9999999999999997E-4</v>
      </c>
      <c r="O398" s="44">
        <f t="shared" si="131"/>
        <v>-9.0140007570493224E-5</v>
      </c>
      <c r="P398" s="14">
        <f>_H*D398/J398</f>
        <v>167.82332837731809</v>
      </c>
      <c r="Q398" s="52">
        <f>D398*EXP(-chi*G398/Mtc)</f>
        <v>314.41788064395115</v>
      </c>
      <c r="R398" s="44">
        <f t="shared" si="132"/>
        <v>-8.8604078090582031E-4</v>
      </c>
      <c r="S398" s="73">
        <f t="shared" si="141"/>
        <v>319.76676700006396</v>
      </c>
      <c r="T398" s="73">
        <f>R398/(1/Mtc+1/(path_DqDp-W397))</f>
        <v>-6.102278960368958E-4</v>
      </c>
      <c r="U398" s="52">
        <f>D398*T398/(path_DqDp-E398/D398)</f>
        <v>-0.10788922228351522</v>
      </c>
      <c r="V398" s="73">
        <f t="shared" si="142"/>
        <v>268.4516812212575</v>
      </c>
      <c r="W398" s="14">
        <f t="shared" si="143"/>
        <v>1.4804003810981821</v>
      </c>
      <c r="X398">
        <f t="shared" si="144"/>
        <v>397.41597118639731</v>
      </c>
      <c r="Y398">
        <f t="shared" si="126"/>
        <v>-7.0372130317465292E-7</v>
      </c>
      <c r="Z398" s="44">
        <f t="shared" si="145"/>
        <v>-5.0075955394011655E-2</v>
      </c>
      <c r="AA398">
        <f t="shared" si="127"/>
        <v>-2.81523059524825E-6</v>
      </c>
      <c r="AB398" s="43">
        <f t="shared" si="146"/>
        <v>0.12107639737979115</v>
      </c>
    </row>
    <row r="399" spans="1:28">
      <c r="A399" s="74">
        <f t="shared" si="133"/>
        <v>391</v>
      </c>
      <c r="B399" s="73">
        <f t="shared" si="134"/>
        <v>10.438441224845393</v>
      </c>
      <c r="C399" s="73">
        <f t="shared" si="135"/>
        <v>-5.0075955394011658</v>
      </c>
      <c r="D399" s="73">
        <f t="shared" si="136"/>
        <v>268.4516812212575</v>
      </c>
      <c r="E399" s="73">
        <f t="shared" si="137"/>
        <v>397.41597118639731</v>
      </c>
      <c r="F399" s="14">
        <f t="shared" si="138"/>
        <v>0.67997617866422078</v>
      </c>
      <c r="G399" s="14">
        <f>F399-(Gamma-lambda*LN(D399))</f>
        <v>-5.2133757242575851E-2</v>
      </c>
      <c r="H399" s="15">
        <f t="shared" si="129"/>
        <v>114.9612228876144</v>
      </c>
      <c r="I399" s="15">
        <f>H399*K_over_G</f>
        <v>153.28163051681921</v>
      </c>
      <c r="J399" s="73">
        <f t="shared" si="139"/>
        <v>319.76676700006396</v>
      </c>
      <c r="K399" s="73">
        <f>Mtc+N_*chi*G399</f>
        <v>1.1807566889912846</v>
      </c>
      <c r="L399" s="73">
        <f t="shared" si="140"/>
        <v>1.4804003810981821</v>
      </c>
      <c r="M399" s="73">
        <f t="shared" si="130"/>
        <v>-0.29964369210689745</v>
      </c>
      <c r="N399" s="44">
        <f t="shared" si="128"/>
        <v>2.9999999999999997E-4</v>
      </c>
      <c r="O399" s="44">
        <f t="shared" si="131"/>
        <v>-8.9893107632069234E-5</v>
      </c>
      <c r="P399" s="14">
        <f>_H*D399/J399</f>
        <v>167.90467861296156</v>
      </c>
      <c r="Q399" s="52">
        <f>D399*EXP(-chi*G399/Mtc)</f>
        <v>314.15915835426529</v>
      </c>
      <c r="R399" s="44">
        <f t="shared" si="132"/>
        <v>-8.8334107039325616E-4</v>
      </c>
      <c r="S399" s="73">
        <f t="shared" si="141"/>
        <v>319.48430388182595</v>
      </c>
      <c r="T399" s="73">
        <f>R399/(1/Mtc+1/(path_DqDp-W398))</f>
        <v>-6.0847942935749702E-4</v>
      </c>
      <c r="U399" s="52">
        <f>D399*T399/(path_DqDp-E399/D399)</f>
        <v>-0.10749366067729016</v>
      </c>
      <c r="V399" s="73">
        <f t="shared" si="142"/>
        <v>268.34418756058022</v>
      </c>
      <c r="W399" s="14">
        <f t="shared" si="143"/>
        <v>1.4797915108347428</v>
      </c>
      <c r="X399">
        <f t="shared" si="144"/>
        <v>397.0934507339926</v>
      </c>
      <c r="Y399">
        <f t="shared" si="126"/>
        <v>-7.012820800173778E-7</v>
      </c>
      <c r="Z399" s="44">
        <f t="shared" si="145"/>
        <v>-5.0166549783723743E-2</v>
      </c>
      <c r="AA399">
        <f t="shared" si="127"/>
        <v>-2.8054716564733467E-6</v>
      </c>
      <c r="AB399" s="43">
        <f t="shared" si="146"/>
        <v>0.12137359190813467</v>
      </c>
    </row>
    <row r="400" spans="1:28">
      <c r="A400" s="74">
        <f t="shared" si="133"/>
        <v>392</v>
      </c>
      <c r="B400" s="73">
        <f t="shared" si="134"/>
        <v>10.465140864689342</v>
      </c>
      <c r="C400" s="73">
        <f t="shared" si="135"/>
        <v>-5.0166549783723742</v>
      </c>
      <c r="D400" s="73">
        <f t="shared" si="136"/>
        <v>268.34418756058022</v>
      </c>
      <c r="E400" s="73">
        <f t="shared" si="137"/>
        <v>397.0934507339926</v>
      </c>
      <c r="F400" s="14">
        <f t="shared" si="138"/>
        <v>0.68012152863041864</v>
      </c>
      <c r="G400" s="14">
        <f>F400-(Gamma-lambda*LN(D400))</f>
        <v>-5.199441479255118E-2</v>
      </c>
      <c r="H400" s="15">
        <f t="shared" si="129"/>
        <v>114.9382041455894</v>
      </c>
      <c r="I400" s="15">
        <f>H400*K_over_G</f>
        <v>153.25093886078588</v>
      </c>
      <c r="J400" s="73">
        <f t="shared" si="139"/>
        <v>319.48430388182595</v>
      </c>
      <c r="K400" s="73">
        <f>Mtc+N_*chi*G400</f>
        <v>1.1809684895153223</v>
      </c>
      <c r="L400" s="73">
        <f t="shared" si="140"/>
        <v>1.4797915108347428</v>
      </c>
      <c r="M400" s="73">
        <f t="shared" si="130"/>
        <v>-0.29882302131942051</v>
      </c>
      <c r="N400" s="44">
        <f t="shared" si="128"/>
        <v>2.9999999999999997E-4</v>
      </c>
      <c r="O400" s="44">
        <f t="shared" si="131"/>
        <v>-8.964690639582614E-5</v>
      </c>
      <c r="P400" s="14">
        <f>_H*D400/J400</f>
        <v>167.98583485956672</v>
      </c>
      <c r="Q400" s="52">
        <f>D400*EXP(-chi*G400/Mtc)</f>
        <v>313.90142108179577</v>
      </c>
      <c r="R400" s="44">
        <f t="shared" si="132"/>
        <v>-8.806491117320282E-4</v>
      </c>
      <c r="S400" s="73">
        <f t="shared" si="141"/>
        <v>319.20295031340009</v>
      </c>
      <c r="T400" s="73">
        <f>R400/(1/Mtc+1/(path_DqDp-W399))</f>
        <v>-6.0673526056363031E-4</v>
      </c>
      <c r="U400" s="52">
        <f>D400*T400/(path_DqDp-E400/D400)</f>
        <v>-0.10709970488962671</v>
      </c>
      <c r="V400" s="73">
        <f t="shared" si="142"/>
        <v>268.23708785569062</v>
      </c>
      <c r="W400" s="14">
        <f t="shared" si="143"/>
        <v>1.47918438707539</v>
      </c>
      <c r="X400">
        <f t="shared" si="144"/>
        <v>396.77211239070726</v>
      </c>
      <c r="Y400">
        <f t="shared" si="126"/>
        <v>-6.9885186796093144E-7</v>
      </c>
      <c r="Z400" s="44">
        <f t="shared" si="145"/>
        <v>-5.0256895541987527E-2</v>
      </c>
      <c r="AA400">
        <f t="shared" si="127"/>
        <v>-2.7957487736479861E-6</v>
      </c>
      <c r="AB400" s="43">
        <f t="shared" si="146"/>
        <v>0.12167079615936102</v>
      </c>
    </row>
    <row r="401" spans="1:28">
      <c r="A401" s="74">
        <f t="shared" si="133"/>
        <v>393</v>
      </c>
      <c r="B401" s="73">
        <f t="shared" si="134"/>
        <v>10.491849764536518</v>
      </c>
      <c r="C401" s="73">
        <f t="shared" si="135"/>
        <v>-5.0256895541987525</v>
      </c>
      <c r="D401" s="73">
        <f t="shared" si="136"/>
        <v>268.23708785569062</v>
      </c>
      <c r="E401" s="73">
        <f t="shared" si="137"/>
        <v>396.77211239070726</v>
      </c>
      <c r="F401" s="14">
        <f t="shared" si="138"/>
        <v>0.68026647965395792</v>
      </c>
      <c r="G401" s="14">
        <f>F401-(Gamma-lambda*LN(D401))</f>
        <v>-5.1855451661874663E-2</v>
      </c>
      <c r="H401" s="15">
        <f t="shared" si="129"/>
        <v>114.91526517985797</v>
      </c>
      <c r="I401" s="15">
        <f>H401*K_over_G</f>
        <v>153.22035357314397</v>
      </c>
      <c r="J401" s="73">
        <f t="shared" si="139"/>
        <v>319.20295031340009</v>
      </c>
      <c r="K401" s="73">
        <f>Mtc+N_*chi*G401</f>
        <v>1.1811797134739506</v>
      </c>
      <c r="L401" s="73">
        <f t="shared" si="140"/>
        <v>1.47918438707539</v>
      </c>
      <c r="M401" s="73">
        <f t="shared" si="130"/>
        <v>-0.29800467360143945</v>
      </c>
      <c r="N401" s="44">
        <f t="shared" si="128"/>
        <v>2.9999999999999997E-4</v>
      </c>
      <c r="O401" s="44">
        <f t="shared" si="131"/>
        <v>-8.9401402080431822E-5</v>
      </c>
      <c r="P401" s="14">
        <f>_H*D401/J401</f>
        <v>168.06679737285</v>
      </c>
      <c r="Q401" s="52">
        <f>D401*EXP(-chi*G401/Mtc)</f>
        <v>313.64466437629005</v>
      </c>
      <c r="R401" s="44">
        <f t="shared" si="132"/>
        <v>-8.7796492677976899E-4</v>
      </c>
      <c r="S401" s="73">
        <f t="shared" si="141"/>
        <v>318.92270131850034</v>
      </c>
      <c r="T401" s="73">
        <f>R401/(1/Mtc+1/(path_DqDp-W400))</f>
        <v>-6.0499541219912064E-4</v>
      </c>
      <c r="U401" s="52">
        <f>D401*T401/(path_DqDp-E401/D401)</f>
        <v>-0.10670735239380393</v>
      </c>
      <c r="V401" s="73">
        <f t="shared" si="142"/>
        <v>268.13038050329681</v>
      </c>
      <c r="W401" s="14">
        <f t="shared" si="143"/>
        <v>1.478579005486276</v>
      </c>
      <c r="X401">
        <f t="shared" si="144"/>
        <v>396.45195134522135</v>
      </c>
      <c r="Y401">
        <f t="shared" si="126"/>
        <v>-6.9643066280266882E-7</v>
      </c>
      <c r="Z401" s="44">
        <f t="shared" si="145"/>
        <v>-5.034699337473076E-2</v>
      </c>
      <c r="AA401">
        <f t="shared" si="127"/>
        <v>-2.7860619299343944E-6</v>
      </c>
      <c r="AB401" s="43">
        <f t="shared" si="146"/>
        <v>0.12196801009743109</v>
      </c>
    </row>
    <row r="402" spans="1:28">
      <c r="A402" s="74">
        <f t="shared" si="133"/>
        <v>394</v>
      </c>
      <c r="B402" s="73">
        <f t="shared" si="134"/>
        <v>10.518567897252085</v>
      </c>
      <c r="C402" s="73">
        <f t="shared" si="135"/>
        <v>-5.034699337473076</v>
      </c>
      <c r="D402" s="73">
        <f t="shared" si="136"/>
        <v>268.13038050329681</v>
      </c>
      <c r="E402" s="73">
        <f t="shared" si="137"/>
        <v>396.45195134522135</v>
      </c>
      <c r="F402" s="14">
        <f t="shared" si="138"/>
        <v>0.68041103286717997</v>
      </c>
      <c r="G402" s="14">
        <f>F402-(Gamma-lambda*LN(D402))</f>
        <v>-5.1716866783428461E-2</v>
      </c>
      <c r="H402" s="15">
        <f t="shared" si="129"/>
        <v>114.89240569470269</v>
      </c>
      <c r="I402" s="15">
        <f>H402*K_over_G</f>
        <v>153.18987425960361</v>
      </c>
      <c r="J402" s="73">
        <f t="shared" si="139"/>
        <v>318.92270131850034</v>
      </c>
      <c r="K402" s="73">
        <f>Mtc+N_*chi*G402</f>
        <v>1.1813903624891888</v>
      </c>
      <c r="L402" s="73">
        <f t="shared" si="140"/>
        <v>1.478579005486276</v>
      </c>
      <c r="M402" s="73">
        <f t="shared" si="130"/>
        <v>-0.29718864299708714</v>
      </c>
      <c r="N402" s="44">
        <f t="shared" si="128"/>
        <v>2.9999999999999997E-4</v>
      </c>
      <c r="O402" s="44">
        <f t="shared" si="131"/>
        <v>-8.9156592899126128E-5</v>
      </c>
      <c r="P402" s="14">
        <f>_H*D402/J402</f>
        <v>168.14756641329305</v>
      </c>
      <c r="Q402" s="52">
        <f>D402*EXP(-chi*G402/Mtc)</f>
        <v>313.38888380569978</v>
      </c>
      <c r="R402" s="44">
        <f t="shared" si="132"/>
        <v>-8.7528853597356035E-4</v>
      </c>
      <c r="S402" s="73">
        <f t="shared" si="141"/>
        <v>318.64355193417458</v>
      </c>
      <c r="T402" s="73">
        <f>R402/(1/Mtc+1/(path_DqDp-W401))</f>
        <v>-6.0325990580631936E-4</v>
      </c>
      <c r="U402" s="52">
        <f>D402*T402/(path_DqDp-E402/D402)</f>
        <v>-0.1063166005132791</v>
      </c>
      <c r="V402" s="73">
        <f t="shared" si="142"/>
        <v>268.02406390278355</v>
      </c>
      <c r="W402" s="14">
        <f t="shared" si="143"/>
        <v>1.4779753617120455</v>
      </c>
      <c r="X402">
        <f t="shared" si="144"/>
        <v>396.1329627942489</v>
      </c>
      <c r="Y402">
        <f t="shared" ref="Y402:Y465" si="147">U402/(I402*MPa_to_kPa)</f>
        <v>-6.9401845929522337E-7</v>
      </c>
      <c r="Z402" s="44">
        <f t="shared" si="145"/>
        <v>-5.0436843986089185E-2</v>
      </c>
      <c r="AA402">
        <f t="shared" ref="AA402:AA465" si="148">(X402-X401)/(H402*MPa_to_kPa)</f>
        <v>-2.7764111043168503E-6</v>
      </c>
      <c r="AB402" s="43">
        <f t="shared" si="146"/>
        <v>0.12226523368632677</v>
      </c>
    </row>
    <row r="403" spans="1:28">
      <c r="A403" s="74">
        <f t="shared" si="133"/>
        <v>395</v>
      </c>
      <c r="B403" s="73">
        <f t="shared" si="134"/>
        <v>10.545295235763037</v>
      </c>
      <c r="C403" s="73">
        <f t="shared" si="135"/>
        <v>-5.0436843986089182</v>
      </c>
      <c r="D403" s="73">
        <f t="shared" si="136"/>
        <v>268.02406390278355</v>
      </c>
      <c r="E403" s="73">
        <f t="shared" si="137"/>
        <v>396.1329627942489</v>
      </c>
      <c r="F403" s="14">
        <f t="shared" si="138"/>
        <v>0.68055518939956916</v>
      </c>
      <c r="G403" s="14">
        <f>F403-(Gamma-lambda*LN(D403))</f>
        <v>-5.1578659093001633E-2</v>
      </c>
      <c r="H403" s="15">
        <f t="shared" si="129"/>
        <v>114.86962539457889</v>
      </c>
      <c r="I403" s="15">
        <f>H403*K_over_G</f>
        <v>153.15950052610521</v>
      </c>
      <c r="J403" s="73">
        <f t="shared" si="139"/>
        <v>318.64355193417458</v>
      </c>
      <c r="K403" s="73">
        <f>Mtc+N_*chi*G403</f>
        <v>1.1816004381786376</v>
      </c>
      <c r="L403" s="73">
        <f t="shared" si="140"/>
        <v>1.4779753617120455</v>
      </c>
      <c r="M403" s="73">
        <f t="shared" si="130"/>
        <v>-0.29637492353340789</v>
      </c>
      <c r="N403" s="44">
        <f t="shared" si="128"/>
        <v>2.9999999999999997E-4</v>
      </c>
      <c r="O403" s="44">
        <f t="shared" si="131"/>
        <v>-8.8912477060022364E-5</v>
      </c>
      <c r="P403" s="14">
        <f>_H*D403/J403</f>
        <v>168.22814224601163</v>
      </c>
      <c r="Q403" s="52">
        <f>D403*EXP(-chi*G403/Mtc)</f>
        <v>313.13407495627195</v>
      </c>
      <c r="R403" s="44">
        <f t="shared" si="132"/>
        <v>-8.7261995836451095E-4</v>
      </c>
      <c r="S403" s="73">
        <f t="shared" si="141"/>
        <v>318.36549721115267</v>
      </c>
      <c r="T403" s="73">
        <f>R403/(1/Mtc+1/(path_DqDp-W402))</f>
        <v>-6.0152876194889281E-4</v>
      </c>
      <c r="U403" s="52">
        <f>D403*T403/(path_DqDp-E403/D403)</f>
        <v>-0.10592744642642903</v>
      </c>
      <c r="V403" s="73">
        <f t="shared" si="142"/>
        <v>267.9181364563571</v>
      </c>
      <c r="W403" s="14">
        <f t="shared" si="143"/>
        <v>1.4773734513768202</v>
      </c>
      <c r="X403">
        <f t="shared" si="144"/>
        <v>395.81514194297415</v>
      </c>
      <c r="Y403">
        <f t="shared" si="147"/>
        <v>-6.9161525117649671E-7</v>
      </c>
      <c r="Z403" s="44">
        <f t="shared" si="145"/>
        <v>-5.0526448078400385E-2</v>
      </c>
      <c r="AA403">
        <f t="shared" si="148"/>
        <v>-2.7667962717126186E-6</v>
      </c>
      <c r="AB403" s="43">
        <f t="shared" si="146"/>
        <v>0.12256246689005507</v>
      </c>
    </row>
    <row r="404" spans="1:28">
      <c r="A404" s="74">
        <f t="shared" si="133"/>
        <v>396</v>
      </c>
      <c r="B404" s="73">
        <f t="shared" si="134"/>
        <v>10.572031753058827</v>
      </c>
      <c r="C404" s="73">
        <f t="shared" si="135"/>
        <v>-5.0526448078400383</v>
      </c>
      <c r="D404" s="73">
        <f t="shared" si="136"/>
        <v>267.9181364563571</v>
      </c>
      <c r="E404" s="73">
        <f t="shared" si="137"/>
        <v>395.81514194297415</v>
      </c>
      <c r="F404" s="14">
        <f t="shared" si="138"/>
        <v>0.68069895037774264</v>
      </c>
      <c r="G404" s="14">
        <f>F404-(Gamma-lambda*LN(D404))</f>
        <v>-5.1440827529291244E-2</v>
      </c>
      <c r="H404" s="15">
        <f t="shared" si="129"/>
        <v>114.84692398414795</v>
      </c>
      <c r="I404" s="15">
        <f>H404*K_over_G</f>
        <v>153.12923197886394</v>
      </c>
      <c r="J404" s="73">
        <f t="shared" si="139"/>
        <v>318.36549721115267</v>
      </c>
      <c r="K404" s="73">
        <f>Mtc+N_*chi*G404</f>
        <v>1.1818099421554773</v>
      </c>
      <c r="L404" s="73">
        <f t="shared" si="140"/>
        <v>1.4773734513768202</v>
      </c>
      <c r="M404" s="73">
        <f t="shared" si="130"/>
        <v>-0.29556350922134289</v>
      </c>
      <c r="N404" s="44">
        <f t="shared" si="128"/>
        <v>2.9999999999999997E-4</v>
      </c>
      <c r="O404" s="44">
        <f t="shared" si="131"/>
        <v>-8.8669052766402861E-5</v>
      </c>
      <c r="P404" s="14">
        <f>_H*D404/J404</f>
        <v>168.30852514062673</v>
      </c>
      <c r="Q404" s="52">
        <f>D404*EXP(-chi*G404/Mtc)</f>
        <v>312.88023343263194</v>
      </c>
      <c r="R404" s="44">
        <f t="shared" si="132"/>
        <v>-8.699592116520827E-4</v>
      </c>
      <c r="S404" s="73">
        <f t="shared" si="141"/>
        <v>318.08853221418161</v>
      </c>
      <c r="T404" s="73">
        <f>R404/(1/Mtc+1/(path_DqDp-W403))</f>
        <v>-5.998020002344794E-4</v>
      </c>
      <c r="U404" s="52">
        <f>D404*T404/(path_DqDp-E404/D404)</f>
        <v>-0.10553988717123489</v>
      </c>
      <c r="V404" s="73">
        <f t="shared" si="142"/>
        <v>267.81259656918587</v>
      </c>
      <c r="W404" s="14">
        <f t="shared" si="143"/>
        <v>1.4767732700851517</v>
      </c>
      <c r="X404">
        <f t="shared" si="144"/>
        <v>395.49848400547211</v>
      </c>
      <c r="Y404">
        <f t="shared" si="147"/>
        <v>-6.8922103119933561E-7</v>
      </c>
      <c r="Z404" s="44">
        <f t="shared" si="145"/>
        <v>-5.0615806352197985E-2</v>
      </c>
      <c r="AA404">
        <f t="shared" si="148"/>
        <v>-2.7572174031038989E-6</v>
      </c>
      <c r="AB404" s="43">
        <f t="shared" si="146"/>
        <v>0.12285970967265196</v>
      </c>
    </row>
    <row r="405" spans="1:28">
      <c r="A405" s="74">
        <f t="shared" si="133"/>
        <v>397</v>
      </c>
      <c r="B405" s="73">
        <f t="shared" si="134"/>
        <v>10.59877742219193</v>
      </c>
      <c r="C405" s="73">
        <f t="shared" si="135"/>
        <v>-5.0615806352197987</v>
      </c>
      <c r="D405" s="73">
        <f t="shared" si="136"/>
        <v>267.81259656918587</v>
      </c>
      <c r="E405" s="73">
        <f t="shared" si="137"/>
        <v>395.49848400547211</v>
      </c>
      <c r="F405" s="14">
        <f t="shared" si="138"/>
        <v>0.68084231692544062</v>
      </c>
      <c r="G405" s="14">
        <f>F405-(Gamma-lambda*LN(D405))</f>
        <v>-5.1303371033902923E-2</v>
      </c>
      <c r="H405" s="15">
        <f t="shared" si="129"/>
        <v>114.8243011683097</v>
      </c>
      <c r="I405" s="15">
        <f>H405*K_over_G</f>
        <v>153.09906822441295</v>
      </c>
      <c r="J405" s="73">
        <f t="shared" si="139"/>
        <v>318.08853221418161</v>
      </c>
      <c r="K405" s="73">
        <f>Mtc+N_*chi*G405</f>
        <v>1.1820188760284676</v>
      </c>
      <c r="L405" s="73">
        <f t="shared" si="140"/>
        <v>1.4767732700851517</v>
      </c>
      <c r="M405" s="73">
        <f t="shared" si="130"/>
        <v>-0.29475439405668413</v>
      </c>
      <c r="N405" s="44">
        <f t="shared" si="128"/>
        <v>2.9999999999999997E-4</v>
      </c>
      <c r="O405" s="44">
        <f t="shared" si="131"/>
        <v>-8.8426318217005233E-5</v>
      </c>
      <c r="P405" s="14">
        <f>_H*D405/J405</f>
        <v>168.38871537113891</v>
      </c>
      <c r="Q405" s="52">
        <f>D405*EXP(-chi*G405/Mtc)</f>
        <v>312.6273548578626</v>
      </c>
      <c r="R405" s="44">
        <f t="shared" si="132"/>
        <v>-8.6730631221748123E-4</v>
      </c>
      <c r="S405" s="73">
        <f t="shared" si="141"/>
        <v>317.81265202234829</v>
      </c>
      <c r="T405" s="73">
        <f>R405/(1/Mtc+1/(path_DqDp-W404))</f>
        <v>-5.9807963933674506E-4</v>
      </c>
      <c r="U405" s="52">
        <f>D405*T405/(path_DqDp-E405/D405)</f>
        <v>-0.10515391964982779</v>
      </c>
      <c r="V405" s="73">
        <f t="shared" si="142"/>
        <v>267.70744264953606</v>
      </c>
      <c r="W405" s="14">
        <f t="shared" si="143"/>
        <v>1.4761748134229598</v>
      </c>
      <c r="X405">
        <f t="shared" si="144"/>
        <v>395.18298420511661</v>
      </c>
      <c r="Y405">
        <f t="shared" si="147"/>
        <v>-6.8683579116035473E-7</v>
      </c>
      <c r="Z405" s="44">
        <f t="shared" si="145"/>
        <v>-5.0704919506206148E-2</v>
      </c>
      <c r="AA405">
        <f t="shared" si="148"/>
        <v>-2.7476744656432635E-6</v>
      </c>
      <c r="AB405" s="43">
        <f t="shared" si="146"/>
        <v>0.12315696199818632</v>
      </c>
    </row>
    <row r="406" spans="1:28">
      <c r="A406" s="74">
        <f t="shared" si="133"/>
        <v>398</v>
      </c>
      <c r="B406" s="73">
        <f t="shared" si="134"/>
        <v>10.625532216278426</v>
      </c>
      <c r="C406" s="73">
        <f t="shared" si="135"/>
        <v>-5.0704919506206148</v>
      </c>
      <c r="D406" s="73">
        <f t="shared" si="136"/>
        <v>267.70744264953606</v>
      </c>
      <c r="E406" s="73">
        <f t="shared" si="137"/>
        <v>395.18298420511661</v>
      </c>
      <c r="F406" s="14">
        <f t="shared" si="138"/>
        <v>0.68098529016351672</v>
      </c>
      <c r="G406" s="14">
        <f>F406-(Gamma-lambda*LN(D406))</f>
        <v>-5.1166288551352301E-2</v>
      </c>
      <c r="H406" s="15">
        <f t="shared" si="129"/>
        <v>114.80175665223376</v>
      </c>
      <c r="I406" s="15">
        <f>H406*K_over_G</f>
        <v>153.06900886964505</v>
      </c>
      <c r="J406" s="73">
        <f t="shared" si="139"/>
        <v>317.81265202234829</v>
      </c>
      <c r="K406" s="73">
        <f>Mtc+N_*chi*G406</f>
        <v>1.1822272414019446</v>
      </c>
      <c r="L406" s="73">
        <f t="shared" si="140"/>
        <v>1.4761748134229598</v>
      </c>
      <c r="M406" s="73">
        <f t="shared" si="130"/>
        <v>-0.29394757202101518</v>
      </c>
      <c r="N406" s="44">
        <f t="shared" si="128"/>
        <v>2.9999999999999997E-4</v>
      </c>
      <c r="O406" s="44">
        <f t="shared" si="131"/>
        <v>-8.818427160630454E-5</v>
      </c>
      <c r="P406" s="14">
        <f>_H*D406/J406</f>
        <v>168.46871321580434</v>
      </c>
      <c r="Q406" s="52">
        <f>D406*EXP(-chi*G406/Mtc)</f>
        <v>312.37543487357715</v>
      </c>
      <c r="R406" s="44">
        <f t="shared" si="132"/>
        <v>-8.6466127515650269E-4</v>
      </c>
      <c r="S406" s="73">
        <f t="shared" si="141"/>
        <v>317.53785172938979</v>
      </c>
      <c r="T406" s="73">
        <f>R406/(1/Mtc+1/(path_DqDp-W405))</f>
        <v>-5.96361697017103E-4</v>
      </c>
      <c r="U406" s="52">
        <f>D406*T406/(path_DqDp-E406/D406)</f>
        <v>-0.10476954063294361</v>
      </c>
      <c r="V406" s="73">
        <f t="shared" si="142"/>
        <v>267.6026731089031</v>
      </c>
      <c r="W406" s="14">
        <f t="shared" si="143"/>
        <v>1.4755780769584435</v>
      </c>
      <c r="X406">
        <f t="shared" si="144"/>
        <v>394.86863777497422</v>
      </c>
      <c r="Y406">
        <f t="shared" si="147"/>
        <v>-6.8445952192821935E-7</v>
      </c>
      <c r="Z406" s="44">
        <f t="shared" si="145"/>
        <v>-5.0793788237334381E-2</v>
      </c>
      <c r="AA406">
        <f t="shared" si="148"/>
        <v>-2.7381674227741607E-6</v>
      </c>
      <c r="AB406" s="43">
        <f t="shared" si="146"/>
        <v>0.12345422383076354</v>
      </c>
    </row>
    <row r="407" spans="1:28">
      <c r="A407" s="74">
        <f t="shared" si="133"/>
        <v>399</v>
      </c>
      <c r="B407" s="73">
        <f t="shared" si="134"/>
        <v>10.652296108498541</v>
      </c>
      <c r="C407" s="73">
        <f t="shared" si="135"/>
        <v>-5.0793788237334381</v>
      </c>
      <c r="D407" s="73">
        <f t="shared" si="136"/>
        <v>267.6026731089031</v>
      </c>
      <c r="E407" s="73">
        <f t="shared" si="137"/>
        <v>394.86863777497422</v>
      </c>
      <c r="F407" s="14">
        <f t="shared" si="138"/>
        <v>0.68112787120992979</v>
      </c>
      <c r="G407" s="14">
        <f>F407-(Gamma-lambda*LN(D407))</f>
        <v>-5.1029579029064465E-2</v>
      </c>
      <c r="H407" s="15">
        <f t="shared" si="129"/>
        <v>114.77929014138996</v>
      </c>
      <c r="I407" s="15">
        <f>H407*K_over_G</f>
        <v>153.0390535218533</v>
      </c>
      <c r="J407" s="73">
        <f t="shared" si="139"/>
        <v>317.53785172938979</v>
      </c>
      <c r="K407" s="73">
        <f>Mtc+N_*chi*G407</f>
        <v>1.1824350398758221</v>
      </c>
      <c r="L407" s="73">
        <f t="shared" si="140"/>
        <v>1.4755780769584435</v>
      </c>
      <c r="M407" s="73">
        <f t="shared" si="130"/>
        <v>-0.29314303708262135</v>
      </c>
      <c r="N407" s="44">
        <f t="shared" si="128"/>
        <v>2.9999999999999997E-4</v>
      </c>
      <c r="O407" s="44">
        <f t="shared" si="131"/>
        <v>-8.7942911124786396E-5</v>
      </c>
      <c r="P407" s="14">
        <f>_H*D407/J407</f>
        <v>168.54851895701421</v>
      </c>
      <c r="Q407" s="52">
        <f>D407*EXP(-chi*G407/Mtc)</f>
        <v>312.12446913998662</v>
      </c>
      <c r="R407" s="44">
        <f t="shared" si="132"/>
        <v>-8.6202411431173182E-4</v>
      </c>
      <c r="S407" s="73">
        <f t="shared" si="141"/>
        <v>317.26412644399232</v>
      </c>
      <c r="T407" s="73">
        <f>R407/(1/Mtc+1/(path_DqDp-W406))</f>
        <v>-5.9464819014602602E-4</v>
      </c>
      <c r="U407" s="52">
        <f>D407*T407/(path_DqDp-E407/D407)</f>
        <v>-0.10438674676427485</v>
      </c>
      <c r="V407" s="73">
        <f t="shared" si="142"/>
        <v>267.49828636213886</v>
      </c>
      <c r="W407" s="14">
        <f t="shared" si="143"/>
        <v>1.4749830562429742</v>
      </c>
      <c r="X407">
        <f t="shared" si="144"/>
        <v>394.5554399581859</v>
      </c>
      <c r="Y407">
        <f t="shared" si="147"/>
        <v>-6.8209221347130768E-7</v>
      </c>
      <c r="Z407" s="44">
        <f t="shared" si="145"/>
        <v>-5.0882413240672636E-2</v>
      </c>
      <c r="AA407">
        <f t="shared" si="148"/>
        <v>-2.7286962343338012E-6</v>
      </c>
      <c r="AB407" s="43">
        <f t="shared" si="146"/>
        <v>0.12375149513452921</v>
      </c>
    </row>
    <row r="408" spans="1:28">
      <c r="A408" s="74">
        <f t="shared" si="133"/>
        <v>400</v>
      </c>
      <c r="B408" s="73">
        <f t="shared" si="134"/>
        <v>10.679069072097167</v>
      </c>
      <c r="C408" s="73">
        <f t="shared" si="135"/>
        <v>-5.0882413240672637</v>
      </c>
      <c r="D408" s="73">
        <f t="shared" si="136"/>
        <v>267.49828636213886</v>
      </c>
      <c r="E408" s="73">
        <f t="shared" si="137"/>
        <v>394.5554399581859</v>
      </c>
      <c r="F408" s="14">
        <f t="shared" si="138"/>
        <v>0.68127006117973499</v>
      </c>
      <c r="G408" s="14">
        <f>F408-(Gamma-lambda*LN(D408))</f>
        <v>-5.0893241417374502E-2</v>
      </c>
      <c r="H408" s="15">
        <f t="shared" si="129"/>
        <v>114.75690134157807</v>
      </c>
      <c r="I408" s="15">
        <f>H408*K_over_G</f>
        <v>153.00920178877078</v>
      </c>
      <c r="J408" s="73">
        <f t="shared" si="139"/>
        <v>317.26412644399232</v>
      </c>
      <c r="K408" s="73">
        <f>Mtc+N_*chi*G408</f>
        <v>1.1826422730455908</v>
      </c>
      <c r="L408" s="73">
        <f t="shared" si="140"/>
        <v>1.4749830562429742</v>
      </c>
      <c r="M408" s="73">
        <f t="shared" si="130"/>
        <v>-0.29234078319738344</v>
      </c>
      <c r="N408" s="44">
        <f t="shared" si="128"/>
        <v>2.9999999999999997E-4</v>
      </c>
      <c r="O408" s="44">
        <f t="shared" si="131"/>
        <v>-8.7702234959215029E-5</v>
      </c>
      <c r="P408" s="14">
        <f>_H*D408/J408</f>
        <v>168.62813288117604</v>
      </c>
      <c r="Q408" s="52">
        <f>D408*EXP(-chi*G408/Mtc)</f>
        <v>311.87445333596298</v>
      </c>
      <c r="R408" s="44">
        <f t="shared" si="132"/>
        <v>-8.593948423040339E-4</v>
      </c>
      <c r="S408" s="73">
        <f t="shared" si="141"/>
        <v>316.99147129007827</v>
      </c>
      <c r="T408" s="73">
        <f>R408/(1/Mtc+1/(path_DqDp-W407))</f>
        <v>-5.9293913472391096E-4</v>
      </c>
      <c r="U408" s="52">
        <f>D408*T408/(path_DqDp-E408/D408)</f>
        <v>-0.10400553456471381</v>
      </c>
      <c r="V408" s="73">
        <f t="shared" si="142"/>
        <v>267.39428082757416</v>
      </c>
      <c r="W408" s="14">
        <f t="shared" si="143"/>
        <v>1.4743897468119675</v>
      </c>
      <c r="X408">
        <f t="shared" si="144"/>
        <v>394.24338600833522</v>
      </c>
      <c r="Y408">
        <f t="shared" si="147"/>
        <v>-6.7973385488471121E-7</v>
      </c>
      <c r="Z408" s="44">
        <f t="shared" si="145"/>
        <v>-5.0970795209486733E-2</v>
      </c>
      <c r="AA408">
        <f t="shared" si="148"/>
        <v>-2.7192608566681216E-6</v>
      </c>
      <c r="AB408" s="43">
        <f t="shared" si="146"/>
        <v>0.12404877587367254</v>
      </c>
    </row>
    <row r="409" spans="1:28">
      <c r="A409" s="74">
        <f t="shared" si="133"/>
        <v>401</v>
      </c>
      <c r="B409" s="73">
        <f t="shared" si="134"/>
        <v>10.705851080384363</v>
      </c>
      <c r="C409" s="73">
        <f t="shared" si="135"/>
        <v>-5.0970795209486734</v>
      </c>
      <c r="D409" s="73">
        <f t="shared" si="136"/>
        <v>267.39428082757416</v>
      </c>
      <c r="E409" s="73">
        <f t="shared" si="137"/>
        <v>394.24338600833522</v>
      </c>
      <c r="F409" s="14">
        <f t="shared" si="138"/>
        <v>0.68141186118507624</v>
      </c>
      <c r="G409" s="14">
        <f>F409-(Gamma-lambda*LN(D409))</f>
        <v>-5.0757274669527619E-2</v>
      </c>
      <c r="H409" s="15">
        <f t="shared" si="129"/>
        <v>114.73458995895615</v>
      </c>
      <c r="I409" s="15">
        <f>H409*K_over_G</f>
        <v>152.97945327860822</v>
      </c>
      <c r="J409" s="73">
        <f t="shared" si="139"/>
        <v>316.99147129007827</v>
      </c>
      <c r="K409" s="73">
        <f>Mtc+N_*chi*G409</f>
        <v>1.1828489425023181</v>
      </c>
      <c r="L409" s="73">
        <f t="shared" si="140"/>
        <v>1.4743897468119675</v>
      </c>
      <c r="M409" s="73">
        <f t="shared" si="130"/>
        <v>-0.29154080430964946</v>
      </c>
      <c r="N409" s="44">
        <f t="shared" si="128"/>
        <v>2.9999999999999997E-4</v>
      </c>
      <c r="O409" s="44">
        <f t="shared" si="131"/>
        <v>-8.7462241292894828E-5</v>
      </c>
      <c r="P409" s="14">
        <f>_H*D409/J409</f>
        <v>168.70755527859748</v>
      </c>
      <c r="Q409" s="52">
        <f>D409*EXP(-chi*G409/Mtc)</f>
        <v>311.62538315909626</v>
      </c>
      <c r="R409" s="44">
        <f t="shared" si="132"/>
        <v>-8.5677347056353596E-4</v>
      </c>
      <c r="S409" s="73">
        <f t="shared" si="141"/>
        <v>316.71988140708203</v>
      </c>
      <c r="T409" s="73">
        <f>R409/(1/Mtc+1/(path_DqDp-W408))</f>
        <v>-5.9123454590162756E-4</v>
      </c>
      <c r="U409" s="52">
        <f>D409*T409/(path_DqDp-E409/D409)</f>
        <v>-0.10362590043651079</v>
      </c>
      <c r="V409" s="73">
        <f t="shared" si="142"/>
        <v>267.29065492713767</v>
      </c>
      <c r="W409" s="14">
        <f t="shared" si="143"/>
        <v>1.4737981441857333</v>
      </c>
      <c r="X409">
        <f t="shared" si="144"/>
        <v>393.93247118980474</v>
      </c>
      <c r="Y409">
        <f t="shared" si="147"/>
        <v>-6.7738443441673125E-7</v>
      </c>
      <c r="Z409" s="44">
        <f t="shared" si="145"/>
        <v>-5.1058934835214044E-2</v>
      </c>
      <c r="AA409">
        <f t="shared" si="148"/>
        <v>-2.7098612427316009E-6</v>
      </c>
      <c r="AB409" s="43">
        <f t="shared" si="146"/>
        <v>0.12434606601242981</v>
      </c>
    </row>
    <row r="410" spans="1:28">
      <c r="A410" s="74">
        <f t="shared" si="133"/>
        <v>402</v>
      </c>
      <c r="B410" s="73">
        <f t="shared" si="134"/>
        <v>10.732642106735847</v>
      </c>
      <c r="C410" s="73">
        <f t="shared" si="135"/>
        <v>-5.1058934835214043</v>
      </c>
      <c r="D410" s="73">
        <f t="shared" si="136"/>
        <v>267.29065492713767</v>
      </c>
      <c r="E410" s="73">
        <f t="shared" si="137"/>
        <v>393.93247118980474</v>
      </c>
      <c r="F410" s="14">
        <f t="shared" si="138"/>
        <v>0.68155327233517871</v>
      </c>
      <c r="G410" s="14">
        <f>F410-(Gamma-lambda*LN(D410))</f>
        <v>-5.0621677741678583E-2</v>
      </c>
      <c r="H410" s="15">
        <f t="shared" si="129"/>
        <v>114.7123557000687</v>
      </c>
      <c r="I410" s="15">
        <f>H410*K_over_G</f>
        <v>152.94980760009162</v>
      </c>
      <c r="J410" s="73">
        <f t="shared" si="139"/>
        <v>316.71988140708203</v>
      </c>
      <c r="K410" s="73">
        <f>Mtc+N_*chi*G410</f>
        <v>1.1830550498326486</v>
      </c>
      <c r="L410" s="73">
        <f t="shared" si="140"/>
        <v>1.4737981441857333</v>
      </c>
      <c r="M410" s="73">
        <f t="shared" si="130"/>
        <v>-0.29074309435308465</v>
      </c>
      <c r="N410" s="44">
        <f t="shared" si="128"/>
        <v>2.9999999999999997E-4</v>
      </c>
      <c r="O410" s="44">
        <f t="shared" si="131"/>
        <v>-8.7222928305925388E-5</v>
      </c>
      <c r="P410" s="14">
        <f>_H*D410/J410</f>
        <v>168.78678644337285</v>
      </c>
      <c r="Q410" s="52">
        <f>D410*EXP(-chi*G410/Mtc)</f>
        <v>311.3772543257478</v>
      </c>
      <c r="R410" s="44">
        <f t="shared" si="132"/>
        <v>-8.5416000935984511E-4</v>
      </c>
      <c r="S410" s="73">
        <f t="shared" si="141"/>
        <v>316.44935195021486</v>
      </c>
      <c r="T410" s="73">
        <f>R410/(1/Mtc+1/(path_DqDp-W409))</f>
        <v>-5.8953443800057836E-4</v>
      </c>
      <c r="U410" s="52">
        <f>D410*T410/(path_DqDp-E410/D410)</f>
        <v>-0.10324784066731811</v>
      </c>
      <c r="V410" s="73">
        <f t="shared" si="142"/>
        <v>267.18740708647033</v>
      </c>
      <c r="W410" s="14">
        <f t="shared" si="143"/>
        <v>1.4732082438703051</v>
      </c>
      <c r="X410">
        <f t="shared" si="144"/>
        <v>393.62269077811925</v>
      </c>
      <c r="Y410">
        <f t="shared" si="147"/>
        <v>-6.7504393949467289E-7</v>
      </c>
      <c r="Z410" s="44">
        <f t="shared" si="145"/>
        <v>-5.1146832807459464E-2</v>
      </c>
      <c r="AA410">
        <f t="shared" si="148"/>
        <v>-2.7004973421996339E-6</v>
      </c>
      <c r="AB410" s="43">
        <f t="shared" si="146"/>
        <v>0.12464336551508762</v>
      </c>
    </row>
    <row r="411" spans="1:28">
      <c r="A411" s="74">
        <f t="shared" si="133"/>
        <v>403</v>
      </c>
      <c r="B411" s="73">
        <f t="shared" si="134"/>
        <v>10.759442124593447</v>
      </c>
      <c r="C411" s="73">
        <f t="shared" si="135"/>
        <v>-5.1146832807459468</v>
      </c>
      <c r="D411" s="73">
        <f t="shared" si="136"/>
        <v>267.18740708647033</v>
      </c>
      <c r="E411" s="73">
        <f t="shared" si="137"/>
        <v>393.62269077811925</v>
      </c>
      <c r="F411" s="14">
        <f t="shared" si="138"/>
        <v>0.68169429573634244</v>
      </c>
      <c r="G411" s="14">
        <f>F411-(Gamma-lambda*LN(D411))</f>
        <v>-5.0486449592890392E-2</v>
      </c>
      <c r="H411" s="15">
        <f t="shared" si="129"/>
        <v>114.69019827187333</v>
      </c>
      <c r="I411" s="15">
        <f>H411*K_over_G</f>
        <v>152.92026436249779</v>
      </c>
      <c r="J411" s="73">
        <f t="shared" si="139"/>
        <v>316.44935195021486</v>
      </c>
      <c r="K411" s="73">
        <f>Mtc+N_*chi*G411</f>
        <v>1.1832605966188066</v>
      </c>
      <c r="L411" s="73">
        <f t="shared" si="140"/>
        <v>1.4732082438703051</v>
      </c>
      <c r="M411" s="73">
        <f t="shared" si="130"/>
        <v>-0.28994764725149857</v>
      </c>
      <c r="N411" s="44">
        <f t="shared" si="128"/>
        <v>2.9999999999999997E-4</v>
      </c>
      <c r="O411" s="44">
        <f t="shared" si="131"/>
        <v>-8.6984294175449563E-5</v>
      </c>
      <c r="P411" s="14">
        <f>_H*D411/J411</f>
        <v>168.86582667327147</v>
      </c>
      <c r="Q411" s="52">
        <f>D411*EXP(-chi*G411/Mtc)</f>
        <v>311.13006257109731</v>
      </c>
      <c r="R411" s="44">
        <f t="shared" si="132"/>
        <v>-8.5155446783188892E-4</v>
      </c>
      <c r="S411" s="73">
        <f t="shared" si="141"/>
        <v>316.17987809071911</v>
      </c>
      <c r="T411" s="73">
        <f>R411/(1/Mtc+1/(path_DqDp-W410))</f>
        <v>-5.8783882453253299E-4</v>
      </c>
      <c r="U411" s="52">
        <f>D411*T411/(path_DqDp-E411/D411)</f>
        <v>-0.10287135143416651</v>
      </c>
      <c r="V411" s="73">
        <f t="shared" si="142"/>
        <v>267.08453573503618</v>
      </c>
      <c r="W411" s="14">
        <f t="shared" si="143"/>
        <v>1.472620041358252</v>
      </c>
      <c r="X411">
        <f t="shared" si="144"/>
        <v>393.3140400602785</v>
      </c>
      <c r="Y411">
        <f t="shared" si="147"/>
        <v>-6.7271235675024584E-7</v>
      </c>
      <c r="Z411" s="44">
        <f t="shared" si="145"/>
        <v>-5.1234489813991667E-2</v>
      </c>
      <c r="AA411">
        <f t="shared" si="148"/>
        <v>-2.6911691015573242E-6</v>
      </c>
      <c r="AB411" s="43">
        <f t="shared" si="146"/>
        <v>0.12494067434598606</v>
      </c>
    </row>
    <row r="412" spans="1:28">
      <c r="A412" s="74">
        <f t="shared" si="133"/>
        <v>404</v>
      </c>
      <c r="B412" s="73">
        <f t="shared" si="134"/>
        <v>10.786251107465549</v>
      </c>
      <c r="C412" s="73">
        <f t="shared" si="135"/>
        <v>-5.123448981399167</v>
      </c>
      <c r="D412" s="73">
        <f t="shared" si="136"/>
        <v>267.08453573503618</v>
      </c>
      <c r="E412" s="73">
        <f t="shared" si="137"/>
        <v>393.3140400602785</v>
      </c>
      <c r="F412" s="14">
        <f t="shared" si="138"/>
        <v>0.68183493249193516</v>
      </c>
      <c r="G412" s="14">
        <f>F412-(Gamma-lambda*LN(D412))</f>
        <v>-5.0351589185134382E-2</v>
      </c>
      <c r="H412" s="15">
        <f t="shared" si="129"/>
        <v>114.66811738176703</v>
      </c>
      <c r="I412" s="15">
        <f>H412*K_over_G</f>
        <v>152.89082317568941</v>
      </c>
      <c r="J412" s="73">
        <f t="shared" si="139"/>
        <v>316.17987809071911</v>
      </c>
      <c r="K412" s="73">
        <f>Mtc+N_*chi*G412</f>
        <v>1.1834655844385957</v>
      </c>
      <c r="L412" s="73">
        <f t="shared" si="140"/>
        <v>1.472620041358252</v>
      </c>
      <c r="M412" s="73">
        <f t="shared" si="130"/>
        <v>-0.28915445691965624</v>
      </c>
      <c r="N412" s="44">
        <f t="shared" si="128"/>
        <v>2.9999999999999997E-4</v>
      </c>
      <c r="O412" s="44">
        <f t="shared" si="131"/>
        <v>-8.674633707589687E-5</v>
      </c>
      <c r="P412" s="14">
        <f>_H*D412/J412</f>
        <v>168.94467626962879</v>
      </c>
      <c r="Q412" s="52">
        <f>D412*EXP(-chi*G412/Mtc)</f>
        <v>310.88380364918726</v>
      </c>
      <c r="R412" s="44">
        <f t="shared" si="132"/>
        <v>-8.4895685401687631E-4</v>
      </c>
      <c r="S412" s="73">
        <f t="shared" si="141"/>
        <v>315.9114550161118</v>
      </c>
      <c r="T412" s="73">
        <f>R412/(1/Mtc+1/(path_DqDp-W411))</f>
        <v>-5.8614771821889036E-4</v>
      </c>
      <c r="U412" s="52">
        <f>D412*T412/(path_DqDp-E412/D412)</f>
        <v>-0.10249642880731467</v>
      </c>
      <c r="V412" s="73">
        <f t="shared" si="142"/>
        <v>266.98203930622884</v>
      </c>
      <c r="W412" s="14">
        <f t="shared" si="143"/>
        <v>1.47203353212947</v>
      </c>
      <c r="X412">
        <f t="shared" si="144"/>
        <v>393.00651433507704</v>
      </c>
      <c r="Y412">
        <f t="shared" si="147"/>
        <v>-6.7038967204417699E-7</v>
      </c>
      <c r="Z412" s="44">
        <f t="shared" si="145"/>
        <v>-5.1321906540739606E-2</v>
      </c>
      <c r="AA412">
        <f t="shared" si="148"/>
        <v>-2.6818764642102394E-6</v>
      </c>
      <c r="AB412" s="43">
        <f t="shared" si="146"/>
        <v>0.12523799246952186</v>
      </c>
    </row>
    <row r="413" spans="1:28">
      <c r="A413" s="74">
        <f t="shared" si="133"/>
        <v>405</v>
      </c>
      <c r="B413" s="73">
        <f t="shared" si="134"/>
        <v>10.813069028927531</v>
      </c>
      <c r="C413" s="73">
        <f t="shared" si="135"/>
        <v>-5.1321906540739608</v>
      </c>
      <c r="D413" s="73">
        <f t="shared" si="136"/>
        <v>266.98203930622884</v>
      </c>
      <c r="E413" s="73">
        <f t="shared" si="137"/>
        <v>393.00651433507704</v>
      </c>
      <c r="F413" s="14">
        <f t="shared" si="138"/>
        <v>0.68197518370238663</v>
      </c>
      <c r="G413" s="14">
        <f>F413-(Gamma-lambda*LN(D413))</f>
        <v>-5.0217095483288898E-2</v>
      </c>
      <c r="H413" s="15">
        <f t="shared" si="129"/>
        <v>114.64611273761143</v>
      </c>
      <c r="I413" s="15">
        <f>H413*K_over_G</f>
        <v>152.86148365014859</v>
      </c>
      <c r="J413" s="73">
        <f t="shared" si="139"/>
        <v>315.9114550161118</v>
      </c>
      <c r="K413" s="73">
        <f>Mtc+N_*chi*G413</f>
        <v>1.1836700148654009</v>
      </c>
      <c r="L413" s="73">
        <f t="shared" si="140"/>
        <v>1.47203353212947</v>
      </c>
      <c r="M413" s="73">
        <f t="shared" si="130"/>
        <v>-0.28836351726406906</v>
      </c>
      <c r="N413" s="44">
        <f t="shared" si="128"/>
        <v>2.9999999999999997E-4</v>
      </c>
      <c r="O413" s="44">
        <f t="shared" si="131"/>
        <v>-8.6509055179220711E-5</v>
      </c>
      <c r="P413" s="14">
        <f>_H*D413/J413</f>
        <v>169.02333553723938</v>
      </c>
      <c r="Q413" s="52">
        <f>D413*EXP(-chi*G413/Mtc)</f>
        <v>310.63847333296115</v>
      </c>
      <c r="R413" s="44">
        <f t="shared" si="132"/>
        <v>-8.4636717487889175E-4</v>
      </c>
      <c r="S413" s="73">
        <f t="shared" si="141"/>
        <v>315.64407793041795</v>
      </c>
      <c r="T413" s="73">
        <f>R413/(1/Mtc+1/(path_DqDp-W412))</f>
        <v>-5.8446113100972096E-4</v>
      </c>
      <c r="U413" s="52">
        <f>D413*T413/(path_DqDp-E413/D413)</f>
        <v>-0.10212306875403378</v>
      </c>
      <c r="V413" s="73">
        <f t="shared" si="142"/>
        <v>266.87991623747479</v>
      </c>
      <c r="W413" s="14">
        <f t="shared" si="143"/>
        <v>1.4714487116519528</v>
      </c>
      <c r="X413">
        <f t="shared" si="144"/>
        <v>392.70010891341337</v>
      </c>
      <c r="Y413">
        <f t="shared" si="147"/>
        <v>-6.6807587049044397E-7</v>
      </c>
      <c r="Z413" s="44">
        <f t="shared" si="145"/>
        <v>-5.140908367178932E-2</v>
      </c>
      <c r="AA413">
        <f t="shared" si="148"/>
        <v>-2.6726193705750314E-6</v>
      </c>
      <c r="AB413" s="43">
        <f t="shared" si="146"/>
        <v>0.12553531985015129</v>
      </c>
    </row>
    <row r="414" spans="1:28">
      <c r="A414" s="74">
        <f t="shared" si="133"/>
        <v>406</v>
      </c>
      <c r="B414" s="73">
        <f t="shared" si="134"/>
        <v>10.839895862622152</v>
      </c>
      <c r="C414" s="73">
        <f t="shared" si="135"/>
        <v>-5.1409083671789322</v>
      </c>
      <c r="D414" s="73">
        <f t="shared" si="136"/>
        <v>266.87991623747479</v>
      </c>
      <c r="E414" s="73">
        <f t="shared" si="137"/>
        <v>392.70010891341337</v>
      </c>
      <c r="F414" s="14">
        <f t="shared" si="138"/>
        <v>0.68211505046518339</v>
      </c>
      <c r="G414" s="14">
        <f>F414-(Gamma-lambda*LN(D414))</f>
        <v>-5.0082967455137295E-2</v>
      </c>
      <c r="H414" s="15">
        <f t="shared" si="129"/>
        <v>114.62418404775732</v>
      </c>
      <c r="I414" s="15">
        <f>H414*K_over_G</f>
        <v>152.83224539700979</v>
      </c>
      <c r="J414" s="73">
        <f t="shared" si="139"/>
        <v>315.64407793041795</v>
      </c>
      <c r="K414" s="73">
        <f>Mtc+N_*chi*G414</f>
        <v>1.1838738894681913</v>
      </c>
      <c r="L414" s="73">
        <f t="shared" si="140"/>
        <v>1.4714487116519528</v>
      </c>
      <c r="M414" s="73">
        <f t="shared" si="130"/>
        <v>-0.28757482218376151</v>
      </c>
      <c r="N414" s="44">
        <f t="shared" si="128"/>
        <v>2.9999999999999997E-4</v>
      </c>
      <c r="O414" s="44">
        <f t="shared" si="131"/>
        <v>-8.6272446655128441E-5</v>
      </c>
      <c r="P414" s="14">
        <f>_H*D414/J414</f>
        <v>169.10180478425264</v>
      </c>
      <c r="Q414" s="52">
        <f>D414*EXP(-chi*G414/Mtc)</f>
        <v>310.39406741429809</v>
      </c>
      <c r="R414" s="44">
        <f t="shared" si="132"/>
        <v>-8.4378543633682355E-4</v>
      </c>
      <c r="S414" s="73">
        <f t="shared" si="141"/>
        <v>315.37774205439433</v>
      </c>
      <c r="T414" s="73">
        <f>R414/(1/Mtc+1/(path_DqDp-W413))</f>
        <v>-5.8277907410238337E-4</v>
      </c>
      <c r="U414" s="52">
        <f>D414*T414/(path_DqDp-E414/D414)</f>
        <v>-0.10175126714229228</v>
      </c>
      <c r="V414" s="73">
        <f t="shared" si="142"/>
        <v>266.77816497033251</v>
      </c>
      <c r="W414" s="14">
        <f t="shared" si="143"/>
        <v>1.4708655753825473</v>
      </c>
      <c r="X414">
        <f t="shared" si="144"/>
        <v>392.39481911858826</v>
      </c>
      <c r="Y414">
        <f t="shared" si="147"/>
        <v>-6.6577093647989464E-7</v>
      </c>
      <c r="Z414" s="44">
        <f t="shared" si="145"/>
        <v>-5.1496021889380926E-2</v>
      </c>
      <c r="AA414">
        <f t="shared" si="148"/>
        <v>-2.6633977581721983E-6</v>
      </c>
      <c r="AB414" s="43">
        <f t="shared" si="146"/>
        <v>0.12583265645239311</v>
      </c>
    </row>
    <row r="415" spans="1:28">
      <c r="A415" s="74">
        <f t="shared" si="133"/>
        <v>407</v>
      </c>
      <c r="B415" s="73">
        <f t="shared" si="134"/>
        <v>10.866731582259948</v>
      </c>
      <c r="C415" s="73">
        <f t="shared" si="135"/>
        <v>-5.1496021889380925</v>
      </c>
      <c r="D415" s="73">
        <f t="shared" si="136"/>
        <v>266.77816497033251</v>
      </c>
      <c r="E415" s="73">
        <f t="shared" si="137"/>
        <v>392.39481911858826</v>
      </c>
      <c r="F415" s="14">
        <f t="shared" si="138"/>
        <v>0.6822545338748629</v>
      </c>
      <c r="G415" s="14">
        <f>F415-(Gamma-lambda*LN(D415))</f>
        <v>-4.9949204071367159E-2</v>
      </c>
      <c r="H415" s="15">
        <f t="shared" si="129"/>
        <v>114.60233102106834</v>
      </c>
      <c r="I415" s="15">
        <f>H415*K_over_G</f>
        <v>152.80310802809115</v>
      </c>
      <c r="J415" s="73">
        <f t="shared" si="139"/>
        <v>315.37774205439433</v>
      </c>
      <c r="K415" s="73">
        <f>Mtc+N_*chi*G415</f>
        <v>1.184077209811522</v>
      </c>
      <c r="L415" s="73">
        <f t="shared" si="140"/>
        <v>1.4708655753825473</v>
      </c>
      <c r="M415" s="73">
        <f t="shared" si="130"/>
        <v>-0.28678836557102527</v>
      </c>
      <c r="N415" s="44">
        <f t="shared" si="128"/>
        <v>2.9999999999999997E-4</v>
      </c>
      <c r="O415" s="44">
        <f t="shared" si="131"/>
        <v>-8.6036509671307573E-5</v>
      </c>
      <c r="P415" s="14">
        <f>_H*D415/J415</f>
        <v>169.18008432207009</v>
      </c>
      <c r="Q415" s="52">
        <f>D415*EXP(-chi*G415/Mtc)</f>
        <v>310.15058170404308</v>
      </c>
      <c r="R415" s="44">
        <f t="shared" si="132"/>
        <v>-8.4121164329176048E-4</v>
      </c>
      <c r="S415" s="73">
        <f t="shared" si="141"/>
        <v>315.11244262574309</v>
      </c>
      <c r="T415" s="73">
        <f>R415/(1/Mtc+1/(path_DqDp-W414))</f>
        <v>-5.8110155795980444E-4</v>
      </c>
      <c r="U415" s="52">
        <f>D415*T415/(path_DqDp-E415/D415)</f>
        <v>-0.101381019744357</v>
      </c>
      <c r="V415" s="73">
        <f t="shared" si="142"/>
        <v>266.67678395058817</v>
      </c>
      <c r="W415" s="14">
        <f t="shared" si="143"/>
        <v>1.4702841187676861</v>
      </c>
      <c r="X415">
        <f t="shared" si="144"/>
        <v>392.09064028659111</v>
      </c>
      <c r="Y415">
        <f t="shared" si="147"/>
        <v>-6.6347485370336337E-7</v>
      </c>
      <c r="Z415" s="44">
        <f t="shared" si="145"/>
        <v>-5.1582721873905939E-2</v>
      </c>
      <c r="AA415">
        <f t="shared" si="148"/>
        <v>-2.6542115617284342E-6</v>
      </c>
      <c r="AB415" s="43">
        <f t="shared" si="146"/>
        <v>0.12613000224083137</v>
      </c>
    </row>
    <row r="416" spans="1:28">
      <c r="A416" s="74">
        <f t="shared" si="133"/>
        <v>408</v>
      </c>
      <c r="B416" s="73">
        <f t="shared" si="134"/>
        <v>10.893576161619606</v>
      </c>
      <c r="C416" s="73">
        <f t="shared" si="135"/>
        <v>-5.1582721873905939</v>
      </c>
      <c r="D416" s="73">
        <f t="shared" si="136"/>
        <v>266.67678395058817</v>
      </c>
      <c r="E416" s="73">
        <f t="shared" si="137"/>
        <v>392.09064028659111</v>
      </c>
      <c r="F416" s="14">
        <f t="shared" si="138"/>
        <v>0.68239363502300943</v>
      </c>
      <c r="G416" s="14">
        <f>F416-(Gamma-lambda*LN(D416))</f>
        <v>-4.981580430556809E-2</v>
      </c>
      <c r="H416" s="15">
        <f t="shared" si="129"/>
        <v>114.58055336694403</v>
      </c>
      <c r="I416" s="15">
        <f>H416*K_over_G</f>
        <v>152.77407115592538</v>
      </c>
      <c r="J416" s="73">
        <f t="shared" si="139"/>
        <v>315.11244262574309</v>
      </c>
      <c r="K416" s="73">
        <f>Mtc+N_*chi*G416</f>
        <v>1.1842799774555366</v>
      </c>
      <c r="L416" s="73">
        <f t="shared" si="140"/>
        <v>1.4702841187676861</v>
      </c>
      <c r="M416" s="73">
        <f t="shared" si="130"/>
        <v>-0.28600414131214946</v>
      </c>
      <c r="N416" s="44">
        <f t="shared" si="128"/>
        <v>2.9999999999999997E-4</v>
      </c>
      <c r="O416" s="44">
        <f t="shared" si="131"/>
        <v>-8.5801242393644829E-5</v>
      </c>
      <c r="P416" s="14">
        <f>_H*D416/J416</f>
        <v>169.25817446524533</v>
      </c>
      <c r="Q416" s="52">
        <f>D416*EXP(-chi*G416/Mtc)</f>
        <v>309.90801203203341</v>
      </c>
      <c r="R416" s="44">
        <f t="shared" si="132"/>
        <v>-8.386457996537466E-4</v>
      </c>
      <c r="S416" s="73">
        <f t="shared" si="141"/>
        <v>314.84817489931635</v>
      </c>
      <c r="T416" s="73">
        <f>R416/(1/Mtc+1/(path_DqDp-W415))</f>
        <v>-5.7942859232834858E-4</v>
      </c>
      <c r="U416" s="52">
        <f>D416*T416/(path_DqDp-E416/D416)</f>
        <v>-0.10101232224029835</v>
      </c>
      <c r="V416" s="73">
        <f t="shared" si="142"/>
        <v>266.57577162834787</v>
      </c>
      <c r="W416" s="14">
        <f t="shared" si="143"/>
        <v>1.469704337244109</v>
      </c>
      <c r="X416">
        <f t="shared" si="144"/>
        <v>391.78756776637795</v>
      </c>
      <c r="Y416">
        <f t="shared" si="147"/>
        <v>-6.6118760517419481E-7</v>
      </c>
      <c r="Z416" s="44">
        <f t="shared" si="145"/>
        <v>-5.1669184303904755E-2</v>
      </c>
      <c r="AA416">
        <f t="shared" si="148"/>
        <v>-2.6450607132483835E-6</v>
      </c>
      <c r="AB416" s="43">
        <f t="shared" si="146"/>
        <v>0.12642735718011813</v>
      </c>
    </row>
    <row r="417" spans="1:28">
      <c r="A417" s="74">
        <f t="shared" si="133"/>
        <v>409</v>
      </c>
      <c r="B417" s="73">
        <f t="shared" si="134"/>
        <v>10.920429574548322</v>
      </c>
      <c r="C417" s="73">
        <f t="shared" si="135"/>
        <v>-5.1669184303904752</v>
      </c>
      <c r="D417" s="73">
        <f t="shared" si="136"/>
        <v>266.57577162834787</v>
      </c>
      <c r="E417" s="73">
        <f t="shared" si="137"/>
        <v>391.78756776637795</v>
      </c>
      <c r="F417" s="14">
        <f t="shared" si="138"/>
        <v>0.68253235499824949</v>
      </c>
      <c r="G417" s="14">
        <f>F417-(Gamma-lambda*LN(D417))</f>
        <v>-4.9682767134229811E-2</v>
      </c>
      <c r="H417" s="15">
        <f t="shared" si="129"/>
        <v>114.55885079534201</v>
      </c>
      <c r="I417" s="15">
        <f>H417*K_over_G</f>
        <v>152.74513439378936</v>
      </c>
      <c r="J417" s="73">
        <f t="shared" si="139"/>
        <v>314.84817489931635</v>
      </c>
      <c r="K417" s="73">
        <f>Mtc+N_*chi*G417</f>
        <v>1.1844821939559707</v>
      </c>
      <c r="L417" s="73">
        <f t="shared" si="140"/>
        <v>1.469704337244109</v>
      </c>
      <c r="M417" s="73">
        <f t="shared" si="130"/>
        <v>-0.28522214328813833</v>
      </c>
      <c r="N417" s="44">
        <f t="shared" si="128"/>
        <v>2.9999999999999997E-4</v>
      </c>
      <c r="O417" s="44">
        <f t="shared" si="131"/>
        <v>-8.5566642986441489E-5</v>
      </c>
      <c r="P417" s="14">
        <f>_H*D417/J417</f>
        <v>169.33607553138572</v>
      </c>
      <c r="Q417" s="52">
        <f>D417*EXP(-chi*G417/Mtc)</f>
        <v>309.6663542471203</v>
      </c>
      <c r="R417" s="44">
        <f t="shared" si="132"/>
        <v>-8.3608790836818374E-4</v>
      </c>
      <c r="S417" s="73">
        <f t="shared" si="141"/>
        <v>314.58493414731123</v>
      </c>
      <c r="T417" s="73">
        <f>R417/(1/Mtc+1/(path_DqDp-W416))</f>
        <v>-5.7776018625547228E-4</v>
      </c>
      <c r="U417" s="52">
        <f>D417*T417/(path_DqDp-E417/D417)</f>
        <v>-0.10064517022143511</v>
      </c>
      <c r="V417" s="73">
        <f t="shared" si="142"/>
        <v>266.47512645812645</v>
      </c>
      <c r="W417" s="14">
        <f t="shared" si="143"/>
        <v>1.4691262262395584</v>
      </c>
      <c r="X417">
        <f t="shared" si="144"/>
        <v>391.4855969201364</v>
      </c>
      <c r="Y417">
        <f t="shared" si="147"/>
        <v>-6.5890917325041384E-7</v>
      </c>
      <c r="Z417" s="44">
        <f t="shared" si="145"/>
        <v>-5.1755409856064451E-2</v>
      </c>
      <c r="AA417">
        <f t="shared" si="148"/>
        <v>-2.6359451421262279E-6</v>
      </c>
      <c r="AB417" s="43">
        <f t="shared" si="146"/>
        <v>0.126724721234976</v>
      </c>
    </row>
    <row r="418" spans="1:28">
      <c r="A418" s="74">
        <f t="shared" si="133"/>
        <v>410</v>
      </c>
      <c r="B418" s="73">
        <f t="shared" si="134"/>
        <v>10.947291794962117</v>
      </c>
      <c r="C418" s="73">
        <f t="shared" si="135"/>
        <v>-5.1755409856064452</v>
      </c>
      <c r="D418" s="73">
        <f t="shared" si="136"/>
        <v>266.47512645812645</v>
      </c>
      <c r="E418" s="73">
        <f t="shared" si="137"/>
        <v>391.4855969201364</v>
      </c>
      <c r="F418" s="14">
        <f t="shared" si="138"/>
        <v>0.68267069488624754</v>
      </c>
      <c r="G418" s="14">
        <f>F418-(Gamma-lambda*LN(D418))</f>
        <v>-4.9550091536740171E-2</v>
      </c>
      <c r="H418" s="15">
        <f t="shared" si="129"/>
        <v>114.53722301679953</v>
      </c>
      <c r="I418" s="15">
        <f>H418*K_over_G</f>
        <v>152.71629735573273</v>
      </c>
      <c r="J418" s="73">
        <f t="shared" si="139"/>
        <v>314.58493414731123</v>
      </c>
      <c r="K418" s="73">
        <f>Mtc+N_*chi*G418</f>
        <v>1.184683860864155</v>
      </c>
      <c r="L418" s="73">
        <f t="shared" si="140"/>
        <v>1.4691262262395584</v>
      </c>
      <c r="M418" s="73">
        <f t="shared" si="130"/>
        <v>-0.28444236537540335</v>
      </c>
      <c r="N418" s="44">
        <f t="shared" si="128"/>
        <v>2.9999999999999997E-4</v>
      </c>
      <c r="O418" s="44">
        <f t="shared" si="131"/>
        <v>-8.5332709612620999E-5</v>
      </c>
      <c r="P418" s="14">
        <f>_H*D418/J418</f>
        <v>169.41378784105643</v>
      </c>
      <c r="Q418" s="52">
        <f>D418*EXP(-chi*G418/Mtc)</f>
        <v>309.42560421718798</v>
      </c>
      <c r="R418" s="44">
        <f t="shared" si="132"/>
        <v>-8.3353797144139225E-4</v>
      </c>
      <c r="S418" s="73">
        <f t="shared" si="141"/>
        <v>314.32271565945604</v>
      </c>
      <c r="T418" s="73">
        <f>R418/(1/Mtc+1/(path_DqDp-W417))</f>
        <v>-5.7609634810682918E-4</v>
      </c>
      <c r="U418" s="52">
        <f>D418*T418/(path_DqDp-E418/D418)</f>
        <v>-0.10027955919366018</v>
      </c>
      <c r="V418" s="73">
        <f t="shared" si="142"/>
        <v>266.37484689893279</v>
      </c>
      <c r="W418" s="14">
        <f t="shared" si="143"/>
        <v>1.4685497811734636</v>
      </c>
      <c r="X418">
        <f t="shared" si="144"/>
        <v>391.1847231235426</v>
      </c>
      <c r="Y418">
        <f t="shared" si="147"/>
        <v>-6.5663953965615074E-7</v>
      </c>
      <c r="Z418" s="44">
        <f t="shared" si="145"/>
        <v>-5.1841399205216729E-2</v>
      </c>
      <c r="AA418">
        <f t="shared" si="148"/>
        <v>-2.6268647752152612E-6</v>
      </c>
      <c r="AB418" s="43">
        <f t="shared" si="146"/>
        <v>0.12702209437020079</v>
      </c>
    </row>
    <row r="419" spans="1:28">
      <c r="A419" s="74">
        <f t="shared" si="133"/>
        <v>411</v>
      </c>
      <c r="B419" s="73">
        <f t="shared" si="134"/>
        <v>10.974162796846187</v>
      </c>
      <c r="C419" s="73">
        <f t="shared" si="135"/>
        <v>-5.1841399205216732</v>
      </c>
      <c r="D419" s="73">
        <f t="shared" si="136"/>
        <v>266.37484689893279</v>
      </c>
      <c r="E419" s="73">
        <f t="shared" si="137"/>
        <v>391.1847231235426</v>
      </c>
      <c r="F419" s="14">
        <f t="shared" si="138"/>
        <v>0.68280865576970307</v>
      </c>
      <c r="G419" s="14">
        <f>F419-(Gamma-lambda*LN(D419))</f>
        <v>-4.941777649538226E-2</v>
      </c>
      <c r="H419" s="15">
        <f t="shared" si="129"/>
        <v>114.51566974245422</v>
      </c>
      <c r="I419" s="15">
        <f>H419*K_over_G</f>
        <v>152.68755965660566</v>
      </c>
      <c r="J419" s="73">
        <f t="shared" si="139"/>
        <v>314.32271565945604</v>
      </c>
      <c r="K419" s="73">
        <f>Mtc+N_*chi*G419</f>
        <v>1.1848849797270189</v>
      </c>
      <c r="L419" s="73">
        <f t="shared" si="140"/>
        <v>1.4685497811734636</v>
      </c>
      <c r="M419" s="73">
        <f t="shared" si="130"/>
        <v>-0.28366480144644468</v>
      </c>
      <c r="N419" s="44">
        <f t="shared" si="128"/>
        <v>2.9999999999999997E-4</v>
      </c>
      <c r="O419" s="44">
        <f t="shared" si="131"/>
        <v>-8.5099440433933403E-5</v>
      </c>
      <c r="P419" s="14">
        <f>_H*D419/J419</f>
        <v>169.49131171768636</v>
      </c>
      <c r="Q419" s="52">
        <f>D419*EXP(-chi*G419/Mtc)</f>
        <v>309.1857578291669</v>
      </c>
      <c r="R419" s="44">
        <f t="shared" si="132"/>
        <v>-8.3099598996603944E-4</v>
      </c>
      <c r="S419" s="73">
        <f t="shared" si="141"/>
        <v>314.06151474318779</v>
      </c>
      <c r="T419" s="73">
        <f>R419/(1/Mtc+1/(path_DqDp-W418))</f>
        <v>-5.7443708558330923E-4</v>
      </c>
      <c r="U419" s="52">
        <f>D419*T419/(path_DqDp-E419/D419)</f>
        <v>-9.9915484580733113E-2</v>
      </c>
      <c r="V419" s="73">
        <f t="shared" si="142"/>
        <v>266.27493141435207</v>
      </c>
      <c r="W419" s="14">
        <f t="shared" si="143"/>
        <v>1.4679749974576073</v>
      </c>
      <c r="X419">
        <f t="shared" si="144"/>
        <v>390.88494176600801</v>
      </c>
      <c r="Y419">
        <f t="shared" si="147"/>
        <v>-6.5437868550288612E-7</v>
      </c>
      <c r="Z419" s="44">
        <f t="shared" si="145"/>
        <v>-5.1927153024336162E-2</v>
      </c>
      <c r="AA419">
        <f t="shared" si="148"/>
        <v>-2.6178195369139683E-6</v>
      </c>
      <c r="AB419" s="43">
        <f t="shared" si="146"/>
        <v>0.12731947655066386</v>
      </c>
    </row>
    <row r="420" spans="1:28">
      <c r="A420" s="74">
        <f t="shared" si="133"/>
        <v>412</v>
      </c>
      <c r="B420" s="73">
        <f t="shared" si="134"/>
        <v>11.001042554255182</v>
      </c>
      <c r="C420" s="73">
        <f t="shared" si="135"/>
        <v>-5.1927153024336166</v>
      </c>
      <c r="D420" s="73">
        <f t="shared" si="136"/>
        <v>266.27493141435207</v>
      </c>
      <c r="E420" s="73">
        <f t="shared" si="137"/>
        <v>390.88494176600801</v>
      </c>
      <c r="F420" s="14">
        <f t="shared" si="138"/>
        <v>0.6829462387283467</v>
      </c>
      <c r="G420" s="14">
        <f>F420-(Gamma-lambda*LN(D420))</f>
        <v>-4.928582099533263E-2</v>
      </c>
      <c r="H420" s="15">
        <f t="shared" si="129"/>
        <v>114.49419068406428</v>
      </c>
      <c r="I420" s="15">
        <f>H420*K_over_G</f>
        <v>152.65892091208573</v>
      </c>
      <c r="J420" s="73">
        <f t="shared" si="139"/>
        <v>314.06151474318779</v>
      </c>
      <c r="K420" s="73">
        <f>Mtc+N_*chi*G420</f>
        <v>1.1850855520870944</v>
      </c>
      <c r="L420" s="73">
        <f t="shared" si="140"/>
        <v>1.4679749974576073</v>
      </c>
      <c r="M420" s="73">
        <f t="shared" si="130"/>
        <v>-0.28288944537051286</v>
      </c>
      <c r="N420" s="44">
        <f t="shared" si="128"/>
        <v>2.9999999999999997E-4</v>
      </c>
      <c r="O420" s="44">
        <f t="shared" si="131"/>
        <v>-8.4866833611153857E-5</v>
      </c>
      <c r="P420" s="14">
        <f>_H*D420/J420</f>
        <v>169.56864748747617</v>
      </c>
      <c r="Q420" s="52">
        <f>D420*EXP(-chi*G420/Mtc)</f>
        <v>308.94681098904636</v>
      </c>
      <c r="R420" s="44">
        <f t="shared" si="132"/>
        <v>-8.2846196414553658E-4</v>
      </c>
      <c r="S420" s="73">
        <f t="shared" si="141"/>
        <v>313.80132672382109</v>
      </c>
      <c r="T420" s="73">
        <f>R420/(1/Mtc+1/(path_DqDp-W419))</f>
        <v>-5.727824057373957E-4</v>
      </c>
      <c r="U420" s="52">
        <f>D420*T420/(path_DqDp-E420/D420)</f>
        <v>-9.9552941727432606E-2</v>
      </c>
      <c r="V420" s="73">
        <f t="shared" si="142"/>
        <v>266.17537847262463</v>
      </c>
      <c r="W420" s="14">
        <f t="shared" si="143"/>
        <v>1.4674018704967731</v>
      </c>
      <c r="X420">
        <f t="shared" si="144"/>
        <v>390.5862482509159</v>
      </c>
      <c r="Y420">
        <f t="shared" si="147"/>
        <v>-6.521265913098117E-7</v>
      </c>
      <c r="Z420" s="44">
        <f t="shared" si="145"/>
        <v>-5.2012671984538628E-2</v>
      </c>
      <c r="AA420">
        <f t="shared" si="148"/>
        <v>-2.6088093492562201E-6</v>
      </c>
      <c r="AB420" s="43">
        <f t="shared" si="146"/>
        <v>0.12761686774131462</v>
      </c>
    </row>
    <row r="421" spans="1:28">
      <c r="A421" s="74">
        <f t="shared" si="133"/>
        <v>413</v>
      </c>
      <c r="B421" s="73">
        <f t="shared" si="134"/>
        <v>11.027931041313508</v>
      </c>
      <c r="C421" s="73">
        <f t="shared" si="135"/>
        <v>-5.2012671984538628</v>
      </c>
      <c r="D421" s="73">
        <f t="shared" si="136"/>
        <v>266.17537847262463</v>
      </c>
      <c r="E421" s="73">
        <f t="shared" si="137"/>
        <v>390.5862482509159</v>
      </c>
      <c r="F421" s="14">
        <f t="shared" si="138"/>
        <v>0.68308344483893779</v>
      </c>
      <c r="G421" s="14">
        <f>F421-(Gamma-lambda*LN(D421))</f>
        <v>-4.9154224024657855E-2</v>
      </c>
      <c r="H421" s="15">
        <f t="shared" si="129"/>
        <v>114.47278555402784</v>
      </c>
      <c r="I421" s="15">
        <f>H421*K_over_G</f>
        <v>152.63038073870379</v>
      </c>
      <c r="J421" s="73">
        <f t="shared" si="139"/>
        <v>313.80132672382109</v>
      </c>
      <c r="K421" s="73">
        <f>Mtc+N_*chi*G421</f>
        <v>1.1852855794825201</v>
      </c>
      <c r="L421" s="73">
        <f t="shared" si="140"/>
        <v>1.4674018704967731</v>
      </c>
      <c r="M421" s="73">
        <f t="shared" si="130"/>
        <v>-0.28211629101425295</v>
      </c>
      <c r="N421" s="44">
        <f t="shared" si="128"/>
        <v>2.9999999999999997E-4</v>
      </c>
      <c r="O421" s="44">
        <f t="shared" si="131"/>
        <v>-8.4634887304275874E-5</v>
      </c>
      <c r="P421" s="14">
        <f>_H*D421/J421</f>
        <v>169.64579547930819</v>
      </c>
      <c r="Q421" s="52">
        <f>D421*EXP(-chi*G421/Mtc)</f>
        <v>308.70875962188018</v>
      </c>
      <c r="R421" s="44">
        <f t="shared" si="132"/>
        <v>-8.2593589331845813E-4</v>
      </c>
      <c r="S421" s="73">
        <f t="shared" si="141"/>
        <v>313.54214694470892</v>
      </c>
      <c r="T421" s="73">
        <f>R421/(1/Mtc+1/(path_DqDp-W420))</f>
        <v>-5.7113231498956299E-4</v>
      </c>
      <c r="U421" s="52">
        <f>D421*T421/(path_DqDp-E421/D421)</f>
        <v>-9.9191925902695099E-2</v>
      </c>
      <c r="V421" s="73">
        <f t="shared" si="142"/>
        <v>266.07618654672194</v>
      </c>
      <c r="W421" s="14">
        <f t="shared" si="143"/>
        <v>1.4668303956893776</v>
      </c>
      <c r="X421">
        <f t="shared" si="144"/>
        <v>390.28863799584877</v>
      </c>
      <c r="Y421">
        <f t="shared" si="147"/>
        <v>-6.4988323702413555E-7</v>
      </c>
      <c r="Z421" s="44">
        <f t="shared" si="145"/>
        <v>-5.209795675507993E-2</v>
      </c>
      <c r="AA421">
        <f t="shared" si="148"/>
        <v>-2.5998341319881981E-6</v>
      </c>
      <c r="AB421" s="43">
        <f t="shared" si="146"/>
        <v>0.12791426790718263</v>
      </c>
    </row>
    <row r="422" spans="1:28">
      <c r="A422" s="74">
        <f t="shared" si="133"/>
        <v>414</v>
      </c>
      <c r="B422" s="73">
        <f t="shared" si="134"/>
        <v>11.054828232215598</v>
      </c>
      <c r="C422" s="73">
        <f t="shared" si="135"/>
        <v>-5.2097956755079933</v>
      </c>
      <c r="D422" s="73">
        <f t="shared" si="136"/>
        <v>266.07618654672194</v>
      </c>
      <c r="E422" s="73">
        <f t="shared" si="137"/>
        <v>390.28863799584877</v>
      </c>
      <c r="F422" s="14">
        <f t="shared" si="138"/>
        <v>0.68322027517526174</v>
      </c>
      <c r="G422" s="14">
        <f>F422-(Gamma-lambda*LN(D422))</f>
        <v>-4.9022984574311756E-2</v>
      </c>
      <c r="H422" s="15">
        <f t="shared" si="129"/>
        <v>114.45145406540178</v>
      </c>
      <c r="I422" s="15">
        <f>H422*K_over_G</f>
        <v>152.60193875386906</v>
      </c>
      <c r="J422" s="73">
        <f t="shared" si="139"/>
        <v>313.54214694470892</v>
      </c>
      <c r="K422" s="73">
        <f>Mtc+N_*chi*G422</f>
        <v>1.1854850634470462</v>
      </c>
      <c r="L422" s="73">
        <f t="shared" si="140"/>
        <v>1.4668303956893776</v>
      </c>
      <c r="M422" s="73">
        <f t="shared" si="130"/>
        <v>-0.28134533224233138</v>
      </c>
      <c r="N422" s="44">
        <f t="shared" si="128"/>
        <v>2.9999999999999997E-4</v>
      </c>
      <c r="O422" s="44">
        <f t="shared" si="131"/>
        <v>-8.4403599672699408E-5</v>
      </c>
      <c r="P422" s="14">
        <f>_H*D422/J422</f>
        <v>169.72275602465828</v>
      </c>
      <c r="Q422" s="52">
        <f>D422*EXP(-chi*G422/Mtc)</f>
        <v>308.47159967179158</v>
      </c>
      <c r="R422" s="44">
        <f t="shared" si="132"/>
        <v>-8.2341777598206388E-4</v>
      </c>
      <c r="S422" s="73">
        <f t="shared" si="141"/>
        <v>313.28397076739509</v>
      </c>
      <c r="T422" s="73">
        <f>R422/(1/Mtc+1/(path_DqDp-W421))</f>
        <v>-5.6948681914408157E-4</v>
      </c>
      <c r="U422" s="52">
        <f>D422*T422/(path_DqDp-E422/D422)</f>
        <v>-9.883243230263021E-2</v>
      </c>
      <c r="V422" s="73">
        <f t="shared" si="142"/>
        <v>265.97735411441931</v>
      </c>
      <c r="W422" s="14">
        <f t="shared" si="143"/>
        <v>1.4662605684280892</v>
      </c>
      <c r="X422">
        <f t="shared" si="144"/>
        <v>389.99210643280765</v>
      </c>
      <c r="Y422">
        <f t="shared" si="147"/>
        <v>-6.4764860204061085E-7</v>
      </c>
      <c r="Z422" s="44">
        <f t="shared" si="145"/>
        <v>-5.2183008003354667E-2</v>
      </c>
      <c r="AA422">
        <f t="shared" si="148"/>
        <v>-2.5908938026394948E-6</v>
      </c>
      <c r="AB422" s="43">
        <f t="shared" si="146"/>
        <v>0.12821167701337999</v>
      </c>
    </row>
    <row r="423" spans="1:28">
      <c r="A423" s="74">
        <f t="shared" si="133"/>
        <v>415</v>
      </c>
      <c r="B423" s="73">
        <f t="shared" si="134"/>
        <v>11.081734101226177</v>
      </c>
      <c r="C423" s="73">
        <f t="shared" si="135"/>
        <v>-5.2183008003354665</v>
      </c>
      <c r="D423" s="73">
        <f t="shared" si="136"/>
        <v>265.97735411441931</v>
      </c>
      <c r="E423" s="73">
        <f t="shared" si="137"/>
        <v>389.99210643280765</v>
      </c>
      <c r="F423" s="14">
        <f t="shared" si="138"/>
        <v>0.68335673080812787</v>
      </c>
      <c r="G423" s="14">
        <f>F423-(Gamma-lambda*LN(D423))</f>
        <v>-4.889210163813229E-2</v>
      </c>
      <c r="H423" s="15">
        <f t="shared" si="129"/>
        <v>114.43019593191985</v>
      </c>
      <c r="I423" s="15">
        <f>H423*K_over_G</f>
        <v>152.57359457589317</v>
      </c>
      <c r="J423" s="73">
        <f t="shared" si="139"/>
        <v>313.28397076739509</v>
      </c>
      <c r="K423" s="73">
        <f>Mtc+N_*chi*G423</f>
        <v>1.1856840055100388</v>
      </c>
      <c r="L423" s="73">
        <f t="shared" si="140"/>
        <v>1.4662605684280892</v>
      </c>
      <c r="M423" s="73">
        <f t="shared" si="130"/>
        <v>-0.28057656291805033</v>
      </c>
      <c r="N423" s="44">
        <f t="shared" si="128"/>
        <v>2.9999999999999997E-4</v>
      </c>
      <c r="O423" s="44">
        <f t="shared" si="131"/>
        <v>-8.4172968875415098E-5</v>
      </c>
      <c r="P423" s="14">
        <f>_H*D423/J423</f>
        <v>169.79952945750955</v>
      </c>
      <c r="Q423" s="52">
        <f>D423*EXP(-chi*G423/Mtc)</f>
        <v>308.23532710197276</v>
      </c>
      <c r="R423" s="44">
        <f t="shared" si="132"/>
        <v>-8.2090760981560606E-4</v>
      </c>
      <c r="S423" s="73">
        <f t="shared" si="141"/>
        <v>313.0267935717589</v>
      </c>
      <c r="T423" s="73">
        <f>R423/(1/Mtc+1/(path_DqDp-W422))</f>
        <v>-5.6784592340469915E-4</v>
      </c>
      <c r="U423" s="52">
        <f>D423*T423/(path_DqDp-E423/D423)</f>
        <v>-9.8474456053495349E-2</v>
      </c>
      <c r="V423" s="73">
        <f t="shared" si="142"/>
        <v>265.8788796583658</v>
      </c>
      <c r="W423" s="14">
        <f t="shared" si="143"/>
        <v>1.4656923841004281</v>
      </c>
      <c r="X423">
        <f t="shared" si="144"/>
        <v>389.69664900842099</v>
      </c>
      <c r="Y423">
        <f t="shared" si="147"/>
        <v>-6.4542266522083012E-7</v>
      </c>
      <c r="Z423" s="44">
        <f t="shared" si="145"/>
        <v>-5.22678263948953E-2</v>
      </c>
      <c r="AA423">
        <f t="shared" si="148"/>
        <v>-2.5819882766122039E-6</v>
      </c>
      <c r="AB423" s="43">
        <f t="shared" si="146"/>
        <v>0.12850909502510338</v>
      </c>
    </row>
    <row r="424" spans="1:28">
      <c r="A424" s="74">
        <f t="shared" si="133"/>
        <v>416</v>
      </c>
      <c r="B424" s="73">
        <f t="shared" si="134"/>
        <v>11.108648622680496</v>
      </c>
      <c r="C424" s="73">
        <f t="shared" si="135"/>
        <v>-5.2267826394895298</v>
      </c>
      <c r="D424" s="73">
        <f t="shared" si="136"/>
        <v>265.8788796583658</v>
      </c>
      <c r="E424" s="73">
        <f t="shared" si="137"/>
        <v>389.69664900842099</v>
      </c>
      <c r="F424" s="14">
        <f t="shared" si="138"/>
        <v>0.68349281280536744</v>
      </c>
      <c r="G424" s="14">
        <f>F424-(Gamma-lambda*LN(D424))</f>
        <v>-4.8761574212838665E-2</v>
      </c>
      <c r="H424" s="15">
        <f t="shared" si="129"/>
        <v>114.40901086801017</v>
      </c>
      <c r="I424" s="15">
        <f>H424*K_over_G</f>
        <v>152.54534782401359</v>
      </c>
      <c r="J424" s="73">
        <f t="shared" si="139"/>
        <v>313.0267935717589</v>
      </c>
      <c r="K424" s="73">
        <f>Mtc+N_*chi*G424</f>
        <v>1.1858824071964853</v>
      </c>
      <c r="L424" s="73">
        <f t="shared" si="140"/>
        <v>1.4656923841004281</v>
      </c>
      <c r="M424" s="73">
        <f t="shared" si="130"/>
        <v>-0.27980997690394283</v>
      </c>
      <c r="N424" s="44">
        <f t="shared" si="128"/>
        <v>2.9999999999999997E-4</v>
      </c>
      <c r="O424" s="44">
        <f t="shared" si="131"/>
        <v>-8.394299307118284E-5</v>
      </c>
      <c r="P424" s="14">
        <f>_H*D424/J424</f>
        <v>169.87611611426814</v>
      </c>
      <c r="Q424" s="52">
        <f>D424*EXP(-chi*G424/Mtc)</f>
        <v>307.99993789468334</v>
      </c>
      <c r="R424" s="44">
        <f t="shared" si="132"/>
        <v>-8.1840539170279945E-4</v>
      </c>
      <c r="S424" s="73">
        <f t="shared" si="141"/>
        <v>312.77061075615234</v>
      </c>
      <c r="T424" s="73">
        <f>R424/(1/Mtc+1/(path_DqDp-W423))</f>
        <v>-5.6620963238976797E-4</v>
      </c>
      <c r="U424" s="52">
        <f>D424*T424/(path_DqDp-E424/D424)</f>
        <v>-9.8117992214555014E-2</v>
      </c>
      <c r="V424" s="73">
        <f t="shared" si="142"/>
        <v>265.78076166615125</v>
      </c>
      <c r="W424" s="14">
        <f t="shared" si="143"/>
        <v>1.465125838089351</v>
      </c>
      <c r="X424">
        <f t="shared" si="144"/>
        <v>389.40226118414591</v>
      </c>
      <c r="Y424">
        <f t="shared" si="147"/>
        <v>-6.4320540491179333E-7</v>
      </c>
      <c r="Z424" s="44">
        <f t="shared" si="145"/>
        <v>-5.2352412593371395E-2</v>
      </c>
      <c r="AA424">
        <f t="shared" si="148"/>
        <v>-2.5731174672482953E-6</v>
      </c>
      <c r="AB424" s="43">
        <f t="shared" si="146"/>
        <v>0.12880652190763614</v>
      </c>
    </row>
    <row r="425" spans="1:28">
      <c r="A425" s="74">
        <f t="shared" si="133"/>
        <v>417</v>
      </c>
      <c r="B425" s="73">
        <f t="shared" si="134"/>
        <v>11.135571770984567</v>
      </c>
      <c r="C425" s="73">
        <f t="shared" si="135"/>
        <v>-5.2352412593371396</v>
      </c>
      <c r="D425" s="73">
        <f t="shared" si="136"/>
        <v>265.78076166615125</v>
      </c>
      <c r="E425" s="73">
        <f t="shared" si="137"/>
        <v>389.40226118414591</v>
      </c>
      <c r="F425" s="14">
        <f t="shared" si="138"/>
        <v>0.68362852223183246</v>
      </c>
      <c r="G425" s="14">
        <f>F425-(Gamma-lambda*LN(D425))</f>
        <v>-4.8631401298027011E-2</v>
      </c>
      <c r="H425" s="15">
        <f t="shared" si="129"/>
        <v>114.38789858881213</v>
      </c>
      <c r="I425" s="15">
        <f>H425*K_over_G</f>
        <v>152.51719811841619</v>
      </c>
      <c r="J425" s="73">
        <f t="shared" si="139"/>
        <v>312.77061075615234</v>
      </c>
      <c r="K425" s="73">
        <f>Mtc+N_*chi*G425</f>
        <v>1.186080270026999</v>
      </c>
      <c r="L425" s="73">
        <f t="shared" si="140"/>
        <v>1.465125838089351</v>
      </c>
      <c r="M425" s="73">
        <f t="shared" si="130"/>
        <v>-0.27904556806235203</v>
      </c>
      <c r="N425" s="44">
        <f t="shared" si="128"/>
        <v>2.9999999999999997E-4</v>
      </c>
      <c r="O425" s="44">
        <f t="shared" si="131"/>
        <v>-8.3713670418705607E-5</v>
      </c>
      <c r="P425" s="14">
        <f>_H*D425/J425</f>
        <v>169.95251633368065</v>
      </c>
      <c r="Q425" s="52">
        <f>D425*EXP(-chi*G425/Mtc)</f>
        <v>307.76542805124319</v>
      </c>
      <c r="R425" s="44">
        <f t="shared" si="132"/>
        <v>-8.1591111775427096E-4</v>
      </c>
      <c r="S425" s="73">
        <f t="shared" si="141"/>
        <v>312.51541773752962</v>
      </c>
      <c r="T425" s="73">
        <f>R425/(1/Mtc+1/(path_DqDp-W424))</f>
        <v>-5.6457795014738365E-4</v>
      </c>
      <c r="U425" s="52">
        <f>D425*T425/(path_DqDp-E425/D425)</f>
        <v>-9.7763035780923671E-2</v>
      </c>
      <c r="V425" s="73">
        <f t="shared" si="142"/>
        <v>265.68299863037032</v>
      </c>
      <c r="W425" s="14">
        <f t="shared" si="143"/>
        <v>1.4645609257738239</v>
      </c>
      <c r="X425">
        <f t="shared" si="144"/>
        <v>389.10893843646073</v>
      </c>
      <c r="Y425">
        <f t="shared" si="147"/>
        <v>-6.4099679896439795E-7</v>
      </c>
      <c r="Z425" s="44">
        <f t="shared" si="145"/>
        <v>-5.2436767260589066E-2</v>
      </c>
      <c r="AA425">
        <f t="shared" si="148"/>
        <v>-2.5642812859040492E-6</v>
      </c>
      <c r="AB425" s="43">
        <f t="shared" si="146"/>
        <v>0.12910395762635024</v>
      </c>
    </row>
    <row r="426" spans="1:28">
      <c r="A426" s="74">
        <f t="shared" si="133"/>
        <v>418</v>
      </c>
      <c r="B426" s="73">
        <f t="shared" si="134"/>
        <v>11.162503520615388</v>
      </c>
      <c r="C426" s="73">
        <f t="shared" si="135"/>
        <v>-5.243676726058907</v>
      </c>
      <c r="D426" s="73">
        <f t="shared" si="136"/>
        <v>265.68299863037032</v>
      </c>
      <c r="E426" s="73">
        <f t="shared" si="137"/>
        <v>389.10893843646073</v>
      </c>
      <c r="F426" s="14">
        <f t="shared" si="138"/>
        <v>0.68376386014939428</v>
      </c>
      <c r="G426" s="14">
        <f>F426-(Gamma-lambda*LN(D426))</f>
        <v>-4.8501581896167711E-2</v>
      </c>
      <c r="H426" s="15">
        <f t="shared" si="129"/>
        <v>114.36685881019265</v>
      </c>
      <c r="I426" s="15">
        <f>H426*K_over_G</f>
        <v>152.48914508025689</v>
      </c>
      <c r="J426" s="73">
        <f t="shared" si="139"/>
        <v>312.51541773752962</v>
      </c>
      <c r="K426" s="73">
        <f>Mtc+N_*chi*G426</f>
        <v>1.1862775955178251</v>
      </c>
      <c r="L426" s="73">
        <f t="shared" si="140"/>
        <v>1.4645609257738239</v>
      </c>
      <c r="M426" s="73">
        <f t="shared" si="130"/>
        <v>-0.27828333025599883</v>
      </c>
      <c r="N426" s="44">
        <f t="shared" si="128"/>
        <v>2.9999999999999997E-4</v>
      </c>
      <c r="O426" s="44">
        <f t="shared" si="131"/>
        <v>-8.3484999076799646E-5</v>
      </c>
      <c r="P426" s="14">
        <f>_H*D426/J426</f>
        <v>170.02873045675324</v>
      </c>
      <c r="Q426" s="52">
        <f>D426*EXP(-chi*G426/Mtc)</f>
        <v>307.53179359202443</v>
      </c>
      <c r="R426" s="44">
        <f t="shared" si="132"/>
        <v>-8.1342478332912377E-4</v>
      </c>
      <c r="S426" s="73">
        <f t="shared" si="141"/>
        <v>312.26120995156947</v>
      </c>
      <c r="T426" s="73">
        <f>R426/(1/Mtc+1/(path_DqDp-W425))</f>
        <v>-5.6295088016993248E-4</v>
      </c>
      <c r="U426" s="52">
        <f>D426*T426/(path_DqDp-E426/D426)</f>
        <v>-9.7409581686288521E-2</v>
      </c>
      <c r="V426" s="73">
        <f t="shared" si="142"/>
        <v>265.58558904868403</v>
      </c>
      <c r="W426" s="14">
        <f t="shared" si="143"/>
        <v>1.4639976425293773</v>
      </c>
      <c r="X426">
        <f t="shared" si="144"/>
        <v>388.81667625704944</v>
      </c>
      <c r="Y426">
        <f t="shared" si="147"/>
        <v>-6.3879682475116951E-7</v>
      </c>
      <c r="Z426" s="44">
        <f t="shared" si="145"/>
        <v>-5.2520891056490618E-2</v>
      </c>
      <c r="AA426">
        <f t="shared" si="148"/>
        <v>-2.555479642020635E-6</v>
      </c>
      <c r="AB426" s="43">
        <f t="shared" si="146"/>
        <v>0.12940140214670823</v>
      </c>
    </row>
    <row r="427" spans="1:28">
      <c r="A427" s="74">
        <f t="shared" si="133"/>
        <v>419</v>
      </c>
      <c r="B427" s="73">
        <f t="shared" si="134"/>
        <v>11.189443846121137</v>
      </c>
      <c r="C427" s="73">
        <f t="shared" si="135"/>
        <v>-5.2520891056490617</v>
      </c>
      <c r="D427" s="73">
        <f t="shared" si="136"/>
        <v>265.58558904868403</v>
      </c>
      <c r="E427" s="73">
        <f t="shared" si="137"/>
        <v>388.81667625704944</v>
      </c>
      <c r="F427" s="14">
        <f t="shared" si="138"/>
        <v>0.68389882761694243</v>
      </c>
      <c r="G427" s="14">
        <f>F427-(Gamma-lambda*LN(D427))</f>
        <v>-4.8372115012601191E-2</v>
      </c>
      <c r="H427" s="15">
        <f t="shared" si="129"/>
        <v>114.34589124876186</v>
      </c>
      <c r="I427" s="15">
        <f>H427*K_over_G</f>
        <v>152.46118833168251</v>
      </c>
      <c r="J427" s="73">
        <f t="shared" si="139"/>
        <v>312.26120995156947</v>
      </c>
      <c r="K427" s="73">
        <f>Mtc+N_*chi*G427</f>
        <v>1.1864743851808461</v>
      </c>
      <c r="L427" s="73">
        <f t="shared" si="140"/>
        <v>1.4639976425293773</v>
      </c>
      <c r="M427" s="73">
        <f t="shared" si="130"/>
        <v>-0.27752325734853112</v>
      </c>
      <c r="N427" s="44">
        <f t="shared" si="128"/>
        <v>2.9999999999999997E-4</v>
      </c>
      <c r="O427" s="44">
        <f t="shared" si="131"/>
        <v>-8.3256977204559327E-5</v>
      </c>
      <c r="P427" s="14">
        <f>_H*D427/J427</f>
        <v>170.10475882667293</v>
      </c>
      <c r="Q427" s="52">
        <f>D427*EXP(-chi*G427/Mtc)</f>
        <v>307.29903055643933</v>
      </c>
      <c r="R427" s="44">
        <f t="shared" si="132"/>
        <v>-8.1094638305623603E-4</v>
      </c>
      <c r="S427" s="73">
        <f t="shared" si="141"/>
        <v>312.00798285279046</v>
      </c>
      <c r="T427" s="73">
        <f>R427/(1/Mtc+1/(path_DqDp-W426))</f>
        <v>-5.6132842540848019E-4</v>
      </c>
      <c r="U427" s="52">
        <f>D427*T427/(path_DqDp-E427/D427)</f>
        <v>-9.7057624805587439E-2</v>
      </c>
      <c r="V427" s="73">
        <f t="shared" si="142"/>
        <v>265.48853142387844</v>
      </c>
      <c r="W427" s="14">
        <f t="shared" si="143"/>
        <v>1.4634359837286479</v>
      </c>
      <c r="X427">
        <f t="shared" si="144"/>
        <v>388.52547015297762</v>
      </c>
      <c r="Y427">
        <f t="shared" si="147"/>
        <v>-6.3660545918372714E-7</v>
      </c>
      <c r="Z427" s="44">
        <f t="shared" si="145"/>
        <v>-5.2604784639154363E-2</v>
      </c>
      <c r="AA427">
        <f t="shared" si="148"/>
        <v>-2.5467124431982748E-6</v>
      </c>
      <c r="AB427" s="43">
        <f t="shared" si="146"/>
        <v>0.12969885543426504</v>
      </c>
    </row>
    <row r="428" spans="1:28">
      <c r="A428" s="74">
        <f t="shared" si="133"/>
        <v>420</v>
      </c>
      <c r="B428" s="73">
        <f t="shared" si="134"/>
        <v>11.216392722121357</v>
      </c>
      <c r="C428" s="73">
        <f t="shared" si="135"/>
        <v>-5.2604784639154367</v>
      </c>
      <c r="D428" s="73">
        <f t="shared" si="136"/>
        <v>265.48853142387844</v>
      </c>
      <c r="E428" s="73">
        <f t="shared" si="137"/>
        <v>388.52547015297762</v>
      </c>
      <c r="F428" s="14">
        <f t="shared" si="138"/>
        <v>0.68403342569038494</v>
      </c>
      <c r="G428" s="14">
        <f>F428-(Gamma-lambda*LN(D428))</f>
        <v>-4.824299965553358E-2</v>
      </c>
      <c r="H428" s="15">
        <f t="shared" si="129"/>
        <v>114.32499562188832</v>
      </c>
      <c r="I428" s="15">
        <f>H428*K_over_G</f>
        <v>152.4333274958511</v>
      </c>
      <c r="J428" s="73">
        <f t="shared" si="139"/>
        <v>312.00798285279046</v>
      </c>
      <c r="K428" s="73">
        <f>Mtc+N_*chi*G428</f>
        <v>1.1866706405235889</v>
      </c>
      <c r="L428" s="73">
        <f t="shared" si="140"/>
        <v>1.4634359837286479</v>
      </c>
      <c r="M428" s="73">
        <f t="shared" si="130"/>
        <v>-0.27676534320505897</v>
      </c>
      <c r="N428" s="44">
        <f t="shared" si="128"/>
        <v>2.9999999999999997E-4</v>
      </c>
      <c r="O428" s="44">
        <f t="shared" si="131"/>
        <v>-8.3029602961517677E-5</v>
      </c>
      <c r="P428" s="14">
        <f>_H*D428/J428</f>
        <v>170.18060178873017</v>
      </c>
      <c r="Q428" s="52">
        <f>D428*EXP(-chi*G428/Mtc)</f>
        <v>307.06713500292477</v>
      </c>
      <c r="R428" s="44">
        <f t="shared" si="132"/>
        <v>-8.0847591085521798E-4</v>
      </c>
      <c r="S428" s="73">
        <f t="shared" si="141"/>
        <v>311.75573191465946</v>
      </c>
      <c r="T428" s="73">
        <f>R428/(1/Mtc+1/(path_DqDp-W427))</f>
        <v>-5.5971058828694492E-4</v>
      </c>
      <c r="U428" s="52">
        <f>D428*T428/(path_DqDp-E428/D428)</f>
        <v>-9.6707159957632627E-2</v>
      </c>
      <c r="V428" s="73">
        <f t="shared" si="142"/>
        <v>265.3918242639208</v>
      </c>
      <c r="W428" s="14">
        <f t="shared" si="143"/>
        <v>1.4628759447419066</v>
      </c>
      <c r="X428">
        <f t="shared" si="144"/>
        <v>388.23531564686118</v>
      </c>
      <c r="Y428">
        <f t="shared" si="147"/>
        <v>-6.3442267872991742E-7</v>
      </c>
      <c r="Z428" s="44">
        <f t="shared" si="145"/>
        <v>-5.2688448664794614E-2</v>
      </c>
      <c r="AA428">
        <f t="shared" si="148"/>
        <v>-2.5379795952590869E-6</v>
      </c>
      <c r="AB428" s="43">
        <f t="shared" si="146"/>
        <v>0.12999631745466977</v>
      </c>
    </row>
    <row r="429" spans="1:28">
      <c r="A429" s="74">
        <f t="shared" si="133"/>
        <v>421</v>
      </c>
      <c r="B429" s="73">
        <f t="shared" si="134"/>
        <v>11.243350123307158</v>
      </c>
      <c r="C429" s="73">
        <f t="shared" si="135"/>
        <v>-5.2688448664794612</v>
      </c>
      <c r="D429" s="73">
        <f t="shared" si="136"/>
        <v>265.3918242639208</v>
      </c>
      <c r="E429" s="73">
        <f t="shared" si="137"/>
        <v>388.23531564686118</v>
      </c>
      <c r="F429" s="14">
        <f t="shared" si="138"/>
        <v>0.68416765542264701</v>
      </c>
      <c r="G429" s="14">
        <f>F429-(Gamma-lambda*LN(D429))</f>
        <v>-4.8114234836033387E-2</v>
      </c>
      <c r="H429" s="15">
        <f t="shared" si="129"/>
        <v>114.30417164771349</v>
      </c>
      <c r="I429" s="15">
        <f>H429*K_over_G</f>
        <v>152.40556219695134</v>
      </c>
      <c r="J429" s="73">
        <f t="shared" si="139"/>
        <v>311.75573191465946</v>
      </c>
      <c r="K429" s="73">
        <f>Mtc+N_*chi*G429</f>
        <v>1.1868663630492293</v>
      </c>
      <c r="L429" s="73">
        <f t="shared" si="140"/>
        <v>1.4628759447419066</v>
      </c>
      <c r="M429" s="73">
        <f t="shared" si="130"/>
        <v>-0.27600958169267731</v>
      </c>
      <c r="N429" s="44">
        <f t="shared" si="128"/>
        <v>2.9999999999999997E-4</v>
      </c>
      <c r="O429" s="44">
        <f t="shared" si="131"/>
        <v>-8.2802874507803179E-5</v>
      </c>
      <c r="P429" s="14">
        <f>_H*D429/J429</f>
        <v>170.25625969024338</v>
      </c>
      <c r="Q429" s="52">
        <f>D429*EXP(-chi*G429/Mtc)</f>
        <v>306.8361030089257</v>
      </c>
      <c r="R429" s="44">
        <f t="shared" si="132"/>
        <v>-8.0601335995662165E-4</v>
      </c>
      <c r="S429" s="73">
        <f t="shared" si="141"/>
        <v>311.50445262969316</v>
      </c>
      <c r="T429" s="73">
        <f>R429/(1/Mtc+1/(path_DqDp-W428))</f>
        <v>-5.5809737071577635E-4</v>
      </c>
      <c r="U429" s="52">
        <f>D429*T429/(path_DqDp-E429/D429)</f>
        <v>-9.6358181907632789E-2</v>
      </c>
      <c r="V429" s="73">
        <f t="shared" si="142"/>
        <v>265.29546608201315</v>
      </c>
      <c r="W429" s="14">
        <f t="shared" si="143"/>
        <v>1.4623175209375709</v>
      </c>
      <c r="X429">
        <f t="shared" si="144"/>
        <v>387.94620827702693</v>
      </c>
      <c r="Y429">
        <f t="shared" si="147"/>
        <v>-6.3224845943031008E-7</v>
      </c>
      <c r="Z429" s="44">
        <f t="shared" si="145"/>
        <v>-5.2771883787761847E-2</v>
      </c>
      <c r="AA429">
        <f t="shared" si="148"/>
        <v>-2.52928100231798E-6</v>
      </c>
      <c r="AB429" s="43">
        <f t="shared" si="146"/>
        <v>0.13029378817366746</v>
      </c>
    </row>
    <row r="430" spans="1:28">
      <c r="A430" s="74">
        <f t="shared" si="133"/>
        <v>422</v>
      </c>
      <c r="B430" s="73">
        <f t="shared" si="134"/>
        <v>11.270316024441351</v>
      </c>
      <c r="C430" s="73">
        <f t="shared" si="135"/>
        <v>-5.2771883787761844</v>
      </c>
      <c r="D430" s="73">
        <f t="shared" si="136"/>
        <v>265.29546608201315</v>
      </c>
      <c r="E430" s="73">
        <f t="shared" si="137"/>
        <v>387.94620827702693</v>
      </c>
      <c r="F430" s="14">
        <f t="shared" si="138"/>
        <v>0.68430151786367133</v>
      </c>
      <c r="G430" s="14">
        <f>F430-(Gamma-lambda*LN(D430))</f>
        <v>-4.7985819568027166E-2</v>
      </c>
      <c r="H430" s="15">
        <f t="shared" si="129"/>
        <v>114.28341904516574</v>
      </c>
      <c r="I430" s="15">
        <f>H430*K_over_G</f>
        <v>152.377892060221</v>
      </c>
      <c r="J430" s="73">
        <f t="shared" si="139"/>
        <v>311.50445262969316</v>
      </c>
      <c r="K430" s="73">
        <f>Mtc+N_*chi*G430</f>
        <v>1.1870615542565988</v>
      </c>
      <c r="L430" s="73">
        <f t="shared" si="140"/>
        <v>1.4623175209375709</v>
      </c>
      <c r="M430" s="73">
        <f t="shared" si="130"/>
        <v>-0.27525596668097219</v>
      </c>
      <c r="N430" s="44">
        <f t="shared" si="128"/>
        <v>2.9999999999999997E-4</v>
      </c>
      <c r="O430" s="44">
        <f t="shared" si="131"/>
        <v>-8.2576790004291643E-5</v>
      </c>
      <c r="P430" s="14">
        <f>_H*D430/J430</f>
        <v>170.33173288048513</v>
      </c>
      <c r="Q430" s="52">
        <f>D430*EXP(-chi*G430/Mtc)</f>
        <v>306.60593067087461</v>
      </c>
      <c r="R430" s="44">
        <f t="shared" si="132"/>
        <v>-8.0355872292189932E-4</v>
      </c>
      <c r="S430" s="73">
        <f t="shared" si="141"/>
        <v>311.25414050955357</v>
      </c>
      <c r="T430" s="73">
        <f>R430/(1/Mtc+1/(path_DqDp-W429))</f>
        <v>-5.5648877410547954E-4</v>
      </c>
      <c r="U430" s="52">
        <f>D430*T430/(path_DqDp-E430/D430)</f>
        <v>-9.6010685369672777E-2</v>
      </c>
      <c r="V430" s="73">
        <f t="shared" si="142"/>
        <v>265.19945539664349</v>
      </c>
      <c r="W430" s="14">
        <f t="shared" si="143"/>
        <v>1.4617607076827079</v>
      </c>
      <c r="X430">
        <f t="shared" si="144"/>
        <v>387.65814359766631</v>
      </c>
      <c r="Y430">
        <f t="shared" si="147"/>
        <v>-6.3008277691443951E-7</v>
      </c>
      <c r="Z430" s="44">
        <f t="shared" si="145"/>
        <v>-5.2855090660543051E-2</v>
      </c>
      <c r="AA430">
        <f t="shared" si="148"/>
        <v>-2.5206165668422165E-6</v>
      </c>
      <c r="AB430" s="43">
        <f t="shared" si="146"/>
        <v>0.13059126755710063</v>
      </c>
    </row>
    <row r="431" spans="1:28">
      <c r="A431" s="74">
        <f t="shared" si="133"/>
        <v>423</v>
      </c>
      <c r="B431" s="73">
        <f t="shared" si="134"/>
        <v>11.297290400358627</v>
      </c>
      <c r="C431" s="73">
        <f t="shared" si="135"/>
        <v>-5.2855090660543054</v>
      </c>
      <c r="D431" s="73">
        <f t="shared" si="136"/>
        <v>265.19945539664349</v>
      </c>
      <c r="E431" s="73">
        <f t="shared" si="137"/>
        <v>387.65814359766631</v>
      </c>
      <c r="F431" s="14">
        <f t="shared" si="138"/>
        <v>0.68443501406041896</v>
      </c>
      <c r="G431" s="14">
        <f>F431-(Gamma-lambda*LN(D431))</f>
        <v>-4.7857752868294301E-2</v>
      </c>
      <c r="H431" s="15">
        <f t="shared" si="129"/>
        <v>114.26273753397402</v>
      </c>
      <c r="I431" s="15">
        <f>H431*K_over_G</f>
        <v>152.35031671196538</v>
      </c>
      <c r="J431" s="73">
        <f t="shared" si="139"/>
        <v>311.25414050955357</v>
      </c>
      <c r="K431" s="73">
        <f>Mtc+N_*chi*G431</f>
        <v>1.1872562156401927</v>
      </c>
      <c r="L431" s="73">
        <f t="shared" si="140"/>
        <v>1.4617607076827079</v>
      </c>
      <c r="M431" s="73">
        <f t="shared" si="130"/>
        <v>-0.27450449204251526</v>
      </c>
      <c r="N431" s="44">
        <f t="shared" si="128"/>
        <v>2.9999999999999997E-4</v>
      </c>
      <c r="O431" s="44">
        <f t="shared" si="131"/>
        <v>-8.2351347612754565E-5</v>
      </c>
      <c r="P431" s="14">
        <f>_H*D431/J431</f>
        <v>170.40702171060983</v>
      </c>
      <c r="Q431" s="52">
        <f>D431*EXP(-chi*G431/Mtc)</f>
        <v>306.37661410416797</v>
      </c>
      <c r="R431" s="44">
        <f t="shared" si="132"/>
        <v>-8.0111199166306749E-4</v>
      </c>
      <c r="S431" s="73">
        <f t="shared" si="141"/>
        <v>311.00479108513656</v>
      </c>
      <c r="T431" s="73">
        <f>R431/(1/Mtc+1/(path_DqDp-W430))</f>
        <v>-5.5488479937995704E-4</v>
      </c>
      <c r="U431" s="52">
        <f>D431*T431/(path_DqDp-E431/D431)</f>
        <v>-9.5664665009146541E-2</v>
      </c>
      <c r="V431" s="73">
        <f t="shared" si="142"/>
        <v>265.10379073163432</v>
      </c>
      <c r="W431" s="14">
        <f t="shared" si="143"/>
        <v>1.461205500343518</v>
      </c>
      <c r="X431">
        <f t="shared" si="144"/>
        <v>387.37111717898102</v>
      </c>
      <c r="Y431">
        <f t="shared" si="147"/>
        <v>-6.2792560641676158E-7</v>
      </c>
      <c r="Z431" s="44">
        <f t="shared" si="145"/>
        <v>-5.2938069933762225E-2</v>
      </c>
      <c r="AA431">
        <f t="shared" si="148"/>
        <v>-2.5119861897229986E-6</v>
      </c>
      <c r="AB431" s="43">
        <f t="shared" si="146"/>
        <v>0.1308887555709109</v>
      </c>
    </row>
    <row r="432" spans="1:28">
      <c r="A432" s="74">
        <f t="shared" si="133"/>
        <v>424</v>
      </c>
      <c r="B432" s="73">
        <f t="shared" si="134"/>
        <v>11.324273225965682</v>
      </c>
      <c r="C432" s="73">
        <f t="shared" si="135"/>
        <v>-5.2938069933762222</v>
      </c>
      <c r="D432" s="73">
        <f t="shared" si="136"/>
        <v>265.10379073163432</v>
      </c>
      <c r="E432" s="73">
        <f t="shared" si="137"/>
        <v>387.37111717898102</v>
      </c>
      <c r="F432" s="14">
        <f t="shared" si="138"/>
        <v>0.68456814505686892</v>
      </c>
      <c r="G432" s="14">
        <f>F432-(Gamma-lambda*LN(D432))</f>
        <v>-4.7730033756463786E-2</v>
      </c>
      <c r="H432" s="15">
        <f t="shared" si="129"/>
        <v>114.2421268346805</v>
      </c>
      <c r="I432" s="15">
        <f>H432*K_over_G</f>
        <v>152.32283577957404</v>
      </c>
      <c r="J432" s="73">
        <f t="shared" si="139"/>
        <v>311.00479108513656</v>
      </c>
      <c r="K432" s="73">
        <f>Mtc+N_*chi*G432</f>
        <v>1.1874503486901751</v>
      </c>
      <c r="L432" s="73">
        <f t="shared" si="140"/>
        <v>1.461205500343518</v>
      </c>
      <c r="M432" s="73">
        <f t="shared" si="130"/>
        <v>-0.27375515165334297</v>
      </c>
      <c r="N432" s="44">
        <f t="shared" si="128"/>
        <v>2.9999999999999997E-4</v>
      </c>
      <c r="O432" s="44">
        <f t="shared" si="131"/>
        <v>-8.212654549600288E-5</v>
      </c>
      <c r="P432" s="14">
        <f>_H*D432/J432</f>
        <v>170.48212653358323</v>
      </c>
      <c r="Q432" s="52">
        <f>D432*EXP(-chi*G432/Mtc)</f>
        <v>306.1481494431419</v>
      </c>
      <c r="R432" s="44">
        <f t="shared" si="132"/>
        <v>-7.9867315746156588E-4</v>
      </c>
      <c r="S432" s="73">
        <f t="shared" si="141"/>
        <v>310.75639990665496</v>
      </c>
      <c r="T432" s="73">
        <f>R432/(1/Mtc+1/(path_DqDp-W431))</f>
        <v>-5.5328544698931301E-4</v>
      </c>
      <c r="U432" s="52">
        <f>D432*T432/(path_DqDp-E432/D432)</f>
        <v>-9.5320115445082357E-2</v>
      </c>
      <c r="V432" s="73">
        <f t="shared" si="142"/>
        <v>265.00847061618924</v>
      </c>
      <c r="W432" s="14">
        <f t="shared" si="143"/>
        <v>1.4606518942858122</v>
      </c>
      <c r="X432">
        <f t="shared" si="144"/>
        <v>387.08512460732283</v>
      </c>
      <c r="Y432">
        <f t="shared" si="147"/>
        <v>-6.2577692279193021E-7</v>
      </c>
      <c r="Z432" s="44">
        <f t="shared" si="145"/>
        <v>-5.3020822256181016E-2</v>
      </c>
      <c r="AA432">
        <f t="shared" si="148"/>
        <v>-2.5033897703257706E-6</v>
      </c>
      <c r="AB432" s="43">
        <f t="shared" si="146"/>
        <v>0.13118625218114058</v>
      </c>
    </row>
    <row r="433" spans="1:28">
      <c r="A433" s="74">
        <f t="shared" si="133"/>
        <v>425</v>
      </c>
      <c r="B433" s="73">
        <f t="shared" si="134"/>
        <v>11.351264476241358</v>
      </c>
      <c r="C433" s="73">
        <f t="shared" si="135"/>
        <v>-5.3020822256181015</v>
      </c>
      <c r="D433" s="73">
        <f t="shared" si="136"/>
        <v>265.00847061618924</v>
      </c>
      <c r="E433" s="73">
        <f t="shared" si="137"/>
        <v>387.08512460732283</v>
      </c>
      <c r="F433" s="14">
        <f t="shared" si="138"/>
        <v>0.68470091189401949</v>
      </c>
      <c r="G433" s="14">
        <f>F433-(Gamma-lambda*LN(D433))</f>
        <v>-4.7602661255009115E-2</v>
      </c>
      <c r="H433" s="15">
        <f t="shared" si="129"/>
        <v>114.2215866686534</v>
      </c>
      <c r="I433" s="15">
        <f>H433*K_over_G</f>
        <v>152.29544889153789</v>
      </c>
      <c r="J433" s="73">
        <f t="shared" si="139"/>
        <v>310.75639990665496</v>
      </c>
      <c r="K433" s="73">
        <f>Mtc+N_*chi*G433</f>
        <v>1.1876439548923861</v>
      </c>
      <c r="L433" s="73">
        <f t="shared" si="140"/>
        <v>1.4606518942858122</v>
      </c>
      <c r="M433" s="73">
        <f t="shared" si="130"/>
        <v>-0.27300793939342616</v>
      </c>
      <c r="N433" s="44">
        <f t="shared" si="128"/>
        <v>2.9999999999999997E-4</v>
      </c>
      <c r="O433" s="44">
        <f t="shared" si="131"/>
        <v>-8.1902381818027841E-5</v>
      </c>
      <c r="P433" s="14">
        <f>_H*D433/J433</f>
        <v>170.55704770411324</v>
      </c>
      <c r="Q433" s="52">
        <f>D433*EXP(-chi*G433/Mtc)</f>
        <v>305.92053284104412</v>
      </c>
      <c r="R433" s="44">
        <f t="shared" si="132"/>
        <v>-7.9624221098701991E-4</v>
      </c>
      <c r="S433" s="73">
        <f t="shared" si="141"/>
        <v>310.50896254371492</v>
      </c>
      <c r="T433" s="73">
        <f>R433/(1/Mtc+1/(path_DqDp-W432))</f>
        <v>-5.5169071692260903E-4</v>
      </c>
      <c r="U433" s="52">
        <f>D433*T433/(path_DqDp-E433/D433)</f>
        <v>-9.4977031252445776E-2</v>
      </c>
      <c r="V433" s="73">
        <f t="shared" si="142"/>
        <v>264.91349358493682</v>
      </c>
      <c r="W433" s="14">
        <f t="shared" si="143"/>
        <v>1.4600998848754705</v>
      </c>
      <c r="X433">
        <f t="shared" si="144"/>
        <v>386.80016148532496</v>
      </c>
      <c r="Y433">
        <f t="shared" si="147"/>
        <v>-6.2363670052994647E-7</v>
      </c>
      <c r="Z433" s="44">
        <f t="shared" si="145"/>
        <v>-5.3103348274699577E-2</v>
      </c>
      <c r="AA433">
        <f t="shared" si="148"/>
        <v>-2.4948272065639783E-6</v>
      </c>
      <c r="AB433" s="43">
        <f t="shared" si="146"/>
        <v>0.13148375735393403</v>
      </c>
    </row>
    <row r="434" spans="1:28">
      <c r="A434" s="74">
        <f t="shared" si="133"/>
        <v>426</v>
      </c>
      <c r="B434" s="73">
        <f t="shared" si="134"/>
        <v>11.378264126236751</v>
      </c>
      <c r="C434" s="73">
        <f t="shared" si="135"/>
        <v>-5.3103348274699576</v>
      </c>
      <c r="D434" s="73">
        <f t="shared" si="136"/>
        <v>264.91349358493682</v>
      </c>
      <c r="E434" s="73">
        <f t="shared" si="137"/>
        <v>386.80016148532496</v>
      </c>
      <c r="F434" s="14">
        <f t="shared" si="138"/>
        <v>0.68483331560988958</v>
      </c>
      <c r="G434" s="14">
        <f>F434-(Gamma-lambda*LN(D434))</f>
        <v>-4.7475634389242516E-2</v>
      </c>
      <c r="H434" s="15">
        <f t="shared" si="129"/>
        <v>114.20111675809869</v>
      </c>
      <c r="I434" s="15">
        <f>H434*K_over_G</f>
        <v>152.26815567746493</v>
      </c>
      <c r="J434" s="73">
        <f t="shared" si="139"/>
        <v>310.50896254371492</v>
      </c>
      <c r="K434" s="73">
        <f>Mtc+N_*chi*G434</f>
        <v>1.1878370357283514</v>
      </c>
      <c r="L434" s="73">
        <f t="shared" si="140"/>
        <v>1.4600998848754705</v>
      </c>
      <c r="M434" s="73">
        <f t="shared" si="130"/>
        <v>-0.27226284914711907</v>
      </c>
      <c r="N434" s="44">
        <f t="shared" si="128"/>
        <v>2.9999999999999997E-4</v>
      </c>
      <c r="O434" s="44">
        <f t="shared" si="131"/>
        <v>-8.1678854744135713E-5</v>
      </c>
      <c r="P434" s="14">
        <f>_H*D434/J434</f>
        <v>170.63178557858279</v>
      </c>
      <c r="Q434" s="52">
        <f>D434*EXP(-chi*G434/Mtc)</f>
        <v>305.69376047000247</v>
      </c>
      <c r="R434" s="44">
        <f t="shared" si="132"/>
        <v>-7.9381914231565164E-4</v>
      </c>
      <c r="S434" s="73">
        <f t="shared" si="141"/>
        <v>310.26247458538711</v>
      </c>
      <c r="T434" s="73">
        <f>R434/(1/Mtc+1/(path_DqDp-W433))</f>
        <v>-5.5010060872039514E-4</v>
      </c>
      <c r="U434" s="52">
        <f>D434*T434/(path_DqDp-E434/D434)</f>
        <v>-9.4635406964389587E-2</v>
      </c>
      <c r="V434" s="73">
        <f t="shared" si="142"/>
        <v>264.8188581779724</v>
      </c>
      <c r="W434" s="14">
        <f t="shared" si="143"/>
        <v>1.4595494674788925</v>
      </c>
      <c r="X434">
        <f t="shared" si="144"/>
        <v>386.51622343202797</v>
      </c>
      <c r="Y434">
        <f t="shared" si="147"/>
        <v>-6.2150491377098382E-7</v>
      </c>
      <c r="Z434" s="44">
        <f t="shared" si="145"/>
        <v>-5.3185648634357485E-2</v>
      </c>
      <c r="AA434">
        <f t="shared" si="148"/>
        <v>-2.4862983949485491E-6</v>
      </c>
      <c r="AB434" s="43">
        <f t="shared" si="146"/>
        <v>0.13178127105553908</v>
      </c>
    </row>
    <row r="435" spans="1:28">
      <c r="A435" s="74">
        <f t="shared" si="133"/>
        <v>427</v>
      </c>
      <c r="B435" s="73">
        <f t="shared" si="134"/>
        <v>11.405272151075327</v>
      </c>
      <c r="C435" s="73">
        <f t="shared" si="135"/>
        <v>-5.3185648634357481</v>
      </c>
      <c r="D435" s="73">
        <f t="shared" si="136"/>
        <v>264.8188581779724</v>
      </c>
      <c r="E435" s="73">
        <f t="shared" si="137"/>
        <v>386.51622343202797</v>
      </c>
      <c r="F435" s="14">
        <f t="shared" si="138"/>
        <v>0.68496535723951935</v>
      </c>
      <c r="G435" s="14">
        <f>F435-(Gamma-lambda*LN(D435))</f>
        <v>-4.7348952187311832E-2</v>
      </c>
      <c r="H435" s="15">
        <f t="shared" si="129"/>
        <v>114.18071682607166</v>
      </c>
      <c r="I435" s="15">
        <f>H435*K_over_G</f>
        <v>152.24095576809557</v>
      </c>
      <c r="J435" s="73">
        <f t="shared" si="139"/>
        <v>310.26247458538711</v>
      </c>
      <c r="K435" s="73">
        <f>Mtc+N_*chi*G435</f>
        <v>1.188029592675286</v>
      </c>
      <c r="L435" s="73">
        <f t="shared" si="140"/>
        <v>1.4595494674788925</v>
      </c>
      <c r="M435" s="73">
        <f t="shared" si="130"/>
        <v>-0.27151987480360651</v>
      </c>
      <c r="N435" s="44">
        <f t="shared" si="128"/>
        <v>2.9999999999999997E-4</v>
      </c>
      <c r="O435" s="44">
        <f t="shared" si="131"/>
        <v>-8.1455962441081948E-5</v>
      </c>
      <c r="P435" s="14">
        <f>_H*D435/J435</f>
        <v>170.70634051498342</v>
      </c>
      <c r="Q435" s="52">
        <f>D435*EXP(-chi*G435/Mtc)</f>
        <v>305.46782852099437</v>
      </c>
      <c r="R435" s="44">
        <f t="shared" si="132"/>
        <v>-7.914039409478757E-4</v>
      </c>
      <c r="S435" s="73">
        <f t="shared" si="141"/>
        <v>310.01693164027199</v>
      </c>
      <c r="T435" s="73">
        <f>R435/(1/Mtc+1/(path_DqDp-W434))</f>
        <v>-5.4851512148669588E-4</v>
      </c>
      <c r="U435" s="52">
        <f>D435*T435/(path_DqDp-E435/D435)</f>
        <v>-9.4295237074396798E-2</v>
      </c>
      <c r="V435" s="73">
        <f t="shared" si="142"/>
        <v>264.72456294089801</v>
      </c>
      <c r="W435" s="14">
        <f t="shared" si="143"/>
        <v>1.4590006374634337</v>
      </c>
      <c r="X435">
        <f t="shared" si="144"/>
        <v>386.23330608299909</v>
      </c>
      <c r="Y435">
        <f t="shared" si="147"/>
        <v>-6.1938153631953099E-7</v>
      </c>
      <c r="Z435" s="44">
        <f t="shared" si="145"/>
        <v>-5.3267723978334888E-2</v>
      </c>
      <c r="AA435">
        <f t="shared" si="148"/>
        <v>-2.4778032306439126E-6</v>
      </c>
      <c r="AB435" s="43">
        <f t="shared" si="146"/>
        <v>0.13207879325230842</v>
      </c>
    </row>
    <row r="436" spans="1:28">
      <c r="A436" s="74">
        <f t="shared" si="133"/>
        <v>428</v>
      </c>
      <c r="B436" s="73">
        <f t="shared" si="134"/>
        <v>11.432288525953012</v>
      </c>
      <c r="C436" s="73">
        <f t="shared" si="135"/>
        <v>-5.3267723978334889</v>
      </c>
      <c r="D436" s="73">
        <f t="shared" si="136"/>
        <v>264.72456294089801</v>
      </c>
      <c r="E436" s="73">
        <f t="shared" si="137"/>
        <v>386.23330608299909</v>
      </c>
      <c r="F436" s="14">
        <f t="shared" si="138"/>
        <v>0.685097037814972</v>
      </c>
      <c r="G436" s="14">
        <f>F436-(Gamma-lambda*LN(D436))</f>
        <v>-4.7222613680194536E-2</v>
      </c>
      <c r="H436" s="15">
        <f t="shared" si="129"/>
        <v>114.16038659648798</v>
      </c>
      <c r="I436" s="15">
        <f>H436*K_over_G</f>
        <v>152.21384879531732</v>
      </c>
      <c r="J436" s="73">
        <f t="shared" si="139"/>
        <v>310.01693164027199</v>
      </c>
      <c r="K436" s="73">
        <f>Mtc+N_*chi*G436</f>
        <v>1.1882216272061044</v>
      </c>
      <c r="L436" s="73">
        <f t="shared" si="140"/>
        <v>1.4590006374634337</v>
      </c>
      <c r="M436" s="73">
        <f t="shared" si="130"/>
        <v>-0.27077901025732931</v>
      </c>
      <c r="N436" s="44">
        <f t="shared" si="128"/>
        <v>2.9999999999999997E-4</v>
      </c>
      <c r="O436" s="44">
        <f t="shared" si="131"/>
        <v>-8.1233703077198782E-5</v>
      </c>
      <c r="P436" s="14">
        <f>_H*D436/J436</f>
        <v>170.7807128728511</v>
      </c>
      <c r="Q436" s="52">
        <f>D436*EXP(-chi*G436/Mtc)</f>
        <v>305.24273320381121</v>
      </c>
      <c r="R436" s="44">
        <f t="shared" si="132"/>
        <v>-7.8899659582590492E-4</v>
      </c>
      <c r="S436" s="73">
        <f t="shared" si="141"/>
        <v>309.77232933655944</v>
      </c>
      <c r="T436" s="73">
        <f>R436/(1/Mtc+1/(path_DqDp-W435))</f>
        <v>-5.4693425390101762E-4</v>
      </c>
      <c r="U436" s="52">
        <f>D436*T436/(path_DqDp-E436/D436)</f>
        <v>-9.3956516038414248E-2</v>
      </c>
      <c r="V436" s="73">
        <f t="shared" si="142"/>
        <v>264.63060642485959</v>
      </c>
      <c r="W436" s="14">
        <f t="shared" si="143"/>
        <v>1.4584533901978303</v>
      </c>
      <c r="X436">
        <f t="shared" si="144"/>
        <v>385.95140509044421</v>
      </c>
      <c r="Y436">
        <f t="shared" si="147"/>
        <v>-6.172665416584927E-7</v>
      </c>
      <c r="Z436" s="44">
        <f t="shared" si="145"/>
        <v>-5.3349574947953747E-2</v>
      </c>
      <c r="AA436">
        <f t="shared" si="148"/>
        <v>-2.4693416075340586E-6</v>
      </c>
      <c r="AB436" s="43">
        <f t="shared" si="146"/>
        <v>0.13237632391070089</v>
      </c>
    </row>
    <row r="437" spans="1:28">
      <c r="A437" s="74">
        <f t="shared" si="133"/>
        <v>429</v>
      </c>
      <c r="B437" s="73">
        <f t="shared" si="134"/>
        <v>11.459313226138299</v>
      </c>
      <c r="C437" s="73">
        <f t="shared" si="135"/>
        <v>-5.3349574947953746</v>
      </c>
      <c r="D437" s="73">
        <f t="shared" si="136"/>
        <v>264.63060642485959</v>
      </c>
      <c r="E437" s="73">
        <f t="shared" si="137"/>
        <v>385.95140509044421</v>
      </c>
      <c r="F437" s="14">
        <f t="shared" si="138"/>
        <v>0.6852283583653358</v>
      </c>
      <c r="G437" s="14">
        <f>F437-(Gamma-lambda*LN(D437))</f>
        <v>-4.7096617901692506E-2</v>
      </c>
      <c r="H437" s="15">
        <f t="shared" si="129"/>
        <v>114.14012579413421</v>
      </c>
      <c r="I437" s="15">
        <f>H437*K_over_G</f>
        <v>152.18683439217895</v>
      </c>
      <c r="J437" s="73">
        <f t="shared" si="139"/>
        <v>309.77232933655944</v>
      </c>
      <c r="K437" s="73">
        <f>Mtc+N_*chi*G437</f>
        <v>1.1884131407894274</v>
      </c>
      <c r="L437" s="73">
        <f t="shared" si="140"/>
        <v>1.4584533901978303</v>
      </c>
      <c r="M437" s="73">
        <f t="shared" si="130"/>
        <v>-0.27004024940840288</v>
      </c>
      <c r="N437" s="44">
        <f t="shared" si="128"/>
        <v>2.9999999999999997E-4</v>
      </c>
      <c r="O437" s="44">
        <f t="shared" si="131"/>
        <v>-8.1012074822520863E-5</v>
      </c>
      <c r="P437" s="14">
        <f>_H*D437/J437</f>
        <v>170.85490301320326</v>
      </c>
      <c r="Q437" s="52">
        <f>D437*EXP(-chi*G437/Mtc)</f>
        <v>305.01847074702118</v>
      </c>
      <c r="R437" s="44">
        <f t="shared" si="132"/>
        <v>-7.8659709535087551E-4</v>
      </c>
      <c r="S437" s="73">
        <f t="shared" si="141"/>
        <v>309.52866332208322</v>
      </c>
      <c r="T437" s="73">
        <f>R437/(1/Mtc+1/(path_DqDp-W436))</f>
        <v>-5.4535800423004288E-4</v>
      </c>
      <c r="U437" s="52">
        <f>D437*T437/(path_DqDp-E437/D437)</f>
        <v>-9.3619238276919911E-2</v>
      </c>
      <c r="V437" s="73">
        <f t="shared" si="142"/>
        <v>264.53698718658268</v>
      </c>
      <c r="W437" s="14">
        <f t="shared" si="143"/>
        <v>1.4579077210526121</v>
      </c>
      <c r="X437">
        <f t="shared" si="144"/>
        <v>385.67051612331483</v>
      </c>
      <c r="Y437">
        <f t="shared" si="147"/>
        <v>-6.1515990296287484E-7</v>
      </c>
      <c r="Z437" s="44">
        <f t="shared" si="145"/>
        <v>-5.343120218267923E-2</v>
      </c>
      <c r="AA437">
        <f t="shared" si="148"/>
        <v>-2.4609134182662756E-6</v>
      </c>
      <c r="AB437" s="43">
        <f t="shared" si="146"/>
        <v>0.13267386299728262</v>
      </c>
    </row>
    <row r="438" spans="1:28">
      <c r="A438" s="74">
        <f t="shared" si="133"/>
        <v>430</v>
      </c>
      <c r="B438" s="73">
        <f t="shared" si="134"/>
        <v>11.486346226972287</v>
      </c>
      <c r="C438" s="73">
        <f t="shared" si="135"/>
        <v>-5.3431202182679227</v>
      </c>
      <c r="D438" s="73">
        <f t="shared" si="136"/>
        <v>264.53698718658268</v>
      </c>
      <c r="E438" s="73">
        <f t="shared" si="137"/>
        <v>385.67051612331483</v>
      </c>
      <c r="F438" s="14">
        <f t="shared" si="138"/>
        <v>0.68535931991672594</v>
      </c>
      <c r="G438" s="14">
        <f>F438-(Gamma-lambda*LN(D438))</f>
        <v>-4.6970963888427364E-2</v>
      </c>
      <c r="H438" s="15">
        <f t="shared" si="129"/>
        <v>114.11993414467786</v>
      </c>
      <c r="I438" s="15">
        <f>H438*K_over_G</f>
        <v>152.15991219290382</v>
      </c>
      <c r="J438" s="73">
        <f t="shared" si="139"/>
        <v>309.52866332208322</v>
      </c>
      <c r="K438" s="73">
        <f>Mtc+N_*chi*G438</f>
        <v>1.1886041348895904</v>
      </c>
      <c r="L438" s="73">
        <f t="shared" si="140"/>
        <v>1.4579077210526121</v>
      </c>
      <c r="M438" s="73">
        <f t="shared" si="130"/>
        <v>-0.26930358616302175</v>
      </c>
      <c r="N438" s="44">
        <f t="shared" si="128"/>
        <v>2.9999999999999997E-4</v>
      </c>
      <c r="O438" s="44">
        <f t="shared" si="131"/>
        <v>-8.0791075848906521E-5</v>
      </c>
      <c r="P438" s="14">
        <f>_H*D438/J438</f>
        <v>170.92891129847706</v>
      </c>
      <c r="Q438" s="52">
        <f>D438*EXP(-chi*G438/Mtc)</f>
        <v>304.79503739793114</v>
      </c>
      <c r="R438" s="44">
        <f t="shared" si="132"/>
        <v>-7.8420542739943036E-4</v>
      </c>
      <c r="S438" s="73">
        <f t="shared" si="141"/>
        <v>309.28592926437034</v>
      </c>
      <c r="T438" s="73">
        <f>R438/(1/Mtc+1/(path_DqDp-W437))</f>
        <v>-5.437863703389638E-4</v>
      </c>
      <c r="U438" s="52">
        <f>D438*T438/(path_DqDp-E438/D438)</f>
        <v>-9.328339817691586E-2</v>
      </c>
      <c r="V438" s="73">
        <f t="shared" si="142"/>
        <v>264.44370378840574</v>
      </c>
      <c r="W438" s="14">
        <f t="shared" si="143"/>
        <v>1.457363625400504</v>
      </c>
      <c r="X438">
        <f t="shared" si="144"/>
        <v>385.39063486740798</v>
      </c>
      <c r="Y438">
        <f t="shared" si="147"/>
        <v>-6.1306159311300036E-7</v>
      </c>
      <c r="Z438" s="44">
        <f t="shared" si="145"/>
        <v>-5.3512606320121246E-2</v>
      </c>
      <c r="AA438">
        <f t="shared" si="148"/>
        <v>-2.4525185543133827E-6</v>
      </c>
      <c r="AB438" s="43">
        <f t="shared" si="146"/>
        <v>0.13297141047872832</v>
      </c>
    </row>
    <row r="439" spans="1:28">
      <c r="A439" s="74">
        <f t="shared" si="133"/>
        <v>431</v>
      </c>
      <c r="B439" s="73">
        <f t="shared" si="134"/>
        <v>11.513387503868792</v>
      </c>
      <c r="C439" s="73">
        <f t="shared" si="135"/>
        <v>-5.3512606320121243</v>
      </c>
      <c r="D439" s="73">
        <f t="shared" si="136"/>
        <v>264.44370378840574</v>
      </c>
      <c r="E439" s="73">
        <f t="shared" si="137"/>
        <v>385.39063486740798</v>
      </c>
      <c r="F439" s="14">
        <f t="shared" si="138"/>
        <v>0.68548992349228677</v>
      </c>
      <c r="G439" s="14">
        <f>F439-(Gamma-lambda*LN(D439))</f>
        <v>-4.6845650679834705E-2</v>
      </c>
      <c r="H439" s="15">
        <f t="shared" si="129"/>
        <v>114.09981137467712</v>
      </c>
      <c r="I439" s="15">
        <f>H439*K_over_G</f>
        <v>152.13308183290283</v>
      </c>
      <c r="J439" s="73">
        <f t="shared" si="139"/>
        <v>309.28592926437034</v>
      </c>
      <c r="K439" s="73">
        <f>Mtc+N_*chi*G439</f>
        <v>1.1887946109666512</v>
      </c>
      <c r="L439" s="73">
        <f t="shared" si="140"/>
        <v>1.457363625400504</v>
      </c>
      <c r="M439" s="73">
        <f t="shared" si="130"/>
        <v>-0.26856901443385284</v>
      </c>
      <c r="N439" s="44">
        <f t="shared" si="128"/>
        <v>2.9999999999999997E-4</v>
      </c>
      <c r="O439" s="44">
        <f t="shared" si="131"/>
        <v>-8.057070433015584E-5</v>
      </c>
      <c r="P439" s="14">
        <f>_H*D439/J439</f>
        <v>171.00273809246943</v>
      </c>
      <c r="Q439" s="52">
        <f>D439*EXP(-chi*G439/Mtc)</f>
        <v>304.57242942254516</v>
      </c>
      <c r="R439" s="44">
        <f t="shared" si="132"/>
        <v>-7.8182157934015759E-4</v>
      </c>
      <c r="S439" s="73">
        <f t="shared" si="141"/>
        <v>309.0441228506852</v>
      </c>
      <c r="T439" s="73">
        <f>R439/(1/Mtc+1/(path_DqDp-W438))</f>
        <v>-5.4221934970273187E-4</v>
      </c>
      <c r="U439" s="52">
        <f>D439*T439/(path_DqDp-E439/D439)</f>
        <v>-9.2948990093895373E-2</v>
      </c>
      <c r="V439" s="73">
        <f t="shared" si="142"/>
        <v>264.35075479831187</v>
      </c>
      <c r="W439" s="14">
        <f t="shared" si="143"/>
        <v>1.4568210986168169</v>
      </c>
      <c r="X439">
        <f t="shared" si="144"/>
        <v>385.11175702546149</v>
      </c>
      <c r="Y439">
        <f t="shared" si="147"/>
        <v>-6.1097158470757204E-7</v>
      </c>
      <c r="Z439" s="44">
        <f t="shared" si="145"/>
        <v>-5.3593787996036112E-2</v>
      </c>
      <c r="AA439">
        <f t="shared" si="148"/>
        <v>-2.4441569060156155E-6</v>
      </c>
      <c r="AB439" s="43">
        <f t="shared" si="146"/>
        <v>0.13326896632182231</v>
      </c>
    </row>
    <row r="440" spans="1:28">
      <c r="A440" s="74">
        <f t="shared" si="133"/>
        <v>432</v>
      </c>
      <c r="B440" s="73">
        <f t="shared" si="134"/>
        <v>11.540437032314362</v>
      </c>
      <c r="C440" s="73">
        <f t="shared" si="135"/>
        <v>-5.3593787996036113</v>
      </c>
      <c r="D440" s="73">
        <f t="shared" si="136"/>
        <v>264.35075479831187</v>
      </c>
      <c r="E440" s="73">
        <f t="shared" si="137"/>
        <v>385.11175702546149</v>
      </c>
      <c r="F440" s="14">
        <f t="shared" si="138"/>
        <v>0.68562017011219401</v>
      </c>
      <c r="G440" s="14">
        <f>F440-(Gamma-lambda*LN(D440))</f>
        <v>-4.6720677318158987E-2</v>
      </c>
      <c r="H440" s="15">
        <f t="shared" si="129"/>
        <v>114.07975721159013</v>
      </c>
      <c r="I440" s="15">
        <f>H440*K_over_G</f>
        <v>152.10634294878687</v>
      </c>
      <c r="J440" s="73">
        <f t="shared" si="139"/>
        <v>309.0441228506852</v>
      </c>
      <c r="K440" s="73">
        <f>Mtc+N_*chi*G440</f>
        <v>1.1889845704763984</v>
      </c>
      <c r="L440" s="73">
        <f t="shared" si="140"/>
        <v>1.4568210986168169</v>
      </c>
      <c r="M440" s="73">
        <f t="shared" si="130"/>
        <v>-0.26783652814041847</v>
      </c>
      <c r="N440" s="44">
        <f t="shared" si="128"/>
        <v>2.9999999999999997E-4</v>
      </c>
      <c r="O440" s="44">
        <f t="shared" si="131"/>
        <v>-8.0350958442125539E-5</v>
      </c>
      <c r="P440" s="14">
        <f>_H*D440/J440</f>
        <v>171.07638376027816</v>
      </c>
      <c r="Q440" s="52">
        <f>D440*EXP(-chi*G440/Mtc)</f>
        <v>304.35064310552218</v>
      </c>
      <c r="R440" s="44">
        <f t="shared" si="132"/>
        <v>-7.7944553804947458E-4</v>
      </c>
      <c r="S440" s="73">
        <f t="shared" si="141"/>
        <v>308.80323978806882</v>
      </c>
      <c r="T440" s="73">
        <f>R440/(1/Mtc+1/(path_DqDp-W439))</f>
        <v>-5.4065693941693837E-4</v>
      </c>
      <c r="U440" s="52">
        <f>D440*T440/(path_DqDp-E440/D440)</f>
        <v>-9.2616008353735235E-2</v>
      </c>
      <c r="V440" s="73">
        <f t="shared" si="142"/>
        <v>264.25813878995814</v>
      </c>
      <c r="W440" s="14">
        <f t="shared" si="143"/>
        <v>1.4562801360798265</v>
      </c>
      <c r="X440">
        <f t="shared" si="144"/>
        <v>384.83387831724195</v>
      </c>
      <c r="Y440">
        <f t="shared" si="147"/>
        <v>-6.0888985007626137E-7</v>
      </c>
      <c r="Z440" s="44">
        <f t="shared" si="145"/>
        <v>-5.367474784432831E-2</v>
      </c>
      <c r="AA440">
        <f t="shared" si="148"/>
        <v>-2.4358283626439964E-6</v>
      </c>
      <c r="AB440" s="43">
        <f t="shared" si="146"/>
        <v>0.13356653049345965</v>
      </c>
    </row>
    <row r="441" spans="1:28">
      <c r="A441" s="74">
        <f t="shared" si="133"/>
        <v>433</v>
      </c>
      <c r="B441" s="73">
        <f t="shared" si="134"/>
        <v>11.567494787868355</v>
      </c>
      <c r="C441" s="73">
        <f t="shared" si="135"/>
        <v>-5.3674747844328312</v>
      </c>
      <c r="D441" s="73">
        <f t="shared" si="136"/>
        <v>264.25813878995814</v>
      </c>
      <c r="E441" s="73">
        <f t="shared" si="137"/>
        <v>384.83387831724195</v>
      </c>
      <c r="F441" s="14">
        <f t="shared" si="138"/>
        <v>0.68575006079365775</v>
      </c>
      <c r="G441" s="14">
        <f>F441-(Gamma-lambda*LN(D441))</f>
        <v>-4.6596042848447983E-2</v>
      </c>
      <c r="H441" s="15">
        <f t="shared" si="129"/>
        <v>114.05977138378375</v>
      </c>
      <c r="I441" s="15">
        <f>H441*K_over_G</f>
        <v>152.07969517837836</v>
      </c>
      <c r="J441" s="73">
        <f t="shared" si="139"/>
        <v>308.80323978806882</v>
      </c>
      <c r="K441" s="73">
        <f>Mtc+N_*chi*G441</f>
        <v>1.1891740148703591</v>
      </c>
      <c r="L441" s="73">
        <f t="shared" si="140"/>
        <v>1.4562801360798265</v>
      </c>
      <c r="M441" s="73">
        <f t="shared" si="130"/>
        <v>-0.26710612120946742</v>
      </c>
      <c r="N441" s="44">
        <f t="shared" si="128"/>
        <v>2.9999999999999997E-4</v>
      </c>
      <c r="O441" s="44">
        <f t="shared" si="131"/>
        <v>-8.0131836362840213E-5</v>
      </c>
      <c r="P441" s="14">
        <f>_H*D441/J441</f>
        <v>171.1498486682446</v>
      </c>
      <c r="Q441" s="52">
        <f>D441*EXP(-chi*G441/Mtc)</f>
        <v>304.12967475013124</v>
      </c>
      <c r="R441" s="44">
        <f t="shared" si="132"/>
        <v>-7.7707728992724133E-4</v>
      </c>
      <c r="S441" s="73">
        <f t="shared" si="141"/>
        <v>308.56327580337353</v>
      </c>
      <c r="T441" s="73">
        <f>R441/(1/Mtc+1/(path_DqDp-W440))</f>
        <v>-5.3909913620852267E-4</v>
      </c>
      <c r="U441" s="52">
        <f>D441*T441/(path_DqDp-E441/D441)</f>
        <v>-9.2284447254547403E-2</v>
      </c>
      <c r="V441" s="73">
        <f t="shared" si="142"/>
        <v>264.1658543427036</v>
      </c>
      <c r="W441" s="14">
        <f t="shared" si="143"/>
        <v>1.4557407331711432</v>
      </c>
      <c r="X441">
        <f t="shared" si="144"/>
        <v>384.55699447962877</v>
      </c>
      <c r="Y441">
        <f t="shared" si="147"/>
        <v>-6.0681636129204829E-7</v>
      </c>
      <c r="Z441" s="44">
        <f t="shared" si="145"/>
        <v>-5.3755486497052446E-2</v>
      </c>
      <c r="AA441">
        <f t="shared" si="148"/>
        <v>-2.4275328124368781E-6</v>
      </c>
      <c r="AB441" s="43">
        <f t="shared" si="146"/>
        <v>0.13386410296064721</v>
      </c>
    </row>
    <row r="442" spans="1:28">
      <c r="A442" s="74">
        <f t="shared" si="133"/>
        <v>434</v>
      </c>
      <c r="B442" s="73">
        <f t="shared" si="134"/>
        <v>11.594560746162973</v>
      </c>
      <c r="C442" s="73">
        <f t="shared" si="135"/>
        <v>-5.3755486497052445</v>
      </c>
      <c r="D442" s="73">
        <f t="shared" si="136"/>
        <v>264.1658543427036</v>
      </c>
      <c r="E442" s="73">
        <f t="shared" si="137"/>
        <v>384.55699447962877</v>
      </c>
      <c r="F442" s="14">
        <f t="shared" si="138"/>
        <v>0.68587959655092523</v>
      </c>
      <c r="G442" s="14">
        <f>F442-(Gamma-lambda*LN(D442))</f>
        <v>-4.6471746318546669E-2</v>
      </c>
      <c r="H442" s="15">
        <f t="shared" si="129"/>
        <v>114.03985362054198</v>
      </c>
      <c r="I442" s="15">
        <f>H442*K_over_G</f>
        <v>152.05313816072265</v>
      </c>
      <c r="J442" s="73">
        <f t="shared" si="139"/>
        <v>308.56327580337353</v>
      </c>
      <c r="K442" s="73">
        <f>Mtc+N_*chi*G442</f>
        <v>1.189362945595809</v>
      </c>
      <c r="L442" s="73">
        <f t="shared" si="140"/>
        <v>1.4557407331711432</v>
      </c>
      <c r="M442" s="73">
        <f t="shared" si="130"/>
        <v>-0.26637778757533415</v>
      </c>
      <c r="N442" s="44">
        <f t="shared" si="128"/>
        <v>2.9999999999999997E-4</v>
      </c>
      <c r="O442" s="44">
        <f t="shared" si="131"/>
        <v>-7.9913336272600239E-5</v>
      </c>
      <c r="P442" s="14">
        <f>_H*D442/J442</f>
        <v>171.22313318389749</v>
      </c>
      <c r="Q442" s="52">
        <f>D442*EXP(-chi*G442/Mtc)</f>
        <v>303.90952067820456</v>
      </c>
      <c r="R442" s="44">
        <f t="shared" si="132"/>
        <v>-7.7471682091210831E-4</v>
      </c>
      <c r="S442" s="73">
        <f t="shared" si="141"/>
        <v>308.32422664329289</v>
      </c>
      <c r="T442" s="73">
        <f>R442/(1/Mtc+1/(path_DqDp-W441))</f>
        <v>-5.375459364463102E-4</v>
      </c>
      <c r="U442" s="52">
        <f>D442*T442/(path_DqDp-E442/D442)</f>
        <v>-9.1954301068491201E-2</v>
      </c>
      <c r="V442" s="73">
        <f t="shared" si="142"/>
        <v>264.07390004163511</v>
      </c>
      <c r="W442" s="14">
        <f t="shared" si="143"/>
        <v>1.4552028852760686</v>
      </c>
      <c r="X442">
        <f t="shared" si="144"/>
        <v>384.28110126669156</v>
      </c>
      <c r="Y442">
        <f t="shared" si="147"/>
        <v>-6.0475109018331471E-7</v>
      </c>
      <c r="Z442" s="44">
        <f t="shared" si="145"/>
        <v>-5.3836004584415231E-2</v>
      </c>
      <c r="AA442">
        <f t="shared" si="148"/>
        <v>-2.4192701426574701E-6</v>
      </c>
      <c r="AB442" s="43">
        <f t="shared" si="146"/>
        <v>0.13416168369050455</v>
      </c>
    </row>
    <row r="443" spans="1:28">
      <c r="A443" s="74">
        <f t="shared" si="133"/>
        <v>435</v>
      </c>
      <c r="B443" s="73">
        <f t="shared" si="134"/>
        <v>11.62163488290328</v>
      </c>
      <c r="C443" s="73">
        <f t="shared" si="135"/>
        <v>-5.3836004584415234</v>
      </c>
      <c r="D443" s="73">
        <f t="shared" si="136"/>
        <v>264.07390004163511</v>
      </c>
      <c r="E443" s="73">
        <f t="shared" si="137"/>
        <v>384.28110126669156</v>
      </c>
      <c r="F443" s="14">
        <f t="shared" si="138"/>
        <v>0.68600877839528396</v>
      </c>
      <c r="G443" s="14">
        <f>F443-(Gamma-lambda*LN(D443))</f>
        <v>-4.6347786779092126E-2</v>
      </c>
      <c r="H443" s="15">
        <f t="shared" si="129"/>
        <v>114.02000365207397</v>
      </c>
      <c r="I443" s="15">
        <f>H443*K_over_G</f>
        <v>152.02667153609863</v>
      </c>
      <c r="J443" s="73">
        <f t="shared" si="139"/>
        <v>308.32422664329289</v>
      </c>
      <c r="K443" s="73">
        <f>Mtc+N_*chi*G443</f>
        <v>1.18955136409578</v>
      </c>
      <c r="L443" s="73">
        <f t="shared" si="140"/>
        <v>1.4552028852760686</v>
      </c>
      <c r="M443" s="73">
        <f t="shared" si="130"/>
        <v>-0.26565152118028856</v>
      </c>
      <c r="N443" s="44">
        <f t="shared" si="128"/>
        <v>2.9999999999999997E-4</v>
      </c>
      <c r="O443" s="44">
        <f t="shared" si="131"/>
        <v>-7.9695456354086561E-5</v>
      </c>
      <c r="P443" s="14">
        <f>_H*D443/J443</f>
        <v>171.29623767589825</v>
      </c>
      <c r="Q443" s="52">
        <f>D443*EXP(-chi*G443/Mtc)</f>
        <v>303.69017723009006</v>
      </c>
      <c r="R443" s="44">
        <f t="shared" si="132"/>
        <v>-7.7236411649630912E-4</v>
      </c>
      <c r="S443" s="73">
        <f t="shared" si="141"/>
        <v>308.08608807438713</v>
      </c>
      <c r="T443" s="73">
        <f>R443/(1/Mtc+1/(path_DqDp-W442))</f>
        <v>-5.3599733615118043E-4</v>
      </c>
      <c r="U443" s="52">
        <f>D443*T443/(path_DqDp-E443/D443)</f>
        <v>-9.1625564043511604E-2</v>
      </c>
      <c r="V443" s="73">
        <f t="shared" si="142"/>
        <v>263.9822744775916</v>
      </c>
      <c r="W443" s="14">
        <f t="shared" si="143"/>
        <v>1.4546665877839449</v>
      </c>
      <c r="X443">
        <f t="shared" si="144"/>
        <v>384.00619444976292</v>
      </c>
      <c r="Y443">
        <f t="shared" si="147"/>
        <v>-6.026940083454709E-7</v>
      </c>
      <c r="Z443" s="44">
        <f t="shared" si="145"/>
        <v>-5.3916302734777662E-2</v>
      </c>
      <c r="AA443">
        <f t="shared" si="148"/>
        <v>-2.4110402396364807E-6</v>
      </c>
      <c r="AB443" s="43">
        <f t="shared" si="146"/>
        <v>0.13445927265026492</v>
      </c>
    </row>
    <row r="444" spans="1:28">
      <c r="A444" s="74">
        <f t="shared" si="133"/>
        <v>436</v>
      </c>
      <c r="B444" s="73">
        <f t="shared" si="134"/>
        <v>11.648717173867235</v>
      </c>
      <c r="C444" s="73">
        <f t="shared" si="135"/>
        <v>-5.3916302734777659</v>
      </c>
      <c r="D444" s="73">
        <f t="shared" si="136"/>
        <v>263.9822744775916</v>
      </c>
      <c r="E444" s="73">
        <f t="shared" si="137"/>
        <v>384.00619444976292</v>
      </c>
      <c r="F444" s="14">
        <f t="shared" si="138"/>
        <v>0.68613760733506435</v>
      </c>
      <c r="G444" s="14">
        <f>F444-(Gamma-lambda*LN(D444))</f>
        <v>-4.6224163283507869E-2</v>
      </c>
      <c r="H444" s="15">
        <f t="shared" si="129"/>
        <v>114.00022120952174</v>
      </c>
      <c r="I444" s="15">
        <f>H444*K_over_G</f>
        <v>152.00029494602902</v>
      </c>
      <c r="J444" s="73">
        <f t="shared" si="139"/>
        <v>308.08608807438713</v>
      </c>
      <c r="K444" s="73">
        <f>Mtc+N_*chi*G444</f>
        <v>1.189739271809068</v>
      </c>
      <c r="L444" s="73">
        <f t="shared" si="140"/>
        <v>1.4546665877839449</v>
      </c>
      <c r="M444" s="73">
        <f t="shared" si="130"/>
        <v>-0.26492731597487684</v>
      </c>
      <c r="N444" s="44">
        <f t="shared" si="128"/>
        <v>2.9999999999999997E-4</v>
      </c>
      <c r="O444" s="44">
        <f t="shared" si="131"/>
        <v>-7.9478194792463044E-5</v>
      </c>
      <c r="P444" s="14">
        <f>_H*D444/J444</f>
        <v>171.3691625139875</v>
      </c>
      <c r="Q444" s="52">
        <f>D444*EXP(-chi*G444/Mtc)</f>
        <v>303.47164076460155</v>
      </c>
      <c r="R444" s="44">
        <f t="shared" si="132"/>
        <v>-7.7001916174022174E-4</v>
      </c>
      <c r="S444" s="73">
        <f t="shared" si="141"/>
        <v>307.84885588310425</v>
      </c>
      <c r="T444" s="73">
        <f>R444/(1/Mtc+1/(path_DqDp-W443))</f>
        <v>-5.3445333100608664E-4</v>
      </c>
      <c r="U444" s="52">
        <f>D444*T444/(path_DqDp-E444/D444)</f>
        <v>-9.1298230405042466E-2</v>
      </c>
      <c r="V444" s="73">
        <f t="shared" si="142"/>
        <v>263.89097624718659</v>
      </c>
      <c r="W444" s="14">
        <f t="shared" si="143"/>
        <v>1.4541318360884932</v>
      </c>
      <c r="X444">
        <f t="shared" si="144"/>
        <v>383.73226981750639</v>
      </c>
      <c r="Y444">
        <f t="shared" si="147"/>
        <v>-6.006450871523629E-7</v>
      </c>
      <c r="Z444" s="44">
        <f t="shared" si="145"/>
        <v>-5.3996381574657276E-2</v>
      </c>
      <c r="AA444">
        <f t="shared" si="148"/>
        <v>-2.402842988813818E-6</v>
      </c>
      <c r="AB444" s="43">
        <f t="shared" si="146"/>
        <v>0.13475686980727611</v>
      </c>
    </row>
    <row r="445" spans="1:28">
      <c r="A445" s="74">
        <f t="shared" si="133"/>
        <v>437</v>
      </c>
      <c r="B445" s="73">
        <f t="shared" si="134"/>
        <v>11.675807594905702</v>
      </c>
      <c r="C445" s="73">
        <f t="shared" si="135"/>
        <v>-5.399638157465728</v>
      </c>
      <c r="D445" s="73">
        <f t="shared" si="136"/>
        <v>263.89097624718659</v>
      </c>
      <c r="E445" s="73">
        <f t="shared" si="137"/>
        <v>383.73226981750639</v>
      </c>
      <c r="F445" s="14">
        <f t="shared" si="138"/>
        <v>0.68626608437564429</v>
      </c>
      <c r="G445" s="14">
        <f>F445-(Gamma-lambda*LN(D445))</f>
        <v>-4.6100874887996968E-2</v>
      </c>
      <c r="H445" s="15">
        <f t="shared" si="129"/>
        <v>113.98050602496747</v>
      </c>
      <c r="I445" s="15">
        <f>H445*K_over_G</f>
        <v>151.97400803328998</v>
      </c>
      <c r="J445" s="73">
        <f t="shared" si="139"/>
        <v>307.84885588310425</v>
      </c>
      <c r="K445" s="73">
        <f>Mtc+N_*chi*G445</f>
        <v>1.1899266701702447</v>
      </c>
      <c r="L445" s="73">
        <f t="shared" si="140"/>
        <v>1.4541318360884932</v>
      </c>
      <c r="M445" s="73">
        <f t="shared" si="130"/>
        <v>-0.2642051659182485</v>
      </c>
      <c r="N445" s="44">
        <f t="shared" si="128"/>
        <v>2.9999999999999997E-4</v>
      </c>
      <c r="O445" s="44">
        <f t="shared" si="131"/>
        <v>-7.9261549775474547E-5</v>
      </c>
      <c r="P445" s="14">
        <f>_H*D445/J445</f>
        <v>171.44190806893286</v>
      </c>
      <c r="Q445" s="52">
        <f>D445*EXP(-chi*G445/Mtc)</f>
        <v>303.25390765896645</v>
      </c>
      <c r="R445" s="44">
        <f t="shared" si="132"/>
        <v>-7.6768194128673376E-4</v>
      </c>
      <c r="S445" s="73">
        <f t="shared" si="141"/>
        <v>307.61252587579702</v>
      </c>
      <c r="T445" s="73">
        <f>R445/(1/Mtc+1/(path_DqDp-W444))</f>
        <v>-5.3291391636595402E-4</v>
      </c>
      <c r="U445" s="52">
        <f>D445*T445/(path_DqDp-E445/D445)</f>
        <v>-9.0972294357679506E-2</v>
      </c>
      <c r="V445" s="73">
        <f t="shared" si="142"/>
        <v>263.80000395282889</v>
      </c>
      <c r="W445" s="14">
        <f t="shared" si="143"/>
        <v>1.4535986255881406</v>
      </c>
      <c r="X445">
        <f t="shared" si="144"/>
        <v>383.45932317597811</v>
      </c>
      <c r="Y445">
        <f t="shared" si="147"/>
        <v>-5.9860429776749708E-7</v>
      </c>
      <c r="Z445" s="44">
        <f t="shared" si="145"/>
        <v>-5.4076241728730517E-2</v>
      </c>
      <c r="AA445">
        <f t="shared" si="148"/>
        <v>-2.3946782747963023E-6</v>
      </c>
      <c r="AB445" s="43">
        <f t="shared" si="146"/>
        <v>0.13505447512900132</v>
      </c>
    </row>
    <row r="446" spans="1:28">
      <c r="A446" s="74">
        <f t="shared" si="133"/>
        <v>438</v>
      </c>
      <c r="B446" s="73">
        <f t="shared" si="134"/>
        <v>11.702906121942448</v>
      </c>
      <c r="C446" s="73">
        <f t="shared" si="135"/>
        <v>-5.4076241728730521</v>
      </c>
      <c r="D446" s="73">
        <f t="shared" si="136"/>
        <v>263.80000395282889</v>
      </c>
      <c r="E446" s="73">
        <f t="shared" si="137"/>
        <v>383.45932317597811</v>
      </c>
      <c r="F446" s="14">
        <f t="shared" si="138"/>
        <v>0.6863942105194516</v>
      </c>
      <c r="G446" s="14">
        <f>F446-(Gamma-lambda*LN(D446))</f>
        <v>-4.5977920651537274E-2</v>
      </c>
      <c r="H446" s="15">
        <f t="shared" si="129"/>
        <v>113.96085783144022</v>
      </c>
      <c r="I446" s="15">
        <f>H446*K_over_G</f>
        <v>151.94781044192032</v>
      </c>
      <c r="J446" s="73">
        <f t="shared" si="139"/>
        <v>307.61252587579702</v>
      </c>
      <c r="K446" s="73">
        <f>Mtc+N_*chi*G446</f>
        <v>1.1901135606096633</v>
      </c>
      <c r="L446" s="73">
        <f t="shared" si="140"/>
        <v>1.4535986255881406</v>
      </c>
      <c r="M446" s="73">
        <f t="shared" si="130"/>
        <v>-0.26348506497847723</v>
      </c>
      <c r="N446" s="44">
        <f t="shared" si="128"/>
        <v>2.9999999999999997E-4</v>
      </c>
      <c r="O446" s="44">
        <f t="shared" si="131"/>
        <v>-7.9045519493543167E-5</v>
      </c>
      <c r="P446" s="14">
        <f>_H*D446/J446</f>
        <v>171.51447471247769</v>
      </c>
      <c r="Q446" s="52">
        <f>D446*EXP(-chi*G446/Mtc)</f>
        <v>303.03697430877372</v>
      </c>
      <c r="R446" s="44">
        <f t="shared" si="132"/>
        <v>-7.6535243937503219E-4</v>
      </c>
      <c r="S446" s="73">
        <f t="shared" si="141"/>
        <v>307.37709387873565</v>
      </c>
      <c r="T446" s="73">
        <f>R446/(1/Mtc+1/(path_DqDp-W445))</f>
        <v>-5.3137908726719099E-4</v>
      </c>
      <c r="U446" s="52">
        <f>D446*T446/(path_DqDp-E446/D446)</f>
        <v>-9.064775008677757E-2</v>
      </c>
      <c r="V446" s="73">
        <f t="shared" si="142"/>
        <v>263.70935620274213</v>
      </c>
      <c r="W446" s="14">
        <f t="shared" si="143"/>
        <v>1.4530669516863379</v>
      </c>
      <c r="X446">
        <f t="shared" si="144"/>
        <v>383.18735034868519</v>
      </c>
      <c r="Y446">
        <f t="shared" si="147"/>
        <v>-5.9657161115478031E-7</v>
      </c>
      <c r="Z446" s="44">
        <f t="shared" si="145"/>
        <v>-5.4155883819835215E-2</v>
      </c>
      <c r="AA446">
        <f t="shared" si="148"/>
        <v>-2.3865459813860215E-6</v>
      </c>
      <c r="AB446" s="43">
        <f t="shared" si="146"/>
        <v>0.13535208858301992</v>
      </c>
    </row>
    <row r="447" spans="1:28">
      <c r="A447" s="74">
        <f t="shared" si="133"/>
        <v>439</v>
      </c>
      <c r="B447" s="73">
        <f t="shared" si="134"/>
        <v>11.730012730974151</v>
      </c>
      <c r="C447" s="73">
        <f t="shared" si="135"/>
        <v>-5.4155883819835218</v>
      </c>
      <c r="D447" s="73">
        <f t="shared" si="136"/>
        <v>263.70935620274213</v>
      </c>
      <c r="E447" s="73">
        <f t="shared" si="137"/>
        <v>383.18735034868519</v>
      </c>
      <c r="F447" s="14">
        <f t="shared" si="138"/>
        <v>0.68652198676596887</v>
      </c>
      <c r="G447" s="14">
        <f>F447-(Gamma-lambda*LN(D447))</f>
        <v>-4.5855299635874314E-2</v>
      </c>
      <c r="H447" s="15">
        <f t="shared" si="129"/>
        <v>113.94127636292266</v>
      </c>
      <c r="I447" s="15">
        <f>H447*K_over_G</f>
        <v>151.92170181723023</v>
      </c>
      <c r="J447" s="73">
        <f t="shared" si="139"/>
        <v>307.37709387873565</v>
      </c>
      <c r="K447" s="73">
        <f>Mtc+N_*chi*G447</f>
        <v>1.190299944553471</v>
      </c>
      <c r="L447" s="73">
        <f t="shared" si="140"/>
        <v>1.4530669516863379</v>
      </c>
      <c r="M447" s="73">
        <f t="shared" si="130"/>
        <v>-0.26276700713286694</v>
      </c>
      <c r="N447" s="44">
        <f t="shared" si="128"/>
        <v>2.9999999999999997E-4</v>
      </c>
      <c r="O447" s="44">
        <f t="shared" si="131"/>
        <v>-7.8830102139860076E-5</v>
      </c>
      <c r="P447" s="14">
        <f>_H*D447/J447</f>
        <v>171.58686281729177</v>
      </c>
      <c r="Q447" s="52">
        <f>D447*EXP(-chi*G447/Mtc)</f>
        <v>302.82083712791876</v>
      </c>
      <c r="R447" s="44">
        <f t="shared" si="132"/>
        <v>-7.6303063985425448E-4</v>
      </c>
      <c r="S447" s="73">
        <f t="shared" si="141"/>
        <v>307.14255573811681</v>
      </c>
      <c r="T447" s="73">
        <f>R447/(1/Mtc+1/(path_DqDp-W446))</f>
        <v>-5.2984883843711593E-4</v>
      </c>
      <c r="U447" s="52">
        <f>D447*T447/(path_DqDp-E447/D447)</f>
        <v>-9.0324591760024997E-2</v>
      </c>
      <c r="V447" s="73">
        <f t="shared" si="142"/>
        <v>263.61903161098212</v>
      </c>
      <c r="W447" s="14">
        <f t="shared" si="143"/>
        <v>1.4525368097918714</v>
      </c>
      <c r="X447">
        <f t="shared" si="144"/>
        <v>382.91634717663845</v>
      </c>
      <c r="Y447">
        <f t="shared" si="147"/>
        <v>-5.9454699808912237E-7</v>
      </c>
      <c r="Z447" s="44">
        <f t="shared" si="145"/>
        <v>-5.4235308468973162E-2</v>
      </c>
      <c r="AA447">
        <f t="shared" si="148"/>
        <v>-2.3784459916311696E-6</v>
      </c>
      <c r="AB447" s="43">
        <f t="shared" si="146"/>
        <v>0.13564971013702828</v>
      </c>
    </row>
    <row r="448" spans="1:28">
      <c r="A448" s="74">
        <f t="shared" si="133"/>
        <v>440</v>
      </c>
      <c r="B448" s="73">
        <f t="shared" si="134"/>
        <v>11.75712739807039</v>
      </c>
      <c r="C448" s="73">
        <f t="shared" si="135"/>
        <v>-5.4235308468973162</v>
      </c>
      <c r="D448" s="73">
        <f t="shared" si="136"/>
        <v>263.61903161098212</v>
      </c>
      <c r="E448" s="73">
        <f t="shared" si="137"/>
        <v>382.91634717663845</v>
      </c>
      <c r="F448" s="14">
        <f t="shared" si="138"/>
        <v>0.6866494141117363</v>
      </c>
      <c r="G448" s="14">
        <f>F448-(Gamma-lambda*LN(D448))</f>
        <v>-4.5733010905515958E-2</v>
      </c>
      <c r="H448" s="15">
        <f t="shared" si="129"/>
        <v>113.92176135435722</v>
      </c>
      <c r="I448" s="15">
        <f>H448*K_over_G</f>
        <v>151.89568180580963</v>
      </c>
      <c r="J448" s="73">
        <f t="shared" si="139"/>
        <v>307.14255573811681</v>
      </c>
      <c r="K448" s="73">
        <f>Mtc+N_*chi*G448</f>
        <v>1.1904858234236158</v>
      </c>
      <c r="L448" s="73">
        <f t="shared" si="140"/>
        <v>1.4525368097918714</v>
      </c>
      <c r="M448" s="73">
        <f t="shared" si="130"/>
        <v>-0.26205098636825563</v>
      </c>
      <c r="N448" s="44">
        <f t="shared" si="128"/>
        <v>2.9999999999999997E-4</v>
      </c>
      <c r="O448" s="44">
        <f t="shared" si="131"/>
        <v>-7.8615295910476683E-5</v>
      </c>
      <c r="P448" s="14">
        <f>_H*D448/J448</f>
        <v>171.6590727569222</v>
      </c>
      <c r="Q448" s="52">
        <f>D448*EXP(-chi*G448/Mtc)</f>
        <v>302.605492548548</v>
      </c>
      <c r="R448" s="44">
        <f t="shared" si="132"/>
        <v>-7.6071652619672371E-4</v>
      </c>
      <c r="S448" s="73">
        <f t="shared" si="141"/>
        <v>306.90890732006852</v>
      </c>
      <c r="T448" s="73">
        <f>R448/(1/Mtc+1/(path_DqDp-W447))</f>
        <v>-5.2832316430310869E-4</v>
      </c>
      <c r="U448" s="52">
        <f>D448*T448/(path_DqDp-E448/D448)</f>
        <v>-9.0002813528962292E-2</v>
      </c>
      <c r="V448" s="73">
        <f t="shared" si="142"/>
        <v>263.52902879745318</v>
      </c>
      <c r="W448" s="14">
        <f t="shared" si="143"/>
        <v>1.452008195319161</v>
      </c>
      <c r="X448">
        <f t="shared" si="144"/>
        <v>382.64630951840121</v>
      </c>
      <c r="Y448">
        <f t="shared" si="147"/>
        <v>-5.9253042916668284E-7</v>
      </c>
      <c r="Z448" s="44">
        <f t="shared" si="145"/>
        <v>-5.4314516295312802E-2</v>
      </c>
      <c r="AA448">
        <f t="shared" si="148"/>
        <v>-2.3703781878624764E-6</v>
      </c>
      <c r="AB448" s="43">
        <f t="shared" si="146"/>
        <v>0.13594733975884044</v>
      </c>
    </row>
    <row r="449" spans="1:28">
      <c r="A449" s="74">
        <f t="shared" si="133"/>
        <v>441</v>
      </c>
      <c r="B449" s="73">
        <f t="shared" si="134"/>
        <v>11.784250099373617</v>
      </c>
      <c r="C449" s="73">
        <f t="shared" si="135"/>
        <v>-5.4314516295312805</v>
      </c>
      <c r="D449" s="73">
        <f t="shared" si="136"/>
        <v>263.52902879745318</v>
      </c>
      <c r="E449" s="73">
        <f t="shared" si="137"/>
        <v>382.64630951840121</v>
      </c>
      <c r="F449" s="14">
        <f t="shared" si="138"/>
        <v>0.68677649355035708</v>
      </c>
      <c r="G449" s="14">
        <f>F449-(Gamma-lambda*LN(D449))</f>
        <v>-4.5611053527725764E-2</v>
      </c>
      <c r="H449" s="15">
        <f t="shared" si="129"/>
        <v>113.90231254165192</v>
      </c>
      <c r="I449" s="15">
        <f>H449*K_over_G</f>
        <v>151.86975005553592</v>
      </c>
      <c r="J449" s="73">
        <f t="shared" si="139"/>
        <v>306.90890732006852</v>
      </c>
      <c r="K449" s="73">
        <f>Mtc+N_*chi*G449</f>
        <v>1.1906711986378569</v>
      </c>
      <c r="L449" s="73">
        <f t="shared" si="140"/>
        <v>1.452008195319161</v>
      </c>
      <c r="M449" s="73">
        <f t="shared" si="130"/>
        <v>-0.26133699668130417</v>
      </c>
      <c r="N449" s="44">
        <f t="shared" si="128"/>
        <v>2.9999999999999997E-4</v>
      </c>
      <c r="O449" s="44">
        <f t="shared" si="131"/>
        <v>-7.8401099004391244E-5</v>
      </c>
      <c r="P449" s="14">
        <f>_H*D449/J449</f>
        <v>171.73110490574624</v>
      </c>
      <c r="Q449" s="52">
        <f>D449*EXP(-chi*G449/Mtc)</f>
        <v>302.39093702100121</v>
      </c>
      <c r="R449" s="44">
        <f t="shared" si="132"/>
        <v>-7.5841008151095863E-4</v>
      </c>
      <c r="S449" s="73">
        <f t="shared" si="141"/>
        <v>306.67614451065145</v>
      </c>
      <c r="T449" s="73">
        <f>R449/(1/Mtc+1/(path_DqDp-W448))</f>
        <v>-5.2680205900161505E-4</v>
      </c>
      <c r="U449" s="52">
        <f>D449*T449/(path_DqDp-E449/D449)</f>
        <v>-8.9682409530467369E-2</v>
      </c>
      <c r="V449" s="73">
        <f t="shared" si="142"/>
        <v>263.43934638792274</v>
      </c>
      <c r="W449" s="14">
        <f t="shared" si="143"/>
        <v>1.4514811036885515</v>
      </c>
      <c r="X449">
        <f t="shared" si="144"/>
        <v>382.37723325013275</v>
      </c>
      <c r="Y449">
        <f t="shared" si="147"/>
        <v>-5.905218748149134E-7</v>
      </c>
      <c r="Z449" s="44">
        <f t="shared" si="145"/>
        <v>-5.4393507916192005E-2</v>
      </c>
      <c r="AA449">
        <f t="shared" si="148"/>
        <v>-2.3623424517396645E-6</v>
      </c>
      <c r="AB449" s="43">
        <f t="shared" si="146"/>
        <v>0.13624497741638869</v>
      </c>
    </row>
    <row r="450" spans="1:28">
      <c r="A450" s="74">
        <f t="shared" si="133"/>
        <v>442</v>
      </c>
      <c r="B450" s="73">
        <f t="shared" si="134"/>
        <v>11.811380811099136</v>
      </c>
      <c r="C450" s="73">
        <f t="shared" si="135"/>
        <v>-5.4393507916192005</v>
      </c>
      <c r="D450" s="73">
        <f t="shared" si="136"/>
        <v>263.43934638792274</v>
      </c>
      <c r="E450" s="73">
        <f t="shared" si="137"/>
        <v>382.37723325013275</v>
      </c>
      <c r="F450" s="14">
        <f t="shared" si="138"/>
        <v>0.68690322607250043</v>
      </c>
      <c r="G450" s="14">
        <f>F450-(Gamma-lambda*LN(D450))</f>
        <v>-4.5489426572516867E-2</v>
      </c>
      <c r="H450" s="15">
        <f t="shared" si="129"/>
        <v>113.88292966168592</v>
      </c>
      <c r="I450" s="15">
        <f>H450*K_over_G</f>
        <v>151.84390621558126</v>
      </c>
      <c r="J450" s="73">
        <f t="shared" si="139"/>
        <v>306.67614451065145</v>
      </c>
      <c r="K450" s="73">
        <f>Mtc+N_*chi*G450</f>
        <v>1.1908560716097745</v>
      </c>
      <c r="L450" s="73">
        <f t="shared" si="140"/>
        <v>1.4514811036885515</v>
      </c>
      <c r="M450" s="73">
        <f t="shared" si="130"/>
        <v>-0.26062503207877707</v>
      </c>
      <c r="N450" s="44">
        <f t="shared" si="128"/>
        <v>2.9999999999999997E-4</v>
      </c>
      <c r="O450" s="44">
        <f t="shared" si="131"/>
        <v>-7.8187509623633118E-5</v>
      </c>
      <c r="P450" s="14">
        <f>_H*D450/J450</f>
        <v>171.80295963892488</v>
      </c>
      <c r="Q450" s="52">
        <f>D450*EXP(-chi*G450/Mtc)</f>
        <v>302.17716701375326</v>
      </c>
      <c r="R450" s="44">
        <f t="shared" si="132"/>
        <v>-7.5611128855428687E-4</v>
      </c>
      <c r="S450" s="73">
        <f t="shared" si="141"/>
        <v>306.44426321585667</v>
      </c>
      <c r="T450" s="73">
        <f>R450/(1/Mtc+1/(path_DqDp-W449))</f>
        <v>-5.2528551638688964E-4</v>
      </c>
      <c r="U450" s="52">
        <f>D450*T450/(path_DqDp-E450/D450)</f>
        <v>-8.9363373888188311E-2</v>
      </c>
      <c r="V450" s="73">
        <f t="shared" si="142"/>
        <v>263.34998301403454</v>
      </c>
      <c r="W450" s="14">
        <f t="shared" si="143"/>
        <v>1.4509555303265946</v>
      </c>
      <c r="X450">
        <f t="shared" si="144"/>
        <v>382.10911426562819</v>
      </c>
      <c r="Y450">
        <f t="shared" si="147"/>
        <v>-5.8852130530226313E-7</v>
      </c>
      <c r="Z450" s="44">
        <f t="shared" si="145"/>
        <v>-5.4472283947120941E-2</v>
      </c>
      <c r="AA450">
        <f t="shared" si="148"/>
        <v>-2.354338664284978E-6</v>
      </c>
      <c r="AB450" s="43">
        <f t="shared" si="146"/>
        <v>0.13654262307772441</v>
      </c>
    </row>
    <row r="451" spans="1:28">
      <c r="A451" s="74">
        <f t="shared" si="133"/>
        <v>443</v>
      </c>
      <c r="B451" s="73">
        <f t="shared" si="134"/>
        <v>11.838519509535077</v>
      </c>
      <c r="C451" s="73">
        <f t="shared" si="135"/>
        <v>-5.4472283947120941</v>
      </c>
      <c r="D451" s="73">
        <f t="shared" si="136"/>
        <v>263.34998301403454</v>
      </c>
      <c r="E451" s="73">
        <f t="shared" si="137"/>
        <v>382.10911426562819</v>
      </c>
      <c r="F451" s="14">
        <f t="shared" si="138"/>
        <v>0.68702961266590723</v>
      </c>
      <c r="G451" s="14">
        <f>F451-(Gamma-lambda*LN(D451))</f>
        <v>-4.5368129112645539E-2</v>
      </c>
      <c r="H451" s="15">
        <f t="shared" si="129"/>
        <v>113.86361245231477</v>
      </c>
      <c r="I451" s="15">
        <f>H451*K_over_G</f>
        <v>151.8181499364197</v>
      </c>
      <c r="J451" s="73">
        <f t="shared" si="139"/>
        <v>306.44426321585667</v>
      </c>
      <c r="K451" s="73">
        <f>Mtc+N_*chi*G451</f>
        <v>1.1910404437487787</v>
      </c>
      <c r="L451" s="73">
        <f t="shared" si="140"/>
        <v>1.4509555303265946</v>
      </c>
      <c r="M451" s="73">
        <f t="shared" si="130"/>
        <v>-0.25991508657781592</v>
      </c>
      <c r="N451" s="44">
        <f t="shared" si="128"/>
        <v>2.9999999999999997E-4</v>
      </c>
      <c r="O451" s="44">
        <f t="shared" si="131"/>
        <v>-7.7974525973344776E-5</v>
      </c>
      <c r="P451" s="14">
        <f>_H*D451/J451</f>
        <v>171.87463733235765</v>
      </c>
      <c r="Q451" s="52">
        <f>D451*EXP(-chi*G451/Mtc)</f>
        <v>301.96417901335388</v>
      </c>
      <c r="R451" s="44">
        <f t="shared" si="132"/>
        <v>-7.5382012974529056E-4</v>
      </c>
      <c r="S451" s="73">
        <f t="shared" si="141"/>
        <v>306.21325936159957</v>
      </c>
      <c r="T451" s="73">
        <f>R451/(1/Mtc+1/(path_DqDp-W450))</f>
        <v>-5.2377353003963116E-4</v>
      </c>
      <c r="U451" s="52">
        <f>D451*T451/(path_DqDp-E451/D451)</f>
        <v>-8.9045700713950196E-2</v>
      </c>
      <c r="V451" s="73">
        <f t="shared" si="142"/>
        <v>263.2609373133206</v>
      </c>
      <c r="W451" s="14">
        <f t="shared" si="143"/>
        <v>1.4504314706663222</v>
      </c>
      <c r="X451">
        <f t="shared" si="144"/>
        <v>381.84194847635405</v>
      </c>
      <c r="Y451">
        <f t="shared" si="147"/>
        <v>-5.8652869074772586E-7</v>
      </c>
      <c r="Z451" s="44">
        <f t="shared" si="145"/>
        <v>-5.4550845001785031E-2</v>
      </c>
      <c r="AA451">
        <f t="shared" si="148"/>
        <v>-2.346366705922246E-6</v>
      </c>
      <c r="AB451" s="43">
        <f t="shared" si="146"/>
        <v>0.13684027671101848</v>
      </c>
    </row>
    <row r="452" spans="1:28">
      <c r="A452" s="74">
        <f t="shared" si="133"/>
        <v>444</v>
      </c>
      <c r="B452" s="73">
        <f t="shared" si="134"/>
        <v>11.865666171042347</v>
      </c>
      <c r="C452" s="73">
        <f t="shared" si="135"/>
        <v>-5.4550845001785033</v>
      </c>
      <c r="D452" s="73">
        <f t="shared" si="136"/>
        <v>263.2609373133206</v>
      </c>
      <c r="E452" s="73">
        <f t="shared" si="137"/>
        <v>381.84194847635405</v>
      </c>
      <c r="F452" s="14">
        <f t="shared" si="138"/>
        <v>0.68715565431539349</v>
      </c>
      <c r="G452" s="14">
        <f>F452-(Gamma-lambda*LN(D452))</f>
        <v>-4.5247160223604865E-2</v>
      </c>
      <c r="H452" s="15">
        <f t="shared" si="129"/>
        <v>113.84436065237529</v>
      </c>
      <c r="I452" s="15">
        <f>H452*K_over_G</f>
        <v>151.79248086983372</v>
      </c>
      <c r="J452" s="73">
        <f t="shared" si="139"/>
        <v>306.21325936159957</v>
      </c>
      <c r="K452" s="73">
        <f>Mtc+N_*chi*G452</f>
        <v>1.1912243164601206</v>
      </c>
      <c r="L452" s="73">
        <f t="shared" si="140"/>
        <v>1.4504314706663222</v>
      </c>
      <c r="M452" s="73">
        <f t="shared" si="130"/>
        <v>-0.25920715420620155</v>
      </c>
      <c r="N452" s="44">
        <f t="shared" si="128"/>
        <v>2.9999999999999997E-4</v>
      </c>
      <c r="O452" s="44">
        <f t="shared" si="131"/>
        <v>-7.7762146261860457E-5</v>
      </c>
      <c r="P452" s="14">
        <f>_H*D452/J452</f>
        <v>171.94613836263855</v>
      </c>
      <c r="Q452" s="52">
        <f>D452*EXP(-chi*G452/Mtc)</f>
        <v>301.75196952436693</v>
      </c>
      <c r="R452" s="44">
        <f t="shared" si="132"/>
        <v>-7.5153658717578848E-4</v>
      </c>
      <c r="S452" s="73">
        <f t="shared" si="141"/>
        <v>305.98312889371101</v>
      </c>
      <c r="T452" s="73">
        <f>R452/(1/Mtc+1/(path_DqDp-W451))</f>
        <v>-5.222660932753078E-4</v>
      </c>
      <c r="U452" s="52">
        <f>D452*T452/(path_DqDp-E452/D452)</f>
        <v>-8.8729384109101653E-2</v>
      </c>
      <c r="V452" s="73">
        <f t="shared" si="142"/>
        <v>263.17220792921148</v>
      </c>
      <c r="W452" s="14">
        <f t="shared" si="143"/>
        <v>1.4499089201475126</v>
      </c>
      <c r="X452">
        <f t="shared" si="144"/>
        <v>381.57573181147967</v>
      </c>
      <c r="Y452">
        <f t="shared" si="147"/>
        <v>-5.8454400113000042E-7</v>
      </c>
      <c r="Z452" s="44">
        <f t="shared" si="145"/>
        <v>-5.4629191692048024E-2</v>
      </c>
      <c r="AA452">
        <f t="shared" si="148"/>
        <v>-2.3384264565134906E-6</v>
      </c>
      <c r="AB452" s="43">
        <f t="shared" si="146"/>
        <v>0.13713793828456197</v>
      </c>
    </row>
    <row r="453" spans="1:28">
      <c r="A453" s="74">
        <f t="shared" si="133"/>
        <v>445</v>
      </c>
      <c r="B453" s="73">
        <f t="shared" si="134"/>
        <v>11.892820772054597</v>
      </c>
      <c r="C453" s="73">
        <f t="shared" si="135"/>
        <v>-5.4629191692048025</v>
      </c>
      <c r="D453" s="73">
        <f t="shared" si="136"/>
        <v>263.17220792921148</v>
      </c>
      <c r="E453" s="73">
        <f t="shared" si="137"/>
        <v>381.57573181147967</v>
      </c>
      <c r="F453" s="14">
        <f t="shared" si="138"/>
        <v>0.68728135200285601</v>
      </c>
      <c r="G453" s="14">
        <f>F453-(Gamma-lambda*LN(D453))</f>
        <v>-4.5126518983618302E-2</v>
      </c>
      <c r="H453" s="15">
        <f t="shared" si="129"/>
        <v>113.82517400169009</v>
      </c>
      <c r="I453" s="15">
        <f>H453*K_over_G</f>
        <v>151.76689866892013</v>
      </c>
      <c r="J453" s="73">
        <f t="shared" si="139"/>
        <v>305.98312889371101</v>
      </c>
      <c r="K453" s="73">
        <f>Mtc+N_*chi*G453</f>
        <v>1.1914076911449003</v>
      </c>
      <c r="L453" s="73">
        <f t="shared" si="140"/>
        <v>1.4499089201475126</v>
      </c>
      <c r="M453" s="73">
        <f t="shared" si="130"/>
        <v>-0.2585012290026123</v>
      </c>
      <c r="N453" s="44">
        <f t="shared" si="128"/>
        <v>2.9999999999999997E-4</v>
      </c>
      <c r="O453" s="44">
        <f t="shared" si="131"/>
        <v>-7.7550368700783677E-5</v>
      </c>
      <c r="P453" s="14">
        <f>_H*D453/J453</f>
        <v>172.01746310701287</v>
      </c>
      <c r="Q453" s="52">
        <f>D453*EXP(-chi*G453/Mtc)</f>
        <v>301.54053506930808</v>
      </c>
      <c r="R453" s="44">
        <f t="shared" si="132"/>
        <v>-7.4926064262268723E-4</v>
      </c>
      <c r="S453" s="73">
        <f t="shared" si="141"/>
        <v>305.75386777792443</v>
      </c>
      <c r="T453" s="73">
        <f>R453/(1/Mtc+1/(path_DqDp-W452))</f>
        <v>-5.2076319915239947E-4</v>
      </c>
      <c r="U453" s="52">
        <f>D453*T453/(path_DqDp-E453/D453)</f>
        <v>-8.8414418165840211E-2</v>
      </c>
      <c r="V453" s="73">
        <f t="shared" si="142"/>
        <v>263.08379351104566</v>
      </c>
      <c r="W453" s="14">
        <f t="shared" si="143"/>
        <v>1.449387874216947</v>
      </c>
      <c r="X453">
        <f t="shared" si="144"/>
        <v>381.31046021790473</v>
      </c>
      <c r="Y453">
        <f t="shared" si="147"/>
        <v>-5.825672062965225E-7</v>
      </c>
      <c r="Z453" s="44">
        <f t="shared" si="145"/>
        <v>-5.4707324627955106E-2</v>
      </c>
      <c r="AA453">
        <f t="shared" si="148"/>
        <v>-2.3305177953955795E-6</v>
      </c>
      <c r="AB453" s="43">
        <f t="shared" si="146"/>
        <v>0.13743560776676658</v>
      </c>
    </row>
    <row r="454" spans="1:28">
      <c r="A454" s="74">
        <f t="shared" si="133"/>
        <v>446</v>
      </c>
      <c r="B454" s="73">
        <f t="shared" si="134"/>
        <v>11.919983289078154</v>
      </c>
      <c r="C454" s="73">
        <f t="shared" si="135"/>
        <v>-5.4707324627955103</v>
      </c>
      <c r="D454" s="73">
        <f t="shared" si="136"/>
        <v>263.08379351104566</v>
      </c>
      <c r="E454" s="73">
        <f t="shared" si="137"/>
        <v>381.31046021790473</v>
      </c>
      <c r="F454" s="14">
        <f t="shared" si="138"/>
        <v>0.68740670670727688</v>
      </c>
      <c r="G454" s="14">
        <f>F454-(Gamma-lambda*LN(D454))</f>
        <v>-4.5006204473632572E-2</v>
      </c>
      <c r="H454" s="15">
        <f t="shared" si="129"/>
        <v>113.80605224107211</v>
      </c>
      <c r="I454" s="15">
        <f>H454*K_over_G</f>
        <v>151.74140298809616</v>
      </c>
      <c r="J454" s="73">
        <f t="shared" si="139"/>
        <v>305.75386777792443</v>
      </c>
      <c r="K454" s="73">
        <f>Mtc+N_*chi*G454</f>
        <v>1.1915905692000786</v>
      </c>
      <c r="L454" s="73">
        <f t="shared" si="140"/>
        <v>1.449387874216947</v>
      </c>
      <c r="M454" s="73">
        <f t="shared" si="130"/>
        <v>-0.25779730501686848</v>
      </c>
      <c r="N454" s="44">
        <f t="shared" si="128"/>
        <v>2.9999999999999997E-4</v>
      </c>
      <c r="O454" s="44">
        <f t="shared" si="131"/>
        <v>-7.7339191505060534E-5</v>
      </c>
      <c r="P454" s="14">
        <f>_H*D454/J454</f>
        <v>172.08861194333545</v>
      </c>
      <c r="Q454" s="52">
        <f>D454*EXP(-chi*G454/Mtc)</f>
        <v>301.32987218858085</v>
      </c>
      <c r="R454" s="44">
        <f t="shared" si="132"/>
        <v>-7.4699227755954678E-4</v>
      </c>
      <c r="S454" s="73">
        <f t="shared" si="141"/>
        <v>305.52547199986032</v>
      </c>
      <c r="T454" s="73">
        <f>R454/(1/Mtc+1/(path_DqDp-W453))</f>
        <v>-5.1926484048045441E-4</v>
      </c>
      <c r="U454" s="52">
        <f>D454*T454/(path_DqDp-E454/D454)</f>
        <v>-8.8100796968499359E-2</v>
      </c>
      <c r="V454" s="73">
        <f t="shared" si="142"/>
        <v>262.99569271407717</v>
      </c>
      <c r="W454" s="14">
        <f t="shared" si="143"/>
        <v>1.4488683283286574</v>
      </c>
      <c r="X454">
        <f t="shared" si="144"/>
        <v>381.04612966028225</v>
      </c>
      <c r="Y454">
        <f t="shared" si="147"/>
        <v>-5.8059827597225204E-7</v>
      </c>
      <c r="Z454" s="44">
        <f t="shared" si="145"/>
        <v>-5.4785244417736141E-2</v>
      </c>
      <c r="AA454">
        <f t="shared" si="148"/>
        <v>-2.3226406014204085E-6</v>
      </c>
      <c r="AB454" s="43">
        <f t="shared" si="146"/>
        <v>0.13773328512616517</v>
      </c>
    </row>
    <row r="455" spans="1:28">
      <c r="A455" s="74">
        <f t="shared" si="133"/>
        <v>447</v>
      </c>
      <c r="B455" s="73">
        <f t="shared" si="134"/>
        <v>11.947153698691979</v>
      </c>
      <c r="C455" s="73">
        <f t="shared" si="135"/>
        <v>-5.4785244417736143</v>
      </c>
      <c r="D455" s="73">
        <f t="shared" si="136"/>
        <v>262.99569271407717</v>
      </c>
      <c r="E455" s="73">
        <f t="shared" si="137"/>
        <v>381.04612966028225</v>
      </c>
      <c r="F455" s="14">
        <f t="shared" si="138"/>
        <v>0.68753171940472813</v>
      </c>
      <c r="G455" s="14">
        <f>F455-(Gamma-lambda*LN(D455))</f>
        <v>-4.4886215777312222E-2</v>
      </c>
      <c r="H455" s="15">
        <f t="shared" si="129"/>
        <v>113.78699511232831</v>
      </c>
      <c r="I455" s="15">
        <f>H455*K_over_G</f>
        <v>151.71599348310443</v>
      </c>
      <c r="J455" s="73">
        <f t="shared" si="139"/>
        <v>305.52547199986032</v>
      </c>
      <c r="K455" s="73">
        <f>Mtc+N_*chi*G455</f>
        <v>1.1917729520184854</v>
      </c>
      <c r="L455" s="73">
        <f t="shared" si="140"/>
        <v>1.4488683283286574</v>
      </c>
      <c r="M455" s="73">
        <f t="shared" si="130"/>
        <v>-0.25709537631017199</v>
      </c>
      <c r="N455" s="44">
        <f t="shared" si="128"/>
        <v>2.9999999999999997E-4</v>
      </c>
      <c r="O455" s="44">
        <f t="shared" si="131"/>
        <v>-7.7128612893051588E-5</v>
      </c>
      <c r="P455" s="14">
        <f>_H*D455/J455</f>
        <v>172.15958525002944</v>
      </c>
      <c r="Q455" s="52">
        <f>D455*EXP(-chi*G455/Mtc)</f>
        <v>301.11997744041315</v>
      </c>
      <c r="R455" s="44">
        <f t="shared" si="132"/>
        <v>-7.4473147316767561E-4</v>
      </c>
      <c r="S455" s="73">
        <f t="shared" si="141"/>
        <v>305.2979375650076</v>
      </c>
      <c r="T455" s="73">
        <f>R455/(1/Mtc+1/(path_DqDp-W454))</f>
        <v>-5.1777100982782626E-4</v>
      </c>
      <c r="U455" s="52">
        <f>D455*T455/(path_DqDp-E455/D455)</f>
        <v>-8.7788514594774381E-2</v>
      </c>
      <c r="V455" s="73">
        <f t="shared" si="142"/>
        <v>262.9079041994824</v>
      </c>
      <c r="W455" s="14">
        <f t="shared" si="143"/>
        <v>1.4483502779441695</v>
      </c>
      <c r="X455">
        <f t="shared" si="144"/>
        <v>380.78273612103942</v>
      </c>
      <c r="Y455">
        <f t="shared" si="147"/>
        <v>-5.7863717976806971E-7</v>
      </c>
      <c r="Z455" s="44">
        <f t="shared" si="145"/>
        <v>-5.4862951667808961E-2</v>
      </c>
      <c r="AA455">
        <f t="shared" si="148"/>
        <v>-2.3147947529751537E-6</v>
      </c>
      <c r="AB455" s="43">
        <f t="shared" si="146"/>
        <v>0.13803097033141221</v>
      </c>
    </row>
    <row r="456" spans="1:28">
      <c r="A456" s="74">
        <f t="shared" si="133"/>
        <v>448</v>
      </c>
      <c r="B456" s="73">
        <f t="shared" si="134"/>
        <v>11.974331977547589</v>
      </c>
      <c r="C456" s="73">
        <f t="shared" si="135"/>
        <v>-5.4862951667808959</v>
      </c>
      <c r="D456" s="73">
        <f t="shared" si="136"/>
        <v>262.9079041994824</v>
      </c>
      <c r="E456" s="73">
        <f t="shared" si="137"/>
        <v>380.78273612103942</v>
      </c>
      <c r="F456" s="14">
        <f t="shared" si="138"/>
        <v>0.68765639106837784</v>
      </c>
      <c r="G456" s="14">
        <f>F456-(Gamma-lambda*LN(D456))</f>
        <v>-4.4766551981031744E-2</v>
      </c>
      <c r="H456" s="15">
        <f t="shared" si="129"/>
        <v>113.76800235826373</v>
      </c>
      <c r="I456" s="15">
        <f>H456*K_over_G</f>
        <v>151.69066981101832</v>
      </c>
      <c r="J456" s="73">
        <f t="shared" si="139"/>
        <v>305.2979375650076</v>
      </c>
      <c r="K456" s="73">
        <f>Mtc+N_*chi*G456</f>
        <v>1.1919548409888319</v>
      </c>
      <c r="L456" s="73">
        <f t="shared" si="140"/>
        <v>1.4483502779441695</v>
      </c>
      <c r="M456" s="73">
        <f t="shared" si="130"/>
        <v>-0.25639543695533762</v>
      </c>
      <c r="N456" s="44">
        <f t="shared" si="128"/>
        <v>2.9999999999999997E-4</v>
      </c>
      <c r="O456" s="44">
        <f t="shared" si="131"/>
        <v>-7.6918631086601283E-5</v>
      </c>
      <c r="P456" s="14">
        <f>_H*D456/J456</f>
        <v>172.23038340604643</v>
      </c>
      <c r="Q456" s="52">
        <f>D456*EXP(-chi*G456/Mtc)</f>
        <v>300.91084740079106</v>
      </c>
      <c r="R456" s="44">
        <f t="shared" si="132"/>
        <v>-7.4247821034724968E-4</v>
      </c>
      <c r="S456" s="73">
        <f t="shared" si="141"/>
        <v>305.07126049870163</v>
      </c>
      <c r="T456" s="73">
        <f>R456/(1/Mtc+1/(path_DqDp-W455))</f>
        <v>-5.1628169952943714E-4</v>
      </c>
      <c r="U456" s="52">
        <f>D456*T456/(path_DqDp-E456/D456)</f>
        <v>-8.7477565116946737E-2</v>
      </c>
      <c r="V456" s="73">
        <f t="shared" si="142"/>
        <v>262.82042663436545</v>
      </c>
      <c r="W456" s="14">
        <f t="shared" si="143"/>
        <v>1.4478337185327343</v>
      </c>
      <c r="X456">
        <f t="shared" si="144"/>
        <v>380.52027560039301</v>
      </c>
      <c r="Y456">
        <f t="shared" si="147"/>
        <v>-5.7668388718916873E-7</v>
      </c>
      <c r="Z456" s="44">
        <f t="shared" si="145"/>
        <v>-5.4940446982782748E-2</v>
      </c>
      <c r="AA456">
        <f t="shared" si="148"/>
        <v>-2.3069801280320157E-6</v>
      </c>
      <c r="AB456" s="43">
        <f t="shared" si="146"/>
        <v>0.13832866335128419</v>
      </c>
    </row>
    <row r="457" spans="1:28">
      <c r="A457" s="74">
        <f t="shared" si="133"/>
        <v>449</v>
      </c>
      <c r="B457" s="73">
        <f t="shared" si="134"/>
        <v>12.001518102368994</v>
      </c>
      <c r="C457" s="73">
        <f t="shared" si="135"/>
        <v>-5.4940446982782749</v>
      </c>
      <c r="D457" s="73">
        <f t="shared" si="136"/>
        <v>262.82042663436545</v>
      </c>
      <c r="E457" s="73">
        <f t="shared" si="137"/>
        <v>380.52027560039301</v>
      </c>
      <c r="F457" s="14">
        <f t="shared" si="138"/>
        <v>0.68778072266849433</v>
      </c>
      <c r="G457" s="14">
        <f>F457-(Gamma-lambda*LN(D457))</f>
        <v>-4.4647212173869577E-2</v>
      </c>
      <c r="H457" s="15">
        <f t="shared" si="129"/>
        <v>113.7490737226847</v>
      </c>
      <c r="I457" s="15">
        <f>H457*K_over_G</f>
        <v>151.66543163024627</v>
      </c>
      <c r="J457" s="73">
        <f t="shared" si="139"/>
        <v>305.07126049870163</v>
      </c>
      <c r="K457" s="73">
        <f>Mtc+N_*chi*G457</f>
        <v>1.1921362374957183</v>
      </c>
      <c r="L457" s="73">
        <f t="shared" si="140"/>
        <v>1.4478337185327343</v>
      </c>
      <c r="M457" s="73">
        <f t="shared" si="130"/>
        <v>-0.25569748103701606</v>
      </c>
      <c r="N457" s="44">
        <f t="shared" ref="N457:N520" si="149">d_epQp</f>
        <v>2.9999999999999997E-4</v>
      </c>
      <c r="O457" s="44">
        <f t="shared" si="131"/>
        <v>-7.6709244311104808E-5</v>
      </c>
      <c r="P457" s="14">
        <f>_H*D457/J457</f>
        <v>172.30100679082747</v>
      </c>
      <c r="Q457" s="52">
        <f>D457*EXP(-chi*G457/Mtc)</f>
        <v>300.70247866339258</v>
      </c>
      <c r="R457" s="44">
        <f t="shared" si="132"/>
        <v>-7.402324697279363E-4</v>
      </c>
      <c r="S457" s="73">
        <f t="shared" si="141"/>
        <v>304.84543684609963</v>
      </c>
      <c r="T457" s="73">
        <f>R457/(1/Mtc+1/(path_DqDp-W456))</f>
        <v>-5.1479690169420648E-4</v>
      </c>
      <c r="U457" s="52">
        <f>D457*T457/(path_DqDp-E457/D457)</f>
        <v>-8.7167942603045279E-2</v>
      </c>
      <c r="V457" s="73">
        <f t="shared" si="142"/>
        <v>262.73325869176239</v>
      </c>
      <c r="W457" s="14">
        <f t="shared" si="143"/>
        <v>1.4473186455715554</v>
      </c>
      <c r="X457">
        <f t="shared" si="144"/>
        <v>380.25874411636261</v>
      </c>
      <c r="Y457">
        <f t="shared" si="147"/>
        <v>-5.7473836764304288E-7</v>
      </c>
      <c r="Z457" s="44">
        <f t="shared" si="145"/>
        <v>-5.5017730965461496E-2</v>
      </c>
      <c r="AA457">
        <f t="shared" si="148"/>
        <v>-2.2991966041675371E-6</v>
      </c>
      <c r="AB457" s="43">
        <f t="shared" si="146"/>
        <v>0.13862636415468002</v>
      </c>
    </row>
    <row r="458" spans="1:28">
      <c r="A458" s="74">
        <f t="shared" si="133"/>
        <v>450</v>
      </c>
      <c r="B458" s="73">
        <f t="shared" si="134"/>
        <v>12.028712049952619</v>
      </c>
      <c r="C458" s="73">
        <f t="shared" si="135"/>
        <v>-5.5017730965461498</v>
      </c>
      <c r="D458" s="73">
        <f t="shared" si="136"/>
        <v>262.73325869176239</v>
      </c>
      <c r="E458" s="73">
        <f t="shared" si="137"/>
        <v>380.25874411636261</v>
      </c>
      <c r="F458" s="14">
        <f t="shared" si="138"/>
        <v>0.68790471517245244</v>
      </c>
      <c r="G458" s="14">
        <f>F458-(Gamma-lambda*LN(D458))</f>
        <v>-4.4528195447600893E-2</v>
      </c>
      <c r="H458" s="15">
        <f t="shared" ref="H458:H521" si="150">Gmax*(V457/_p0)^G_exponent</f>
        <v>113.73020895040221</v>
      </c>
      <c r="I458" s="15">
        <f>H458*K_over_G</f>
        <v>151.64027860053631</v>
      </c>
      <c r="J458" s="73">
        <f t="shared" si="139"/>
        <v>304.84543684609963</v>
      </c>
      <c r="K458" s="73">
        <f>Mtc+N_*chi*G458</f>
        <v>1.1923171429196466</v>
      </c>
      <c r="L458" s="73">
        <f t="shared" si="140"/>
        <v>1.4473186455715554</v>
      </c>
      <c r="M458" s="73">
        <f t="shared" ref="M458:M521" si="151">K458-L458</f>
        <v>-0.2550015026519088</v>
      </c>
      <c r="N458" s="44">
        <f t="shared" si="149"/>
        <v>2.9999999999999997E-4</v>
      </c>
      <c r="O458" s="44">
        <f t="shared" ref="O458:O521" si="152">N458*M458</f>
        <v>-7.6500450795572626E-5</v>
      </c>
      <c r="P458" s="14">
        <f>_H*D458/J458</f>
        <v>172.37145578426521</v>
      </c>
      <c r="Q458" s="52">
        <f>D458*EXP(-chi*G458/Mtc)</f>
        <v>300.49486783952005</v>
      </c>
      <c r="R458" s="44">
        <f t="shared" ref="R458:R521" si="153">P458*(Q458-J458)*N458/J458</f>
        <v>-7.3799423167939817E-4</v>
      </c>
      <c r="S458" s="73">
        <f t="shared" si="141"/>
        <v>304.62046267215339</v>
      </c>
      <c r="T458" s="73">
        <f>R458/(1/Mtc+1/(path_DqDp-W457))</f>
        <v>-5.1331660821240328E-4</v>
      </c>
      <c r="U458" s="52">
        <f>D458*T458/(path_DqDp-E458/D458)</f>
        <v>-8.6859641117988759E-2</v>
      </c>
      <c r="V458" s="73">
        <f t="shared" si="142"/>
        <v>262.64639905064439</v>
      </c>
      <c r="W458" s="14">
        <f t="shared" si="143"/>
        <v>1.4468050545460069</v>
      </c>
      <c r="X458">
        <f t="shared" si="144"/>
        <v>379.99813770477988</v>
      </c>
      <c r="Y458">
        <f t="shared" si="147"/>
        <v>-5.7280059044735597E-7</v>
      </c>
      <c r="Z458" s="44">
        <f t="shared" si="145"/>
        <v>-5.5094804216847516E-2</v>
      </c>
      <c r="AA458">
        <f t="shared" si="148"/>
        <v>-2.2914440585999324E-6</v>
      </c>
      <c r="AB458" s="43">
        <f t="shared" si="146"/>
        <v>0.13892407271062143</v>
      </c>
    </row>
    <row r="459" spans="1:28">
      <c r="A459" s="74">
        <f t="shared" ref="A459:A522" si="154">A458+1</f>
        <v>451</v>
      </c>
      <c r="B459" s="73">
        <f t="shared" ref="B459:B522" si="155">100*AB458+C459/3</f>
        <v>12.055913797167227</v>
      </c>
      <c r="C459" s="73">
        <f t="shared" ref="C459:C522" si="156">100*Z458</f>
        <v>-5.5094804216847519</v>
      </c>
      <c r="D459" s="73">
        <f t="shared" ref="D459:D522" si="157">V458</f>
        <v>262.64639905064439</v>
      </c>
      <c r="E459" s="73">
        <f t="shared" ref="E459:E522" si="158">X458</f>
        <v>379.99813770477988</v>
      </c>
      <c r="F459" s="14">
        <f t="shared" ref="F459:F522" si="159">F$9-(1+F$9)*C458/100</f>
        <v>0.68802836954473834</v>
      </c>
      <c r="G459" s="14">
        <f>F459-(Gamma-lambda*LN(D459))</f>
        <v>-4.4409500896691489E-2</v>
      </c>
      <c r="H459" s="15">
        <f t="shared" si="150"/>
        <v>113.71140778723479</v>
      </c>
      <c r="I459" s="15">
        <f>H459*K_over_G</f>
        <v>151.61521038297974</v>
      </c>
      <c r="J459" s="73">
        <f t="shared" ref="J459:J522" si="160">S458</f>
        <v>304.62046267215339</v>
      </c>
      <c r="K459" s="73">
        <f>Mtc+N_*chi*G459</f>
        <v>1.192497558637029</v>
      </c>
      <c r="L459" s="73">
        <f t="shared" ref="L459:L522" si="161">E459/D459</f>
        <v>1.4468050545460069</v>
      </c>
      <c r="M459" s="73">
        <f t="shared" si="151"/>
        <v>-0.25430749590897794</v>
      </c>
      <c r="N459" s="44">
        <f t="shared" si="149"/>
        <v>2.9999999999999997E-4</v>
      </c>
      <c r="O459" s="44">
        <f t="shared" si="152"/>
        <v>-7.6292248772693371E-5</v>
      </c>
      <c r="P459" s="14">
        <f>_H*D459/J459</f>
        <v>172.44173076666658</v>
      </c>
      <c r="Q459" s="52">
        <f>D459*EXP(-chi*G459/Mtc)</f>
        <v>300.28801155803239</v>
      </c>
      <c r="R459" s="44">
        <f t="shared" si="153"/>
        <v>-7.3576347632140838E-4</v>
      </c>
      <c r="S459" s="73">
        <f t="shared" ref="S459:S522" si="162">J459*(1+R459)</f>
        <v>304.39633406157907</v>
      </c>
      <c r="T459" s="73">
        <f>R459/(1/Mtc+1/(path_DqDp-W458))</f>
        <v>-5.1184081076273804E-4</v>
      </c>
      <c r="U459" s="52">
        <f>D459*T459/(path_DqDp-E459/D459)</f>
        <v>-8.6552654724678588E-2</v>
      </c>
      <c r="V459" s="73">
        <f t="shared" ref="V459:V522" si="163">D459+U459</f>
        <v>262.55984639591969</v>
      </c>
      <c r="W459" s="14">
        <f t="shared" ref="W459:W522" si="164">Mtc*(1+LN(S459/V459))</f>
        <v>1.4462929409498448</v>
      </c>
      <c r="X459">
        <f t="shared" ref="X459:X522" si="165">W459*V459</f>
        <v>379.73845241929422</v>
      </c>
      <c r="Y459">
        <f t="shared" si="147"/>
        <v>-5.7087052483749316E-7</v>
      </c>
      <c r="Z459" s="44">
        <f t="shared" ref="Z459:Z522" si="166">Z458+(Y459+O459)</f>
        <v>-5.517166733614505E-2</v>
      </c>
      <c r="AA459">
        <f t="shared" si="148"/>
        <v>-2.2837223682214539E-6</v>
      </c>
      <c r="AB459" s="43">
        <f t="shared" ref="AB459:AB522" si="167">AB458+(AA459+N459)</f>
        <v>0.13922178898825321</v>
      </c>
    </row>
    <row r="460" spans="1:28">
      <c r="A460" s="74">
        <f t="shared" si="154"/>
        <v>452</v>
      </c>
      <c r="B460" s="73">
        <f t="shared" si="155"/>
        <v>12.08312332095382</v>
      </c>
      <c r="C460" s="73">
        <f t="shared" si="156"/>
        <v>-5.5171667336145047</v>
      </c>
      <c r="D460" s="73">
        <f t="shared" si="157"/>
        <v>262.55984639591969</v>
      </c>
      <c r="E460" s="73">
        <f t="shared" si="158"/>
        <v>379.73845241929422</v>
      </c>
      <c r="F460" s="14">
        <f t="shared" si="159"/>
        <v>0.68815168674695604</v>
      </c>
      <c r="G460" s="14">
        <f>F460-(Gamma-lambda*LN(D460))</f>
        <v>-4.4291127618290016E-2</v>
      </c>
      <c r="H460" s="15">
        <f t="shared" si="150"/>
        <v>113.6926699800112</v>
      </c>
      <c r="I460" s="15">
        <f>H460*K_over_G</f>
        <v>151.59022664001495</v>
      </c>
      <c r="J460" s="73">
        <f t="shared" si="160"/>
        <v>304.39633406157907</v>
      </c>
      <c r="K460" s="73">
        <f>Mtc+N_*chi*G460</f>
        <v>1.1926774860201992</v>
      </c>
      <c r="L460" s="73">
        <f t="shared" si="161"/>
        <v>1.4462929409498448</v>
      </c>
      <c r="M460" s="73">
        <f t="shared" si="151"/>
        <v>-0.25361545492964566</v>
      </c>
      <c r="N460" s="44">
        <f t="shared" si="149"/>
        <v>2.9999999999999997E-4</v>
      </c>
      <c r="O460" s="44">
        <f t="shared" si="152"/>
        <v>-7.608463647889369E-5</v>
      </c>
      <c r="P460" s="14">
        <f>_H*D460/J460</f>
        <v>172.51183211871671</v>
      </c>
      <c r="Q460" s="52">
        <f>D460*EXP(-chi*G460/Mtc)</f>
        <v>300.08190646527527</v>
      </c>
      <c r="R460" s="44">
        <f t="shared" si="153"/>
        <v>-7.3354018353389639E-4</v>
      </c>
      <c r="S460" s="73">
        <f t="shared" si="162"/>
        <v>304.17304711882451</v>
      </c>
      <c r="T460" s="73">
        <f>R460/(1/Mtc+1/(path_DqDp-W459))</f>
        <v>-5.1036950081941328E-4</v>
      </c>
      <c r="U460" s="52">
        <f>D460*T460/(path_DqDp-E460/D460)</f>
        <v>-8.6246977485079201E-2</v>
      </c>
      <c r="V460" s="73">
        <f t="shared" si="163"/>
        <v>262.47359941843462</v>
      </c>
      <c r="W460" s="14">
        <f t="shared" si="164"/>
        <v>1.4457823002854111</v>
      </c>
      <c r="X460">
        <f t="shared" si="165"/>
        <v>379.47968433137595</v>
      </c>
      <c r="Y460">
        <f t="shared" si="147"/>
        <v>-5.6894813997403696E-7</v>
      </c>
      <c r="Z460" s="44">
        <f t="shared" si="166"/>
        <v>-5.524832092076392E-2</v>
      </c>
      <c r="AA460">
        <f t="shared" si="148"/>
        <v>-2.2760314096217902E-6</v>
      </c>
      <c r="AB460" s="43">
        <f t="shared" si="167"/>
        <v>0.13951951295684359</v>
      </c>
    </row>
    <row r="461" spans="1:28">
      <c r="A461" s="74">
        <f t="shared" si="154"/>
        <v>453</v>
      </c>
      <c r="B461" s="73">
        <f t="shared" si="155"/>
        <v>12.110340598325561</v>
      </c>
      <c r="C461" s="73">
        <f t="shared" si="156"/>
        <v>-5.5248320920763918</v>
      </c>
      <c r="D461" s="73">
        <f t="shared" si="157"/>
        <v>262.47359941843462</v>
      </c>
      <c r="E461" s="73">
        <f t="shared" si="158"/>
        <v>379.47968433137595</v>
      </c>
      <c r="F461" s="14">
        <f t="shared" si="159"/>
        <v>0.68827466773783208</v>
      </c>
      <c r="G461" s="14">
        <f>F461-(Gamma-lambda*LN(D461))</f>
        <v>-4.4173074712221649E-2</v>
      </c>
      <c r="H461" s="15">
        <f t="shared" si="150"/>
        <v>113.67399527657291</v>
      </c>
      <c r="I461" s="15">
        <f>H461*K_over_G</f>
        <v>151.56532703543056</v>
      </c>
      <c r="J461" s="73">
        <f t="shared" si="160"/>
        <v>304.17304711882451</v>
      </c>
      <c r="K461" s="73">
        <f>Mtc+N_*chi*G461</f>
        <v>1.1928569264374231</v>
      </c>
      <c r="L461" s="73">
        <f t="shared" si="161"/>
        <v>1.4457823002854111</v>
      </c>
      <c r="M461" s="73">
        <f t="shared" si="151"/>
        <v>-0.25292537384798797</v>
      </c>
      <c r="N461" s="44">
        <f t="shared" si="149"/>
        <v>2.9999999999999997E-4</v>
      </c>
      <c r="O461" s="44">
        <f t="shared" si="152"/>
        <v>-7.5877612154396379E-5</v>
      </c>
      <c r="P461" s="14">
        <f>_H*D461/J461</f>
        <v>172.58176022144389</v>
      </c>
      <c r="Q461" s="52">
        <f>D461*EXP(-chi*G461/Mtc)</f>
        <v>299.8765492250115</v>
      </c>
      <c r="R461" s="44">
        <f t="shared" si="153"/>
        <v>-7.3132433296660068E-4</v>
      </c>
      <c r="S461" s="73">
        <f t="shared" si="162"/>
        <v>303.95059796803389</v>
      </c>
      <c r="T461" s="73">
        <f>R461/(1/Mtc+1/(path_DqDp-W460))</f>
        <v>-5.0890266965890861E-4</v>
      </c>
      <c r="U461" s="52">
        <f>D461*T461/(path_DqDp-E461/D461)</f>
        <v>-8.5942603461248268E-2</v>
      </c>
      <c r="V461" s="73">
        <f t="shared" si="163"/>
        <v>262.38765681497335</v>
      </c>
      <c r="W461" s="14">
        <f t="shared" si="164"/>
        <v>1.4452731280638325</v>
      </c>
      <c r="X461">
        <f t="shared" si="165"/>
        <v>379.22182953031592</v>
      </c>
      <c r="Y461">
        <f t="shared" si="147"/>
        <v>-5.6703340494991947E-7</v>
      </c>
      <c r="Z461" s="44">
        <f t="shared" si="166"/>
        <v>-5.5324765566323264E-2</v>
      </c>
      <c r="AA461">
        <f t="shared" si="148"/>
        <v>-2.2683710591209918E-6</v>
      </c>
      <c r="AB461" s="43">
        <f t="shared" si="167"/>
        <v>0.13981724458578446</v>
      </c>
    </row>
    <row r="462" spans="1:28">
      <c r="A462" s="74">
        <f t="shared" si="154"/>
        <v>454</v>
      </c>
      <c r="B462" s="73">
        <f t="shared" si="155"/>
        <v>12.137565606367671</v>
      </c>
      <c r="C462" s="73">
        <f t="shared" si="156"/>
        <v>-5.5324765566323268</v>
      </c>
      <c r="D462" s="73">
        <f t="shared" si="157"/>
        <v>262.38765681497335</v>
      </c>
      <c r="E462" s="73">
        <f t="shared" si="158"/>
        <v>379.22182953031592</v>
      </c>
      <c r="F462" s="14">
        <f t="shared" si="159"/>
        <v>0.68839731347322219</v>
      </c>
      <c r="G462" s="14">
        <f>F462-(Gamma-lambda*LN(D462))</f>
        <v>-4.4055341280980986E-2</v>
      </c>
      <c r="H462" s="15">
        <f t="shared" si="150"/>
        <v>113.65538342577631</v>
      </c>
      <c r="I462" s="15">
        <f>H462*K_over_G</f>
        <v>151.54051123436844</v>
      </c>
      <c r="J462" s="73">
        <f t="shared" si="160"/>
        <v>303.95059796803389</v>
      </c>
      <c r="K462" s="73">
        <f>Mtc+N_*chi*G462</f>
        <v>1.1930358812529089</v>
      </c>
      <c r="L462" s="73">
        <f t="shared" si="161"/>
        <v>1.4452731280638325</v>
      </c>
      <c r="M462" s="73">
        <f t="shared" si="151"/>
        <v>-0.25223724681092352</v>
      </c>
      <c r="N462" s="44">
        <f t="shared" si="149"/>
        <v>2.9999999999999997E-4</v>
      </c>
      <c r="O462" s="44">
        <f t="shared" si="152"/>
        <v>-7.5671174043277052E-5</v>
      </c>
      <c r="P462" s="14">
        <f>_H*D462/J462</f>
        <v>172.65151545618497</v>
      </c>
      <c r="Q462" s="52">
        <f>D462*EXP(-chi*G462/Mtc)</f>
        <v>299.67193651835021</v>
      </c>
      <c r="R462" s="44">
        <f t="shared" si="153"/>
        <v>-7.2911590404852724E-4</v>
      </c>
      <c r="S462" s="73">
        <f t="shared" si="162"/>
        <v>303.72898275301031</v>
      </c>
      <c r="T462" s="73">
        <f>R462/(1/Mtc+1/(path_DqDp-W461))</f>
        <v>-5.0744030836663752E-4</v>
      </c>
      <c r="U462" s="52">
        <f>D462*T462/(path_DqDp-E462/D462)</f>
        <v>-8.5639526716340245E-2</v>
      </c>
      <c r="V462" s="73">
        <f t="shared" si="163"/>
        <v>262.30201728825699</v>
      </c>
      <c r="W462" s="14">
        <f t="shared" si="164"/>
        <v>1.44476541980521</v>
      </c>
      <c r="X462">
        <f t="shared" si="165"/>
        <v>378.96488412322208</v>
      </c>
      <c r="Y462">
        <f t="shared" si="147"/>
        <v>-5.6512628879740599E-7</v>
      </c>
      <c r="Z462" s="44">
        <f t="shared" si="166"/>
        <v>-5.5401001866655336E-2</v>
      </c>
      <c r="AA462">
        <f t="shared" si="148"/>
        <v>-2.2607411927974207E-6</v>
      </c>
      <c r="AB462" s="43">
        <f t="shared" si="167"/>
        <v>0.14011498384459165</v>
      </c>
    </row>
    <row r="463" spans="1:28">
      <c r="A463" s="74">
        <f t="shared" si="154"/>
        <v>455</v>
      </c>
      <c r="B463" s="73">
        <f t="shared" si="155"/>
        <v>12.164798322237321</v>
      </c>
      <c r="C463" s="73">
        <f t="shared" si="156"/>
        <v>-5.5401001866655335</v>
      </c>
      <c r="D463" s="73">
        <f t="shared" si="157"/>
        <v>262.30201728825699</v>
      </c>
      <c r="E463" s="73">
        <f t="shared" si="158"/>
        <v>378.96488412322208</v>
      </c>
      <c r="F463" s="14">
        <f t="shared" si="159"/>
        <v>0.68851962490611718</v>
      </c>
      <c r="G463" s="14">
        <f>F463-(Gamma-lambda*LN(D463))</f>
        <v>-4.3937926429724827E-2</v>
      </c>
      <c r="H463" s="15">
        <f t="shared" si="150"/>
        <v>113.63683417749468</v>
      </c>
      <c r="I463" s="15">
        <f>H463*K_over_G</f>
        <v>151.51577890332626</v>
      </c>
      <c r="J463" s="73">
        <f t="shared" si="160"/>
        <v>303.72898275301031</v>
      </c>
      <c r="K463" s="73">
        <f>Mtc+N_*chi*G463</f>
        <v>1.1932143518268183</v>
      </c>
      <c r="L463" s="73">
        <f t="shared" si="161"/>
        <v>1.44476541980521</v>
      </c>
      <c r="M463" s="73">
        <f t="shared" si="151"/>
        <v>-0.25155106797839166</v>
      </c>
      <c r="N463" s="44">
        <f t="shared" si="149"/>
        <v>2.9999999999999997E-4</v>
      </c>
      <c r="O463" s="44">
        <f t="shared" si="152"/>
        <v>-7.5465320393517486E-5</v>
      </c>
      <c r="P463" s="14">
        <f>_H*D463/J463</f>
        <v>172.72109820455208</v>
      </c>
      <c r="Q463" s="52">
        <f>D463*EXP(-chi*G463/Mtc)</f>
        <v>299.46806504367515</v>
      </c>
      <c r="R463" s="44">
        <f t="shared" si="153"/>
        <v>-7.2691487599725862E-4</v>
      </c>
      <c r="S463" s="73">
        <f t="shared" si="162"/>
        <v>303.50819763717561</v>
      </c>
      <c r="T463" s="73">
        <f>R463/(1/Mtc+1/(path_DqDp-W462))</f>
        <v>-5.0598240784350895E-4</v>
      </c>
      <c r="U463" s="52">
        <f>D463*T463/(path_DqDp-E463/D463)</f>
        <v>-8.5337741315589216E-2</v>
      </c>
      <c r="V463" s="73">
        <f t="shared" si="163"/>
        <v>262.21667954694141</v>
      </c>
      <c r="W463" s="14">
        <f t="shared" si="164"/>
        <v>1.4442591710388042</v>
      </c>
      <c r="X463">
        <f t="shared" si="165"/>
        <v>378.70884423501337</v>
      </c>
      <c r="Y463">
        <f t="shared" si="147"/>
        <v>-5.6322676049494787E-7</v>
      </c>
      <c r="Z463" s="44">
        <f t="shared" si="166"/>
        <v>-5.5477030413809351E-2</v>
      </c>
      <c r="AA463">
        <f t="shared" si="148"/>
        <v>-2.2531416865132269E-6</v>
      </c>
      <c r="AB463" s="43">
        <f t="shared" si="167"/>
        <v>0.14041273070290514</v>
      </c>
    </row>
    <row r="464" spans="1:28">
      <c r="A464" s="74">
        <f t="shared" si="154"/>
        <v>456</v>
      </c>
      <c r="B464" s="73">
        <f t="shared" si="155"/>
        <v>12.192038723163535</v>
      </c>
      <c r="C464" s="73">
        <f t="shared" si="156"/>
        <v>-5.5477030413809354</v>
      </c>
      <c r="D464" s="73">
        <f t="shared" si="157"/>
        <v>262.21667954694141</v>
      </c>
      <c r="E464" s="73">
        <f t="shared" si="158"/>
        <v>378.70884423501337</v>
      </c>
      <c r="F464" s="14">
        <f t="shared" si="159"/>
        <v>0.68864160298664856</v>
      </c>
      <c r="G464" s="14">
        <f>F464-(Gamma-lambda*LN(D464))</f>
        <v>-4.3820829266265626E-2</v>
      </c>
      <c r="H464" s="15">
        <f t="shared" si="150"/>
        <v>113.61834728261996</v>
      </c>
      <c r="I464" s="15">
        <f>H464*K_over_G</f>
        <v>151.49112971015998</v>
      </c>
      <c r="J464" s="73">
        <f t="shared" si="160"/>
        <v>303.50819763717561</v>
      </c>
      <c r="K464" s="73">
        <f>Mtc+N_*chi*G464</f>
        <v>1.1933923395152763</v>
      </c>
      <c r="L464" s="73">
        <f t="shared" si="161"/>
        <v>1.4442591710388042</v>
      </c>
      <c r="M464" s="73">
        <f t="shared" si="151"/>
        <v>-0.25086683152352784</v>
      </c>
      <c r="N464" s="44">
        <f t="shared" si="149"/>
        <v>2.9999999999999997E-4</v>
      </c>
      <c r="O464" s="44">
        <f t="shared" si="152"/>
        <v>-7.5260049457058343E-5</v>
      </c>
      <c r="P464" s="14">
        <f>_H*D464/J464</f>
        <v>172.79050884839984</v>
      </c>
      <c r="Q464" s="52">
        <f>D464*EXP(-chi*G464/Mtc)</f>
        <v>299.26493151657297</v>
      </c>
      <c r="R464" s="44">
        <f t="shared" si="153"/>
        <v>-7.2472122782785023E-4</v>
      </c>
      <c r="S464" s="73">
        <f t="shared" si="162"/>
        <v>303.2882388035282</v>
      </c>
      <c r="T464" s="73">
        <f>R464/(1/Mtc+1/(path_DqDp-W463))</f>
        <v>-5.0452895881220635E-4</v>
      </c>
      <c r="U464" s="52">
        <f>D464*T464/(path_DqDp-E464/D464)</f>
        <v>-8.5037241327239166E-2</v>
      </c>
      <c r="V464" s="73">
        <f t="shared" si="163"/>
        <v>262.13164230561415</v>
      </c>
      <c r="W464" s="14">
        <f t="shared" si="164"/>
        <v>1.4437543773032135</v>
      </c>
      <c r="X464">
        <f t="shared" si="165"/>
        <v>378.45370600841068</v>
      </c>
      <c r="Y464">
        <f t="shared" si="147"/>
        <v>-5.6133478897369403E-7</v>
      </c>
      <c r="Z464" s="44">
        <f t="shared" si="166"/>
        <v>-5.5552851798055386E-2</v>
      </c>
      <c r="AA464">
        <f t="shared" si="148"/>
        <v>-2.2455724159413502E-6</v>
      </c>
      <c r="AB464" s="43">
        <f t="shared" si="167"/>
        <v>0.1407104851304892</v>
      </c>
    </row>
    <row r="465" spans="1:28">
      <c r="A465" s="74">
        <f t="shared" si="154"/>
        <v>457</v>
      </c>
      <c r="B465" s="73">
        <f t="shared" si="155"/>
        <v>12.219286786447073</v>
      </c>
      <c r="C465" s="73">
        <f t="shared" si="156"/>
        <v>-5.5552851798055389</v>
      </c>
      <c r="D465" s="73">
        <f t="shared" si="157"/>
        <v>262.13164230561415</v>
      </c>
      <c r="E465" s="73">
        <f t="shared" si="158"/>
        <v>378.45370600841068</v>
      </c>
      <c r="F465" s="14">
        <f t="shared" si="159"/>
        <v>0.68876324866209493</v>
      </c>
      <c r="G465" s="14">
        <f>F465-(Gamma-lambda*LN(D465))</f>
        <v>-4.3704048901064052E-2</v>
      </c>
      <c r="H465" s="15">
        <f t="shared" si="150"/>
        <v>113.59992249306438</v>
      </c>
      <c r="I465" s="15">
        <f>H465*K_over_G</f>
        <v>151.46656332408585</v>
      </c>
      <c r="J465" s="73">
        <f t="shared" si="160"/>
        <v>303.2882388035282</v>
      </c>
      <c r="K465" s="73">
        <f>Mtc+N_*chi*G465</f>
        <v>1.1935698456703827</v>
      </c>
      <c r="L465" s="73">
        <f t="shared" si="161"/>
        <v>1.4437543773032135</v>
      </c>
      <c r="M465" s="73">
        <f t="shared" si="151"/>
        <v>-0.25018453163283083</v>
      </c>
      <c r="N465" s="44">
        <f t="shared" si="149"/>
        <v>2.9999999999999997E-4</v>
      </c>
      <c r="O465" s="44">
        <f t="shared" si="152"/>
        <v>-7.5055359489849244E-5</v>
      </c>
      <c r="P465" s="14">
        <f>_H*D465/J465</f>
        <v>172.85974776979364</v>
      </c>
      <c r="Q465" s="52">
        <f>D465*EXP(-chi*G465/Mtc)</f>
        <v>299.06253266975989</v>
      </c>
      <c r="R465" s="44">
        <f t="shared" si="153"/>
        <v>-7.2253493836170761E-4</v>
      </c>
      <c r="S465" s="73">
        <f t="shared" si="162"/>
        <v>303.06910245459846</v>
      </c>
      <c r="T465" s="73">
        <f>R465/(1/Mtc+1/(path_DqDp-W464))</f>
        <v>-5.0307995182346155E-4</v>
      </c>
      <c r="U465" s="52">
        <f>D465*T465/(path_DqDp-E465/D465)</f>
        <v>-8.473802082346929E-2</v>
      </c>
      <c r="V465" s="73">
        <f t="shared" si="163"/>
        <v>262.04690428479068</v>
      </c>
      <c r="W465" s="14">
        <f t="shared" si="164"/>
        <v>1.4432510341465445</v>
      </c>
      <c r="X465">
        <f t="shared" si="165"/>
        <v>378.19946560392475</v>
      </c>
      <c r="Y465">
        <f t="shared" si="147"/>
        <v>-5.5945034312397616E-7</v>
      </c>
      <c r="Z465" s="44">
        <f t="shared" si="166"/>
        <v>-5.5628466607888359E-2</v>
      </c>
      <c r="AA465">
        <f t="shared" si="148"/>
        <v>-2.2380332565935413E-6</v>
      </c>
      <c r="AB465" s="43">
        <f t="shared" si="167"/>
        <v>0.14100824709723261</v>
      </c>
    </row>
    <row r="466" spans="1:28">
      <c r="A466" s="74">
        <f t="shared" si="154"/>
        <v>458</v>
      </c>
      <c r="B466" s="73">
        <f t="shared" si="155"/>
        <v>12.246542489460316</v>
      </c>
      <c r="C466" s="73">
        <f t="shared" si="156"/>
        <v>-5.5628466607888356</v>
      </c>
      <c r="D466" s="73">
        <f t="shared" si="157"/>
        <v>262.04690428479068</v>
      </c>
      <c r="E466" s="73">
        <f t="shared" si="158"/>
        <v>378.19946560392475</v>
      </c>
      <c r="F466" s="14">
        <f t="shared" si="159"/>
        <v>0.6888845628768886</v>
      </c>
      <c r="G466" s="14">
        <f>F466-(Gamma-lambda*LN(D466))</f>
        <v>-4.3587584447221883E-2</v>
      </c>
      <c r="H466" s="15">
        <f t="shared" si="150"/>
        <v>113.58155956176162</v>
      </c>
      <c r="I466" s="15">
        <f>H466*K_over_G</f>
        <v>151.44207941568217</v>
      </c>
      <c r="J466" s="73">
        <f t="shared" si="160"/>
        <v>303.06910245459846</v>
      </c>
      <c r="K466" s="73">
        <f>Mtc+N_*chi*G466</f>
        <v>1.1937468716402226</v>
      </c>
      <c r="L466" s="73">
        <f t="shared" si="161"/>
        <v>1.4432510341465445</v>
      </c>
      <c r="M466" s="73">
        <f t="shared" si="151"/>
        <v>-0.2495041625063219</v>
      </c>
      <c r="N466" s="44">
        <f t="shared" si="149"/>
        <v>2.9999999999999997E-4</v>
      </c>
      <c r="O466" s="44">
        <f t="shared" si="152"/>
        <v>-7.4851248751896569E-5</v>
      </c>
      <c r="P466" s="14">
        <f>_H*D466/J466</f>
        <v>172.92881535097882</v>
      </c>
      <c r="Q466" s="52">
        <f>D466*EXP(-chi*G466/Mtc)</f>
        <v>298.8608652530084</v>
      </c>
      <c r="R466" s="44">
        <f t="shared" si="153"/>
        <v>-7.2035598623509218E-4</v>
      </c>
      <c r="S466" s="73">
        <f t="shared" si="162"/>
        <v>302.85078481240242</v>
      </c>
      <c r="T466" s="73">
        <f>R466/(1/Mtc+1/(path_DqDp-W465))</f>
        <v>-5.0163537726207602E-4</v>
      </c>
      <c r="U466" s="52">
        <f>D466*T466/(path_DqDp-E466/D466)</f>
        <v>-8.4440073881272337E-2</v>
      </c>
      <c r="V466" s="73">
        <f t="shared" si="163"/>
        <v>261.96246421090939</v>
      </c>
      <c r="W466" s="14">
        <f t="shared" si="164"/>
        <v>1.4427491371265797</v>
      </c>
      <c r="X466">
        <f t="shared" si="165"/>
        <v>377.94611919984203</v>
      </c>
      <c r="Y466">
        <f t="shared" ref="Y466:Y473" si="168">U466/(I466*MPa_to_kPa)</f>
        <v>-5.5757339180148873E-7</v>
      </c>
      <c r="Z466" s="44">
        <f t="shared" si="166"/>
        <v>-5.5703875430032058E-2</v>
      </c>
      <c r="AA466">
        <f t="shared" ref="AA466:AA473" si="169">(X466-X465)/(H466*MPa_to_kPa)</f>
        <v>-2.2305240838409075E-6</v>
      </c>
      <c r="AB466" s="43">
        <f t="shared" si="167"/>
        <v>0.14130601657314878</v>
      </c>
    </row>
    <row r="467" spans="1:28">
      <c r="A467" s="74">
        <f t="shared" si="154"/>
        <v>459</v>
      </c>
      <c r="B467" s="73">
        <f t="shared" si="155"/>
        <v>12.273805809647143</v>
      </c>
      <c r="C467" s="73">
        <f t="shared" si="156"/>
        <v>-5.5703875430032062</v>
      </c>
      <c r="D467" s="73">
        <f t="shared" si="157"/>
        <v>261.96246421090939</v>
      </c>
      <c r="E467" s="73">
        <f t="shared" si="158"/>
        <v>377.94611919984203</v>
      </c>
      <c r="F467" s="14">
        <f t="shared" si="159"/>
        <v>0.68900554657262136</v>
      </c>
      <c r="G467" s="14">
        <f>F467-(Gamma-lambda*LN(D467))</f>
        <v>-4.3471435020474902E-2</v>
      </c>
      <c r="H467" s="15">
        <f t="shared" si="150"/>
        <v>113.5632582426681</v>
      </c>
      <c r="I467" s="15">
        <f>H467*K_over_G</f>
        <v>151.41767765689082</v>
      </c>
      <c r="J467" s="73">
        <f t="shared" si="160"/>
        <v>302.85078481240242</v>
      </c>
      <c r="K467" s="73">
        <f>Mtc+N_*chi*G467</f>
        <v>1.1939234187688781</v>
      </c>
      <c r="L467" s="73">
        <f t="shared" si="161"/>
        <v>1.4427491371265797</v>
      </c>
      <c r="M467" s="73">
        <f t="shared" si="151"/>
        <v>-0.24882571835770162</v>
      </c>
      <c r="N467" s="44">
        <f t="shared" si="149"/>
        <v>2.9999999999999997E-4</v>
      </c>
      <c r="O467" s="44">
        <f t="shared" si="152"/>
        <v>-7.4647715507310483E-5</v>
      </c>
      <c r="P467" s="14">
        <f>_H*D467/J467</f>
        <v>172.9977119743501</v>
      </c>
      <c r="Q467" s="52">
        <f>D467*EXP(-chi*G467/Mtc)</f>
        <v>298.65992603307319</v>
      </c>
      <c r="R467" s="44">
        <f t="shared" si="153"/>
        <v>-7.1818434990750355E-4</v>
      </c>
      <c r="S467" s="73">
        <f t="shared" si="162"/>
        <v>302.63328211839291</v>
      </c>
      <c r="T467" s="73">
        <f>R467/(1/Mtc+1/(path_DqDp-W466))</f>
        <v>-5.0019522535286163E-4</v>
      </c>
      <c r="U467" s="52">
        <f>D467*T467/(path_DqDp-E467/D467)</f>
        <v>-8.4143394583315517E-2</v>
      </c>
      <c r="V467" s="73">
        <f t="shared" si="163"/>
        <v>261.8783208163261</v>
      </c>
      <c r="W467" s="14">
        <f t="shared" si="164"/>
        <v>1.4422486818109355</v>
      </c>
      <c r="X467">
        <f t="shared" si="165"/>
        <v>377.69366299220758</v>
      </c>
      <c r="Y467">
        <f t="shared" si="168"/>
        <v>-5.5570390383335972E-7</v>
      </c>
      <c r="Z467" s="44">
        <f t="shared" si="166"/>
        <v>-5.5779078849443199E-2</v>
      </c>
      <c r="AA467">
        <f t="shared" si="169"/>
        <v>-2.223044772940472E-6</v>
      </c>
      <c r="AB467" s="43">
        <f t="shared" si="167"/>
        <v>0.14160379352837585</v>
      </c>
    </row>
    <row r="468" spans="1:28">
      <c r="A468" s="74">
        <f t="shared" si="154"/>
        <v>460</v>
      </c>
      <c r="B468" s="73">
        <f t="shared" si="155"/>
        <v>12.301076724522812</v>
      </c>
      <c r="C468" s="73">
        <f t="shared" si="156"/>
        <v>-5.5779078849443202</v>
      </c>
      <c r="D468" s="73">
        <f t="shared" si="157"/>
        <v>261.8783208163261</v>
      </c>
      <c r="E468" s="73">
        <f t="shared" si="158"/>
        <v>377.69366299220758</v>
      </c>
      <c r="F468" s="14">
        <f t="shared" si="159"/>
        <v>0.6891262006880513</v>
      </c>
      <c r="G468" s="14">
        <f>F468-(Gamma-lambda*LN(D468))</f>
        <v>-4.335559973918568E-2</v>
      </c>
      <c r="H468" s="15">
        <f t="shared" si="150"/>
        <v>113.54501829076385</v>
      </c>
      <c r="I468" s="15">
        <f>H468*K_over_G</f>
        <v>151.39335772101848</v>
      </c>
      <c r="J468" s="73">
        <f t="shared" si="160"/>
        <v>302.63328211839291</v>
      </c>
      <c r="K468" s="73">
        <f>Mtc+N_*chi*G468</f>
        <v>1.1940994883964378</v>
      </c>
      <c r="L468" s="73">
        <f t="shared" si="161"/>
        <v>1.4422486818109355</v>
      </c>
      <c r="M468" s="73">
        <f t="shared" si="151"/>
        <v>-0.2481491934144977</v>
      </c>
      <c r="N468" s="44">
        <f t="shared" si="149"/>
        <v>2.9999999999999997E-4</v>
      </c>
      <c r="O468" s="44">
        <f t="shared" si="152"/>
        <v>-7.4444758024349298E-5</v>
      </c>
      <c r="P468" s="14">
        <f>_H*D468/J468</f>
        <v>173.06643802242272</v>
      </c>
      <c r="Q468" s="52">
        <f>D468*EXP(-chi*G468/Mtc)</f>
        <v>298.45971179361629</v>
      </c>
      <c r="R468" s="44">
        <f t="shared" si="153"/>
        <v>-7.1602000766981394E-4</v>
      </c>
      <c r="S468" s="73">
        <f t="shared" si="162"/>
        <v>302.41659063340938</v>
      </c>
      <c r="T468" s="73">
        <f>R468/(1/Mtc+1/(path_DqDp-W467))</f>
        <v>-4.9875948616641625E-4</v>
      </c>
      <c r="U468" s="52">
        <f>D468*T468/(path_DqDp-E468/D468)</f>
        <v>-8.3847977018769587E-2</v>
      </c>
      <c r="V468" s="73">
        <f t="shared" si="163"/>
        <v>261.79447283930733</v>
      </c>
      <c r="W468" s="14">
        <f t="shared" si="164"/>
        <v>1.4417496637772176</v>
      </c>
      <c r="X468">
        <f t="shared" si="165"/>
        <v>377.44209319480524</v>
      </c>
      <c r="Y468">
        <f t="shared" si="168"/>
        <v>-5.5384184802401452E-7</v>
      </c>
      <c r="Z468" s="44">
        <f t="shared" si="166"/>
        <v>-5.5854077449315573E-2</v>
      </c>
      <c r="AA468">
        <f t="shared" si="169"/>
        <v>-2.2155951990612626E-6</v>
      </c>
      <c r="AB468" s="43">
        <f t="shared" si="167"/>
        <v>0.14190157793317679</v>
      </c>
    </row>
    <row r="469" spans="1:28">
      <c r="A469" s="74">
        <f t="shared" si="154"/>
        <v>461</v>
      </c>
      <c r="B469" s="73">
        <f t="shared" si="155"/>
        <v>12.328355211673827</v>
      </c>
      <c r="C469" s="73">
        <f t="shared" si="156"/>
        <v>-5.5854077449315573</v>
      </c>
      <c r="D469" s="73">
        <f t="shared" si="157"/>
        <v>261.79447283930733</v>
      </c>
      <c r="E469" s="73">
        <f t="shared" si="158"/>
        <v>377.44209319480524</v>
      </c>
      <c r="F469" s="14">
        <f t="shared" si="159"/>
        <v>0.68924652615910909</v>
      </c>
      <c r="G469" s="14">
        <f>F469-(Gamma-lambda*LN(D469))</f>
        <v>-4.324007772433669E-2</v>
      </c>
      <c r="H469" s="15">
        <f t="shared" si="150"/>
        <v>113.5268394620533</v>
      </c>
      <c r="I469" s="15">
        <f>H469*K_over_G</f>
        <v>151.36911928273776</v>
      </c>
      <c r="J469" s="73">
        <f t="shared" si="160"/>
        <v>302.41659063340938</v>
      </c>
      <c r="K469" s="73">
        <f>Mtc+N_*chi*G469</f>
        <v>1.1942750818590082</v>
      </c>
      <c r="L469" s="73">
        <f t="shared" si="161"/>
        <v>1.4417496637772176</v>
      </c>
      <c r="M469" s="73">
        <f t="shared" si="151"/>
        <v>-0.24747458191820937</v>
      </c>
      <c r="N469" s="44">
        <f t="shared" si="149"/>
        <v>2.9999999999999997E-4</v>
      </c>
      <c r="O469" s="44">
        <f t="shared" si="152"/>
        <v>-7.4242374575462808E-5</v>
      </c>
      <c r="P469" s="14">
        <f>_H*D469/J469</f>
        <v>173.13499387780325</v>
      </c>
      <c r="Q469" s="52">
        <f>D469*EXP(-chi*G469/Mtc)</f>
        <v>298.26021933513238</v>
      </c>
      <c r="R469" s="44">
        <f t="shared" si="153"/>
        <v>-7.1386293765217238E-4</v>
      </c>
      <c r="S469" s="73">
        <f t="shared" si="162"/>
        <v>302.20070663762505</v>
      </c>
      <c r="T469" s="73">
        <f>R469/(1/Mtc+1/(path_DqDp-W468))</f>
        <v>-4.9732814962474294E-4</v>
      </c>
      <c r="U469" s="52">
        <f>D469*T469/(path_DqDp-E469/D469)</f>
        <v>-8.3553815284108116E-2</v>
      </c>
      <c r="V469" s="73">
        <f t="shared" si="163"/>
        <v>261.71091902402321</v>
      </c>
      <c r="W469" s="14">
        <f t="shared" si="164"/>
        <v>1.4412520786131691</v>
      </c>
      <c r="X469">
        <f t="shared" si="165"/>
        <v>377.19140603913621</v>
      </c>
      <c r="Y469">
        <f t="shared" si="168"/>
        <v>-5.5198719316084869E-7</v>
      </c>
      <c r="Z469" s="44">
        <f t="shared" si="166"/>
        <v>-5.5928871811084198E-2</v>
      </c>
      <c r="AA469">
        <f t="shared" si="169"/>
        <v>-2.2081752372998989E-6</v>
      </c>
      <c r="AB469" s="43">
        <f t="shared" si="167"/>
        <v>0.14219936975793948</v>
      </c>
    </row>
    <row r="470" spans="1:28">
      <c r="A470" s="74">
        <f t="shared" si="154"/>
        <v>462</v>
      </c>
      <c r="B470" s="73">
        <f t="shared" si="155"/>
        <v>12.355641248757808</v>
      </c>
      <c r="C470" s="73">
        <f t="shared" si="156"/>
        <v>-5.59288718110842</v>
      </c>
      <c r="D470" s="73">
        <f t="shared" si="157"/>
        <v>261.71091902402321</v>
      </c>
      <c r="E470" s="73">
        <f t="shared" si="158"/>
        <v>377.19140603913621</v>
      </c>
      <c r="F470" s="14">
        <f t="shared" si="159"/>
        <v>0.68936652391890485</v>
      </c>
      <c r="G470" s="14">
        <f>F470-(Gamma-lambda*LN(D470))</f>
        <v>-4.3124868099522429E-2</v>
      </c>
      <c r="H470" s="15">
        <f t="shared" si="150"/>
        <v>113.50872151356572</v>
      </c>
      <c r="I470" s="15">
        <f>H470*K_over_G</f>
        <v>151.34496201808764</v>
      </c>
      <c r="J470" s="73">
        <f t="shared" si="160"/>
        <v>302.20070663762505</v>
      </c>
      <c r="K470" s="73">
        <f>Mtc+N_*chi*G470</f>
        <v>1.1944502004887259</v>
      </c>
      <c r="L470" s="73">
        <f t="shared" si="161"/>
        <v>1.4412520786131691</v>
      </c>
      <c r="M470" s="73">
        <f t="shared" si="151"/>
        <v>-0.24680187812444321</v>
      </c>
      <c r="N470" s="44">
        <f t="shared" si="149"/>
        <v>2.9999999999999997E-4</v>
      </c>
      <c r="O470" s="44">
        <f t="shared" si="152"/>
        <v>-7.4040563437332953E-5</v>
      </c>
      <c r="P470" s="14">
        <f>_H*D470/J470</f>
        <v>173.20337992316215</v>
      </c>
      <c r="Q470" s="52">
        <f>D470*EXP(-chi*G470/Mtc)</f>
        <v>298.0614454748723</v>
      </c>
      <c r="R470" s="44">
        <f t="shared" si="153"/>
        <v>-7.1171311783179618E-4</v>
      </c>
      <c r="S470" s="73">
        <f t="shared" si="162"/>
        <v>301.98562643049303</v>
      </c>
      <c r="T470" s="73">
        <f>R470/(1/Mtc+1/(path_DqDp-W469))</f>
        <v>-4.9590120550679667E-4</v>
      </c>
      <c r="U470" s="52">
        <f>D470*T470/(path_DqDp-E470/D470)</f>
        <v>-8.3260903483891077E-2</v>
      </c>
      <c r="V470" s="73">
        <f t="shared" si="163"/>
        <v>261.62765812053931</v>
      </c>
      <c r="W470" s="14">
        <f t="shared" si="164"/>
        <v>1.4407559219168125</v>
      </c>
      <c r="X470">
        <f t="shared" si="165"/>
        <v>376.94159777439421</v>
      </c>
      <c r="Y470">
        <f t="shared" si="168"/>
        <v>-5.5013990801980137E-7</v>
      </c>
      <c r="Z470" s="44">
        <f t="shared" si="166"/>
        <v>-5.6003462514429551E-2</v>
      </c>
      <c r="AA470">
        <f t="shared" si="169"/>
        <v>-2.2007847627122236E-6</v>
      </c>
      <c r="AB470" s="43">
        <f t="shared" si="167"/>
        <v>0.14249716897317677</v>
      </c>
    </row>
    <row r="471" spans="1:28">
      <c r="A471" s="74">
        <f t="shared" si="154"/>
        <v>463</v>
      </c>
      <c r="B471" s="73">
        <f t="shared" si="155"/>
        <v>12.382934813503359</v>
      </c>
      <c r="C471" s="73">
        <f t="shared" si="156"/>
        <v>-5.6003462514429554</v>
      </c>
      <c r="D471" s="73">
        <f t="shared" si="157"/>
        <v>261.62765812053931</v>
      </c>
      <c r="E471" s="73">
        <f t="shared" si="158"/>
        <v>376.94159777439421</v>
      </c>
      <c r="F471" s="14">
        <f t="shared" si="159"/>
        <v>0.68948619489773466</v>
      </c>
      <c r="G471" s="14">
        <f>F471-(Gamma-lambda*LN(D471))</f>
        <v>-4.3009969990942754E-2</v>
      </c>
      <c r="H471" s="15">
        <f t="shared" si="150"/>
        <v>113.49066420335576</v>
      </c>
      <c r="I471" s="15">
        <f>H471*K_over_G</f>
        <v>151.32088560447437</v>
      </c>
      <c r="J471" s="73">
        <f t="shared" si="160"/>
        <v>301.98562643049303</v>
      </c>
      <c r="K471" s="73">
        <f>Mtc+N_*chi*G471</f>
        <v>1.1946248456137671</v>
      </c>
      <c r="L471" s="73">
        <f t="shared" si="161"/>
        <v>1.4407559219168125</v>
      </c>
      <c r="M471" s="73">
        <f t="shared" si="151"/>
        <v>-0.24613107630304532</v>
      </c>
      <c r="N471" s="44">
        <f t="shared" si="149"/>
        <v>2.9999999999999997E-4</v>
      </c>
      <c r="O471" s="44">
        <f t="shared" si="152"/>
        <v>-7.3839322890913587E-5</v>
      </c>
      <c r="P471" s="14">
        <f>_H*D471/J471</f>
        <v>173.27159654120641</v>
      </c>
      <c r="Q471" s="52">
        <f>D471*EXP(-chi*G471/Mtc)</f>
        <v>297.86338704676763</v>
      </c>
      <c r="R471" s="44">
        <f t="shared" si="153"/>
        <v>-7.0957052604045617E-4</v>
      </c>
      <c r="S471" s="73">
        <f t="shared" si="162"/>
        <v>301.77134633069005</v>
      </c>
      <c r="T471" s="73">
        <f>R471/(1/Mtc+1/(path_DqDp-W470))</f>
        <v>-4.944786434538241E-4</v>
      </c>
      <c r="U471" s="52">
        <f>D471*T471/(path_DqDp-E471/D471)</f>
        <v>-8.2969235731510105E-2</v>
      </c>
      <c r="V471" s="73">
        <f t="shared" si="163"/>
        <v>261.54468888480778</v>
      </c>
      <c r="W471" s="14">
        <f t="shared" si="164"/>
        <v>1.4402611892965882</v>
      </c>
      <c r="X471">
        <f t="shared" si="165"/>
        <v>376.69266466743943</v>
      </c>
      <c r="Y471">
        <f t="shared" si="168"/>
        <v>-5.4829996137067811E-7</v>
      </c>
      <c r="Z471" s="44">
        <f t="shared" si="166"/>
        <v>-5.6077850137281837E-2</v>
      </c>
      <c r="AA471">
        <f t="shared" si="169"/>
        <v>-2.1934236503254123E-6</v>
      </c>
      <c r="AB471" s="43">
        <f t="shared" si="167"/>
        <v>0.14279497554952644</v>
      </c>
    </row>
    <row r="472" spans="1:28">
      <c r="A472" s="74">
        <f t="shared" si="154"/>
        <v>464</v>
      </c>
      <c r="B472" s="73">
        <f t="shared" si="155"/>
        <v>12.410235883709916</v>
      </c>
      <c r="C472" s="73">
        <f t="shared" si="156"/>
        <v>-5.6077850137281837</v>
      </c>
      <c r="D472" s="73">
        <f t="shared" si="157"/>
        <v>261.54468888480778</v>
      </c>
      <c r="E472" s="73">
        <f t="shared" si="158"/>
        <v>376.69266466743943</v>
      </c>
      <c r="F472" s="14">
        <f t="shared" si="159"/>
        <v>0.68960554002308727</v>
      </c>
      <c r="G472" s="14">
        <f>F472-(Gamma-lambda*LN(D472))</f>
        <v>-4.2895382527395221E-2</v>
      </c>
      <c r="H472" s="15">
        <f t="shared" si="150"/>
        <v>113.47266729050352</v>
      </c>
      <c r="I472" s="15">
        <f>H472*K_over_G</f>
        <v>151.29688972067137</v>
      </c>
      <c r="J472" s="73">
        <f t="shared" si="160"/>
        <v>301.77134633069005</v>
      </c>
      <c r="K472" s="73">
        <f>Mtc+N_*chi*G472</f>
        <v>1.1947990185583592</v>
      </c>
      <c r="L472" s="73">
        <f t="shared" si="161"/>
        <v>1.4402611892965882</v>
      </c>
      <c r="M472" s="73">
        <f t="shared" si="151"/>
        <v>-0.24546217073822896</v>
      </c>
      <c r="N472" s="44">
        <f t="shared" si="149"/>
        <v>2.9999999999999997E-4</v>
      </c>
      <c r="O472" s="44">
        <f t="shared" si="152"/>
        <v>-7.363865122146868E-5</v>
      </c>
      <c r="P472" s="14">
        <f>_H*D472/J472</f>
        <v>173.33964411465314</v>
      </c>
      <c r="Q472" s="52">
        <f>D472*EXP(-chi*G472/Mtc)</f>
        <v>297.66604090135382</v>
      </c>
      <c r="R472" s="44">
        <f t="shared" si="153"/>
        <v>-7.0743513997179389E-4</v>
      </c>
      <c r="S472" s="73">
        <f t="shared" si="162"/>
        <v>301.55786267605913</v>
      </c>
      <c r="T472" s="73">
        <f>R472/(1/Mtc+1/(path_DqDp-W471))</f>
        <v>-4.9306045297458918E-4</v>
      </c>
      <c r="U472" s="52">
        <f>D472*T472/(path_DqDp-E472/D472)</f>
        <v>-8.2678806149911771E-2</v>
      </c>
      <c r="V472" s="73">
        <f t="shared" si="163"/>
        <v>261.4620100786579</v>
      </c>
      <c r="W472" s="14">
        <f t="shared" si="164"/>
        <v>1.4397678763714858</v>
      </c>
      <c r="X472">
        <f t="shared" si="165"/>
        <v>376.44460300276933</v>
      </c>
      <c r="Y472">
        <f t="shared" si="168"/>
        <v>-5.4646732198233377E-7</v>
      </c>
      <c r="Z472" s="44">
        <f t="shared" si="166"/>
        <v>-5.6152035255825287E-2</v>
      </c>
      <c r="AA472">
        <f t="shared" si="169"/>
        <v>-2.1860917751676389E-6</v>
      </c>
      <c r="AB472" s="43">
        <f t="shared" si="167"/>
        <v>0.14309278945775128</v>
      </c>
    </row>
    <row r="473" spans="1:28">
      <c r="A473" s="74">
        <f t="shared" si="154"/>
        <v>465</v>
      </c>
      <c r="B473" s="73">
        <f t="shared" si="155"/>
        <v>12.437544437247618</v>
      </c>
      <c r="C473" s="73">
        <f t="shared" si="156"/>
        <v>-5.6152035255825288</v>
      </c>
      <c r="D473" s="73">
        <f t="shared" si="157"/>
        <v>261.4620100786579</v>
      </c>
      <c r="E473" s="73">
        <f t="shared" si="158"/>
        <v>376.44460300276933</v>
      </c>
      <c r="F473" s="14">
        <f t="shared" si="159"/>
        <v>0.6897245602196509</v>
      </c>
      <c r="G473" s="14">
        <f>F473-(Gamma-lambda*LN(D473))</f>
        <v>-4.2781104840267981E-2</v>
      </c>
      <c r="H473" s="15">
        <f t="shared" si="150"/>
        <v>113.45473053511461</v>
      </c>
      <c r="I473" s="15">
        <f>H473*K_over_G</f>
        <v>151.27297404681948</v>
      </c>
      <c r="J473" s="73">
        <f t="shared" si="160"/>
        <v>301.55786267605913</v>
      </c>
      <c r="K473" s="73">
        <f>Mtc+N_*chi*G473</f>
        <v>1.1949727206427927</v>
      </c>
      <c r="L473" s="73">
        <f t="shared" si="161"/>
        <v>1.4397678763714858</v>
      </c>
      <c r="M473" s="73">
        <f t="shared" si="151"/>
        <v>-0.24479515572869315</v>
      </c>
      <c r="N473" s="44">
        <f t="shared" si="149"/>
        <v>2.9999999999999997E-4</v>
      </c>
      <c r="O473" s="44">
        <f t="shared" si="152"/>
        <v>-7.3438546718607937E-5</v>
      </c>
      <c r="P473" s="14">
        <f>_H*D473/J473</f>
        <v>173.40752302620399</v>
      </c>
      <c r="Q473" s="52">
        <f>D473*EXP(-chi*G473/Mtc)</f>
        <v>297.46940390569324</v>
      </c>
      <c r="R473" s="44">
        <f t="shared" si="153"/>
        <v>-7.0530693718853657E-4</v>
      </c>
      <c r="S473" s="73">
        <f t="shared" si="162"/>
        <v>301.34517182354995</v>
      </c>
      <c r="T473" s="73">
        <f>R473/(1/Mtc+1/(path_DqDp-W472))</f>
        <v>-4.9164662345053403E-4</v>
      </c>
      <c r="U473" s="52">
        <f>D473*T473/(path_DqDp-E473/D473)</f>
        <v>-8.2389608872306633E-2</v>
      </c>
      <c r="V473" s="73">
        <f t="shared" si="163"/>
        <v>261.37962046978561</v>
      </c>
      <c r="W473" s="14">
        <f t="shared" si="164"/>
        <v>1.439275978771174</v>
      </c>
      <c r="X473">
        <f t="shared" si="165"/>
        <v>376.19740908248866</v>
      </c>
      <c r="Y473">
        <f t="shared" si="168"/>
        <v>-5.4464195862776364E-7</v>
      </c>
      <c r="Z473" s="44">
        <f t="shared" si="166"/>
        <v>-5.6226018444502521E-2</v>
      </c>
      <c r="AA473">
        <f t="shared" si="169"/>
        <v>-2.1787890122762041E-6</v>
      </c>
      <c r="AB473" s="43">
        <f t="shared" si="167"/>
        <v>0.14339061066873901</v>
      </c>
    </row>
    <row r="474" spans="1:28">
      <c r="A474" s="74">
        <f t="shared" si="154"/>
        <v>466</v>
      </c>
      <c r="B474" s="73">
        <f t="shared" si="155"/>
        <v>12.464860452057151</v>
      </c>
      <c r="C474" s="73">
        <f t="shared" si="156"/>
        <v>-5.6226018444502524</v>
      </c>
      <c r="D474" s="73">
        <f t="shared" si="157"/>
        <v>261.37962046978561</v>
      </c>
      <c r="E474" s="73">
        <f t="shared" si="158"/>
        <v>376.19740908248866</v>
      </c>
      <c r="F474" s="14">
        <f t="shared" si="159"/>
        <v>0.68984325640932043</v>
      </c>
      <c r="G474" s="14">
        <f>F474-(Gamma-lambda*LN(D474))</f>
        <v>-4.2667136063532451E-2</v>
      </c>
      <c r="H474" s="15">
        <f t="shared" si="150"/>
        <v>113.43685369832002</v>
      </c>
      <c r="I474" s="15">
        <f>H474*K_over_G</f>
        <v>151.2491382644267</v>
      </c>
      <c r="J474" s="73">
        <f t="shared" si="160"/>
        <v>301.34517182354995</v>
      </c>
      <c r="K474" s="73">
        <f>Mtc+N_*chi*G474</f>
        <v>1.1951459531834308</v>
      </c>
      <c r="L474" s="73">
        <f t="shared" si="161"/>
        <v>1.439275978771174</v>
      </c>
      <c r="M474" s="73">
        <f t="shared" si="151"/>
        <v>-0.24413002558774322</v>
      </c>
      <c r="N474" s="44">
        <f t="shared" si="149"/>
        <v>2.9999999999999997E-4</v>
      </c>
      <c r="O474" s="44">
        <f t="shared" si="152"/>
        <v>-7.3239007676322964E-5</v>
      </c>
      <c r="P474" s="14">
        <f>_H*D474/J474</f>
        <v>173.47523365851981</v>
      </c>
      <c r="Q474" s="52">
        <f>D474*EXP(-chi*G474/Mtc)</f>
        <v>297.27347294329775</v>
      </c>
      <c r="R474" s="44">
        <f t="shared" si="153"/>
        <v>-7.0318589512939774E-4</v>
      </c>
      <c r="S474" s="73">
        <f t="shared" si="162"/>
        <v>301.13327014915825</v>
      </c>
      <c r="T474" s="73">
        <f>R474/(1/Mtc+1/(path_DqDp-W473))</f>
        <v>-4.9023714414072413E-4</v>
      </c>
      <c r="U474" s="52">
        <f>D474*T474/(path_DqDp-E474/D474)</f>
        <v>-8.2101638042839514E-2</v>
      </c>
      <c r="V474" s="73">
        <f t="shared" si="163"/>
        <v>261.29751883174276</v>
      </c>
      <c r="W474" s="14">
        <f t="shared" si="164"/>
        <v>1.4387854921361172</v>
      </c>
      <c r="X474">
        <f t="shared" si="165"/>
        <v>375.95107922627534</v>
      </c>
      <c r="Y474">
        <f t="shared" ref="Y474:Y537" si="170">U474/(I474*MPa_to_kPa)</f>
        <v>-5.4282384008894248E-7</v>
      </c>
      <c r="Z474" s="44">
        <f t="shared" si="166"/>
        <v>-5.6299800276018934E-2</v>
      </c>
      <c r="AA474">
        <f t="shared" ref="AA474:AA537" si="171">(X474-X473)/(H474*MPa_to_kPa)</f>
        <v>-2.171515236736242E-6</v>
      </c>
      <c r="AB474" s="43">
        <f t="shared" si="167"/>
        <v>0.14368843915350227</v>
      </c>
    </row>
    <row r="475" spans="1:28">
      <c r="A475" s="74">
        <f t="shared" si="154"/>
        <v>467</v>
      </c>
      <c r="B475" s="73">
        <f t="shared" si="155"/>
        <v>12.492183906149595</v>
      </c>
      <c r="C475" s="73">
        <f t="shared" si="156"/>
        <v>-5.629980027601893</v>
      </c>
      <c r="D475" s="73">
        <f t="shared" si="157"/>
        <v>261.29751883174276</v>
      </c>
      <c r="E475" s="73">
        <f t="shared" si="158"/>
        <v>375.95107922627534</v>
      </c>
      <c r="F475" s="14">
        <f t="shared" si="159"/>
        <v>0.68996162951120399</v>
      </c>
      <c r="G475" s="14">
        <f>F475-(Gamma-lambda*LN(D475))</f>
        <v>-4.2553475333735435E-2</v>
      </c>
      <c r="H475" s="15">
        <f t="shared" si="150"/>
        <v>113.41903654227585</v>
      </c>
      <c r="I475" s="15">
        <f>H475*K_over_G</f>
        <v>151.22538205636781</v>
      </c>
      <c r="J475" s="73">
        <f t="shared" si="160"/>
        <v>301.13327014915825</v>
      </c>
      <c r="K475" s="73">
        <f>Mtc+N_*chi*G475</f>
        <v>1.1953187174927222</v>
      </c>
      <c r="L475" s="73">
        <f t="shared" si="161"/>
        <v>1.4387854921361172</v>
      </c>
      <c r="M475" s="73">
        <f t="shared" si="151"/>
        <v>-0.24346677464339495</v>
      </c>
      <c r="N475" s="44">
        <f t="shared" si="149"/>
        <v>2.9999999999999997E-4</v>
      </c>
      <c r="O475" s="44">
        <f t="shared" si="152"/>
        <v>-7.3040032393018476E-5</v>
      </c>
      <c r="P475" s="14">
        <f>_H*D475/J475</f>
        <v>173.54277639419655</v>
      </c>
      <c r="Q475" s="52">
        <f>D475*EXP(-chi*G475/Mtc)</f>
        <v>297.07824491405046</v>
      </c>
      <c r="R475" s="44">
        <f t="shared" si="153"/>
        <v>-7.0107199111599336E-4</v>
      </c>
      <c r="S475" s="73">
        <f t="shared" si="162"/>
        <v>300.9221540478635</v>
      </c>
      <c r="T475" s="73">
        <f>R475/(1/Mtc+1/(path_DqDp-W474))</f>
        <v>-4.8883200418681054E-4</v>
      </c>
      <c r="U475" s="52">
        <f>D475*T475/(path_DqDp-E475/D475)</f>
        <v>-8.1814887817259568E-2</v>
      </c>
      <c r="V475" s="73">
        <f t="shared" si="163"/>
        <v>261.21570394392552</v>
      </c>
      <c r="W475" s="14">
        <f t="shared" si="164"/>
        <v>1.4382964121176989</v>
      </c>
      <c r="X475">
        <f t="shared" si="165"/>
        <v>375.7056097713471</v>
      </c>
      <c r="Y475">
        <f t="shared" si="170"/>
        <v>-5.4101293516166387E-7</v>
      </c>
      <c r="Z475" s="44">
        <f t="shared" si="166"/>
        <v>-5.6373381321347116E-2</v>
      </c>
      <c r="AA475">
        <f t="shared" si="171"/>
        <v>-2.1642703236748483E-6</v>
      </c>
      <c r="AB475" s="43">
        <f t="shared" si="167"/>
        <v>0.14398627488317858</v>
      </c>
    </row>
    <row r="476" spans="1:28">
      <c r="A476" s="74">
        <f t="shared" si="154"/>
        <v>468</v>
      </c>
      <c r="B476" s="73">
        <f t="shared" si="155"/>
        <v>12.519514777606288</v>
      </c>
      <c r="C476" s="73">
        <f t="shared" si="156"/>
        <v>-5.6373381321347118</v>
      </c>
      <c r="D476" s="73">
        <f t="shared" si="157"/>
        <v>261.21570394392552</v>
      </c>
      <c r="E476" s="73">
        <f t="shared" si="158"/>
        <v>375.7056097713471</v>
      </c>
      <c r="F476" s="14">
        <f t="shared" si="159"/>
        <v>0.69007968044163026</v>
      </c>
      <c r="G476" s="14">
        <f>F476-(Gamma-lambda*LN(D476))</f>
        <v>-4.2440121789992569E-2</v>
      </c>
      <c r="H476" s="15">
        <f t="shared" si="150"/>
        <v>113.40127883016281</v>
      </c>
      <c r="I476" s="15">
        <f>H476*K_over_G</f>
        <v>151.20170510688376</v>
      </c>
      <c r="J476" s="73">
        <f t="shared" si="160"/>
        <v>300.9221540478635</v>
      </c>
      <c r="K476" s="73">
        <f>Mtc+N_*chi*G476</f>
        <v>1.1954910148792113</v>
      </c>
      <c r="L476" s="73">
        <f t="shared" si="161"/>
        <v>1.4382964121176989</v>
      </c>
      <c r="M476" s="73">
        <f t="shared" si="151"/>
        <v>-0.2428053972384876</v>
      </c>
      <c r="N476" s="44">
        <f t="shared" si="149"/>
        <v>2.9999999999999997E-4</v>
      </c>
      <c r="O476" s="44">
        <f t="shared" si="152"/>
        <v>-7.2841619171546272E-5</v>
      </c>
      <c r="P476" s="14">
        <f>_H*D476/J476</f>
        <v>173.6101516157415</v>
      </c>
      <c r="Q476" s="52">
        <f>D476*EXP(-chi*G476/Mtc)</f>
        <v>296.88371673412888</v>
      </c>
      <c r="R476" s="44">
        <f t="shared" si="153"/>
        <v>-6.9896520235923068E-4</v>
      </c>
      <c r="S476" s="73">
        <f t="shared" si="162"/>
        <v>300.71181993356504</v>
      </c>
      <c r="T476" s="73">
        <f>R476/(1/Mtc+1/(path_DqDp-W475))</f>
        <v>-4.8743119261762609E-4</v>
      </c>
      <c r="U476" s="52">
        <f>D476*T476/(path_DqDp-E476/D476)</f>
        <v>-8.1529352363526916E-2</v>
      </c>
      <c r="V476" s="73">
        <f t="shared" si="163"/>
        <v>261.13417459156199</v>
      </c>
      <c r="W476" s="14">
        <f t="shared" si="164"/>
        <v>1.4378087343783303</v>
      </c>
      <c r="X476">
        <f t="shared" si="165"/>
        <v>375.46099707242371</v>
      </c>
      <c r="Y476">
        <f t="shared" si="170"/>
        <v>-5.3920921265996437E-7</v>
      </c>
      <c r="Z476" s="44">
        <f t="shared" si="166"/>
        <v>-5.6446762149731322E-2</v>
      </c>
      <c r="AA476">
        <f t="shared" si="171"/>
        <v>-2.1570541483023164E-6</v>
      </c>
      <c r="AB476" s="43">
        <f t="shared" si="167"/>
        <v>0.14428411782903028</v>
      </c>
    </row>
    <row r="477" spans="1:28">
      <c r="A477" s="74">
        <f t="shared" si="154"/>
        <v>469</v>
      </c>
      <c r="B477" s="73">
        <f t="shared" si="155"/>
        <v>12.546853044578651</v>
      </c>
      <c r="C477" s="73">
        <f t="shared" si="156"/>
        <v>-5.6446762149731322</v>
      </c>
      <c r="D477" s="73">
        <f t="shared" si="157"/>
        <v>261.13417459156199</v>
      </c>
      <c r="E477" s="73">
        <f t="shared" si="158"/>
        <v>375.46099707242371</v>
      </c>
      <c r="F477" s="14">
        <f t="shared" si="159"/>
        <v>0.69019741011415536</v>
      </c>
      <c r="G477" s="14">
        <f>F477-(Gamma-lambda*LN(D477))</f>
        <v>-4.2327074573980328E-2</v>
      </c>
      <c r="H477" s="15">
        <f t="shared" si="150"/>
        <v>113.38358032618564</v>
      </c>
      <c r="I477" s="15">
        <f>H477*K_over_G</f>
        <v>151.17810710158088</v>
      </c>
      <c r="J477" s="73">
        <f t="shared" si="160"/>
        <v>300.71181993356504</v>
      </c>
      <c r="K477" s="73">
        <f>Mtc+N_*chi*G477</f>
        <v>1.1956628466475498</v>
      </c>
      <c r="L477" s="73">
        <f t="shared" si="161"/>
        <v>1.4378087343783303</v>
      </c>
      <c r="M477" s="73">
        <f t="shared" si="151"/>
        <v>-0.2421458877307805</v>
      </c>
      <c r="N477" s="44">
        <f t="shared" si="149"/>
        <v>2.9999999999999997E-4</v>
      </c>
      <c r="O477" s="44">
        <f t="shared" si="152"/>
        <v>-7.2643766319234145E-5</v>
      </c>
      <c r="P477" s="14">
        <f>_H*D477/J477</f>
        <v>173.67735970555012</v>
      </c>
      <c r="Q477" s="52">
        <f>D477*EXP(-chi*G477/Mtc)</f>
        <v>296.68988533592528</v>
      </c>
      <c r="R477" s="44">
        <f t="shared" si="153"/>
        <v>-6.9686550596594196E-4</v>
      </c>
      <c r="S477" s="73">
        <f t="shared" si="162"/>
        <v>300.50226423901711</v>
      </c>
      <c r="T477" s="73">
        <f>R477/(1/Mtc+1/(path_DqDp-W476))</f>
        <v>-4.8603469835395874E-4</v>
      </c>
      <c r="U477" s="52">
        <f>D477*T477/(path_DqDp-E477/D477)</f>
        <v>-8.1245025862446016E-2</v>
      </c>
      <c r="V477" s="73">
        <f t="shared" si="163"/>
        <v>261.05292956569951</v>
      </c>
      <c r="W477" s="14">
        <f t="shared" si="164"/>
        <v>1.4373224545915604</v>
      </c>
      <c r="X477">
        <f t="shared" si="165"/>
        <v>375.21723750168894</v>
      </c>
      <c r="Y477">
        <f t="shared" si="170"/>
        <v>-5.3741264142072607E-7</v>
      </c>
      <c r="Z477" s="44">
        <f t="shared" si="166"/>
        <v>-5.6519943328691979E-2</v>
      </c>
      <c r="AA477">
        <f t="shared" si="171"/>
        <v>-2.1498665859158025E-6</v>
      </c>
      <c r="AB477" s="43">
        <f t="shared" si="167"/>
        <v>0.14458196796244435</v>
      </c>
    </row>
    <row r="478" spans="1:28">
      <c r="A478" s="74">
        <f t="shared" si="154"/>
        <v>470</v>
      </c>
      <c r="B478" s="73">
        <f t="shared" si="155"/>
        <v>12.574198685288035</v>
      </c>
      <c r="C478" s="73">
        <f t="shared" si="156"/>
        <v>-5.6519943328691982</v>
      </c>
      <c r="D478" s="73">
        <f t="shared" si="157"/>
        <v>261.05292956569951</v>
      </c>
      <c r="E478" s="73">
        <f t="shared" si="158"/>
        <v>375.21723750168894</v>
      </c>
      <c r="F478" s="14">
        <f t="shared" si="159"/>
        <v>0.69031481943957007</v>
      </c>
      <c r="G478" s="14">
        <f>F478-(Gamma-lambda*LN(D478))</f>
        <v>-4.2214332829929035E-2</v>
      </c>
      <c r="H478" s="15">
        <f t="shared" si="150"/>
        <v>113.36594079557231</v>
      </c>
      <c r="I478" s="15">
        <f>H478*K_over_G</f>
        <v>151.15458772742977</v>
      </c>
      <c r="J478" s="73">
        <f t="shared" si="160"/>
        <v>300.50226423901711</v>
      </c>
      <c r="K478" s="73">
        <f>Mtc+N_*chi*G478</f>
        <v>1.1958342140985079</v>
      </c>
      <c r="L478" s="73">
        <f t="shared" si="161"/>
        <v>1.4373224545915604</v>
      </c>
      <c r="M478" s="73">
        <f t="shared" si="151"/>
        <v>-0.24148824049305251</v>
      </c>
      <c r="N478" s="44">
        <f t="shared" si="149"/>
        <v>2.9999999999999997E-4</v>
      </c>
      <c r="O478" s="44">
        <f t="shared" si="152"/>
        <v>-7.2446472147915753E-5</v>
      </c>
      <c r="P478" s="14">
        <f>_H*D478/J478</f>
        <v>173.74440104588371</v>
      </c>
      <c r="Q478" s="52">
        <f>D478*EXP(-chi*G478/Mtc)</f>
        <v>296.49674766796898</v>
      </c>
      <c r="R478" s="44">
        <f t="shared" si="153"/>
        <v>-6.9477287894500952E-4</v>
      </c>
      <c r="S478" s="73">
        <f t="shared" si="162"/>
        <v>300.29348341576224</v>
      </c>
      <c r="T478" s="73">
        <f>R478/(1/Mtc+1/(path_DqDp-W477))</f>
        <v>-4.8464251021297308E-4</v>
      </c>
      <c r="U478" s="52">
        <f>D478*T478/(path_DqDp-E478/D478)</f>
        <v>-8.096190250823819E-2</v>
      </c>
      <c r="V478" s="73">
        <f t="shared" si="163"/>
        <v>260.97196766319126</v>
      </c>
      <c r="W478" s="14">
        <f t="shared" si="164"/>
        <v>1.4368375684421757</v>
      </c>
      <c r="X478">
        <f t="shared" si="165"/>
        <v>374.97432744874982</v>
      </c>
      <c r="Y478">
        <f t="shared" si="170"/>
        <v>-5.3562319030787949E-7</v>
      </c>
      <c r="Z478" s="44">
        <f t="shared" si="166"/>
        <v>-5.6592925424030202E-2</v>
      </c>
      <c r="AA478">
        <f t="shared" si="171"/>
        <v>-2.142707511925052E-6</v>
      </c>
      <c r="AB478" s="43">
        <f t="shared" si="167"/>
        <v>0.14487982525493243</v>
      </c>
    </row>
    <row r="479" spans="1:28">
      <c r="A479" s="74">
        <f t="shared" si="154"/>
        <v>471</v>
      </c>
      <c r="B479" s="73">
        <f t="shared" si="155"/>
        <v>12.601551678025569</v>
      </c>
      <c r="C479" s="73">
        <f t="shared" si="156"/>
        <v>-5.65929254240302</v>
      </c>
      <c r="D479" s="73">
        <f t="shared" si="157"/>
        <v>260.97196766319126</v>
      </c>
      <c r="E479" s="73">
        <f t="shared" si="158"/>
        <v>374.97432744874982</v>
      </c>
      <c r="F479" s="14">
        <f t="shared" si="159"/>
        <v>0.69043190932590714</v>
      </c>
      <c r="G479" s="14">
        <f>F479-(Gamma-lambda*LN(D479))</f>
        <v>-4.2101895704614645E-2</v>
      </c>
      <c r="H479" s="15">
        <f t="shared" si="150"/>
        <v>113.34836000457324</v>
      </c>
      <c r="I479" s="15">
        <f>H479*K_over_G</f>
        <v>151.13114667276434</v>
      </c>
      <c r="J479" s="73">
        <f t="shared" si="160"/>
        <v>300.29348341576224</v>
      </c>
      <c r="K479" s="73">
        <f>Mtc+N_*chi*G479</f>
        <v>1.1960051185289857</v>
      </c>
      <c r="L479" s="73">
        <f t="shared" si="161"/>
        <v>1.4368375684421757</v>
      </c>
      <c r="M479" s="73">
        <f t="shared" si="151"/>
        <v>-0.24083244991318997</v>
      </c>
      <c r="N479" s="44">
        <f t="shared" si="149"/>
        <v>2.9999999999999997E-4</v>
      </c>
      <c r="O479" s="44">
        <f t="shared" si="152"/>
        <v>-7.2249734973956986E-5</v>
      </c>
      <c r="P479" s="14">
        <f>_H*D479/J479</f>
        <v>173.81127601884751</v>
      </c>
      <c r="Q479" s="52">
        <f>D479*EXP(-chi*G479/Mtc)</f>
        <v>296.30430069484657</v>
      </c>
      <c r="R479" s="44">
        <f t="shared" si="153"/>
        <v>-6.9268729821357362E-4</v>
      </c>
      <c r="S479" s="73">
        <f t="shared" si="162"/>
        <v>300.08547393406383</v>
      </c>
      <c r="T479" s="73">
        <f>R479/(1/Mtc+1/(path_DqDp-W478))</f>
        <v>-4.8325461691269337E-4</v>
      </c>
      <c r="U479" s="52">
        <f>D479*T479/(path_DqDp-E479/D479)</f>
        <v>-8.0679976509121995E-2</v>
      </c>
      <c r="V479" s="73">
        <f t="shared" si="163"/>
        <v>260.89128768668212</v>
      </c>
      <c r="W479" s="14">
        <f t="shared" si="164"/>
        <v>1.436354071626305</v>
      </c>
      <c r="X479">
        <f t="shared" si="165"/>
        <v>374.73226332059556</v>
      </c>
      <c r="Y479">
        <f t="shared" si="170"/>
        <v>-5.3384082821665965E-7</v>
      </c>
      <c r="Z479" s="44">
        <f t="shared" si="166"/>
        <v>-5.6665708999832379E-2</v>
      </c>
      <c r="AA479">
        <f t="shared" si="171"/>
        <v>-2.1355768018565764E-6</v>
      </c>
      <c r="AB479" s="43">
        <f t="shared" si="167"/>
        <v>0.14517768967813058</v>
      </c>
    </row>
    <row r="480" spans="1:28">
      <c r="A480" s="74">
        <f t="shared" si="154"/>
        <v>472</v>
      </c>
      <c r="B480" s="73">
        <f t="shared" si="155"/>
        <v>12.62891200115198</v>
      </c>
      <c r="C480" s="73">
        <f t="shared" si="156"/>
        <v>-5.6665708999832383</v>
      </c>
      <c r="D480" s="73">
        <f t="shared" si="157"/>
        <v>260.89128768668212</v>
      </c>
      <c r="E480" s="73">
        <f t="shared" si="158"/>
        <v>374.73226332059556</v>
      </c>
      <c r="F480" s="14">
        <f t="shared" si="159"/>
        <v>0.69054868067844832</v>
      </c>
      <c r="G480" s="14">
        <f>F480-(Gamma-lambda*LN(D480))</f>
        <v>-4.1989762347352411E-2</v>
      </c>
      <c r="H480" s="15">
        <f t="shared" si="150"/>
        <v>113.33083772046015</v>
      </c>
      <c r="I480" s="15">
        <f>H480*K_over_G</f>
        <v>151.10778362728021</v>
      </c>
      <c r="J480" s="73">
        <f t="shared" si="160"/>
        <v>300.08547393406383</v>
      </c>
      <c r="K480" s="73">
        <f>Mtc+N_*chi*G480</f>
        <v>1.1961755612320244</v>
      </c>
      <c r="L480" s="73">
        <f t="shared" si="161"/>
        <v>1.436354071626305</v>
      </c>
      <c r="M480" s="73">
        <f t="shared" si="151"/>
        <v>-0.24017851039428062</v>
      </c>
      <c r="N480" s="44">
        <f t="shared" si="149"/>
        <v>2.9999999999999997E-4</v>
      </c>
      <c r="O480" s="44">
        <f t="shared" si="152"/>
        <v>-7.2053553118284176E-5</v>
      </c>
      <c r="P480" s="14">
        <f>_H*D480/J480</f>
        <v>173.87798500636947</v>
      </c>
      <c r="Q480" s="52">
        <f>D480*EXP(-chi*G480/Mtc)</f>
        <v>296.11254139712366</v>
      </c>
      <c r="R480" s="44">
        <f t="shared" si="153"/>
        <v>-6.9060874060287178E-4</v>
      </c>
      <c r="S480" s="73">
        <f t="shared" si="162"/>
        <v>299.87823228283702</v>
      </c>
      <c r="T480" s="73">
        <f>R480/(1/Mtc+1/(path_DqDp-W479))</f>
        <v>-4.8187100707623286E-4</v>
      </c>
      <c r="U480" s="52">
        <f>D480*T480/(path_DqDp-E480/D480)</f>
        <v>-8.039924208784939E-2</v>
      </c>
      <c r="V480" s="73">
        <f t="shared" si="163"/>
        <v>260.8108884445943</v>
      </c>
      <c r="W480" s="14">
        <f t="shared" si="164"/>
        <v>1.4358719598515086</v>
      </c>
      <c r="X480">
        <f t="shared" si="165"/>
        <v>374.49104154155282</v>
      </c>
      <c r="Y480">
        <f t="shared" si="170"/>
        <v>-5.3206552407757322E-7</v>
      </c>
      <c r="Z480" s="44">
        <f t="shared" si="166"/>
        <v>-5.6738294618474738E-2</v>
      </c>
      <c r="AA480">
        <f t="shared" si="171"/>
        <v>-2.1284743313884224E-6</v>
      </c>
      <c r="AB480" s="43">
        <f t="shared" si="167"/>
        <v>0.1454755612037992</v>
      </c>
    </row>
    <row r="481" spans="1:28">
      <c r="A481" s="74">
        <f t="shared" si="154"/>
        <v>473</v>
      </c>
      <c r="B481" s="73">
        <f t="shared" si="155"/>
        <v>12.656279633097428</v>
      </c>
      <c r="C481" s="73">
        <f t="shared" si="156"/>
        <v>-5.6738294618474736</v>
      </c>
      <c r="D481" s="73">
        <f t="shared" si="157"/>
        <v>260.8108884445943</v>
      </c>
      <c r="E481" s="73">
        <f t="shared" si="158"/>
        <v>374.49104154155282</v>
      </c>
      <c r="F481" s="14">
        <f t="shared" si="159"/>
        <v>0.69066513439973176</v>
      </c>
      <c r="G481" s="14">
        <f>F481-(Gamma-lambda*LN(D481))</f>
        <v>-4.1877931909988564E-2</v>
      </c>
      <c r="H481" s="15">
        <f t="shared" si="150"/>
        <v>113.31337371152499</v>
      </c>
      <c r="I481" s="15">
        <f>H481*K_over_G</f>
        <v>151.08449828203334</v>
      </c>
      <c r="J481" s="73">
        <f t="shared" si="160"/>
        <v>299.87823228283702</v>
      </c>
      <c r="K481" s="73">
        <f>Mtc+N_*chi*G481</f>
        <v>1.1963455434968173</v>
      </c>
      <c r="L481" s="73">
        <f t="shared" si="161"/>
        <v>1.4358719598515086</v>
      </c>
      <c r="M481" s="73">
        <f t="shared" si="151"/>
        <v>-0.2395264163546913</v>
      </c>
      <c r="N481" s="44">
        <f t="shared" si="149"/>
        <v>2.9999999999999997E-4</v>
      </c>
      <c r="O481" s="44">
        <f t="shared" si="152"/>
        <v>-7.1857924906407376E-5</v>
      </c>
      <c r="P481" s="14">
        <f>_H*D481/J481</f>
        <v>173.94452839017976</v>
      </c>
      <c r="Q481" s="52">
        <f>D481*EXP(-chi*G481/Mtc)</f>
        <v>295.92146677126482</v>
      </c>
      <c r="R481" s="44">
        <f t="shared" si="153"/>
        <v>-6.8853718286408523E-4</v>
      </c>
      <c r="S481" s="73">
        <f t="shared" si="162"/>
        <v>299.67175496957873</v>
      </c>
      <c r="T481" s="73">
        <f>R481/(1/Mtc+1/(path_DqDp-W480))</f>
        <v>-4.8049166923603187E-4</v>
      </c>
      <c r="U481" s="52">
        <f>D481*T481/(path_DqDp-E481/D481)</f>
        <v>-8.0119693482241086E-2</v>
      </c>
      <c r="V481" s="73">
        <f t="shared" si="163"/>
        <v>260.73076875111207</v>
      </c>
      <c r="W481" s="14">
        <f t="shared" si="164"/>
        <v>1.4353912288368715</v>
      </c>
      <c r="X481">
        <f t="shared" si="165"/>
        <v>374.25065855324095</v>
      </c>
      <c r="Y481">
        <f t="shared" si="170"/>
        <v>-5.3029724686036016E-7</v>
      </c>
      <c r="Z481" s="44">
        <f t="shared" si="166"/>
        <v>-5.6810682840628006E-2</v>
      </c>
      <c r="AA481">
        <f t="shared" si="171"/>
        <v>-2.1213999763508546E-6</v>
      </c>
      <c r="AB481" s="43">
        <f t="shared" si="167"/>
        <v>0.14577343980382285</v>
      </c>
    </row>
    <row r="482" spans="1:28">
      <c r="A482" s="74">
        <f t="shared" si="154"/>
        <v>474</v>
      </c>
      <c r="B482" s="73">
        <f t="shared" si="155"/>
        <v>12.68365455236135</v>
      </c>
      <c r="C482" s="73">
        <f t="shared" si="156"/>
        <v>-5.6810682840628006</v>
      </c>
      <c r="D482" s="73">
        <f t="shared" si="157"/>
        <v>260.73076875111207</v>
      </c>
      <c r="E482" s="73">
        <f t="shared" si="158"/>
        <v>374.25065855324095</v>
      </c>
      <c r="F482" s="14">
        <f t="shared" si="159"/>
        <v>0.69078127138955958</v>
      </c>
      <c r="G482" s="14">
        <f>F482-(Gamma-lambda*LN(D482))</f>
        <v>-4.1766403546893094E-2</v>
      </c>
      <c r="H482" s="15">
        <f t="shared" si="150"/>
        <v>113.29596774707852</v>
      </c>
      <c r="I482" s="15">
        <f>H482*K_over_G</f>
        <v>151.06129032943804</v>
      </c>
      <c r="J482" s="73">
        <f t="shared" si="160"/>
        <v>299.67175496957873</v>
      </c>
      <c r="K482" s="73">
        <f>Mtc+N_*chi*G482</f>
        <v>1.1965150666087225</v>
      </c>
      <c r="L482" s="73">
        <f t="shared" si="161"/>
        <v>1.4353912288368715</v>
      </c>
      <c r="M482" s="73">
        <f t="shared" si="151"/>
        <v>-0.238876162228149</v>
      </c>
      <c r="N482" s="44">
        <f t="shared" si="149"/>
        <v>2.9999999999999997E-4</v>
      </c>
      <c r="O482" s="44">
        <f t="shared" si="152"/>
        <v>-7.1662848668444689E-5</v>
      </c>
      <c r="P482" s="14">
        <f>_H*D482/J482</f>
        <v>174.01090655179047</v>
      </c>
      <c r="Q482" s="52">
        <f>D482*EXP(-chi*G482/Mtc)</f>
        <v>295.73107382955453</v>
      </c>
      <c r="R482" s="44">
        <f t="shared" si="153"/>
        <v>-6.8647260167388621E-4</v>
      </c>
      <c r="S482" s="73">
        <f t="shared" si="162"/>
        <v>299.46603852029659</v>
      </c>
      <c r="T482" s="73">
        <f>R482/(1/Mtc+1/(path_DqDp-W481))</f>
        <v>-4.7911659183789046E-4</v>
      </c>
      <c r="U482" s="52">
        <f>D482*T482/(path_DqDp-E482/D482)</f>
        <v>-7.9841324945686104E-2</v>
      </c>
      <c r="V482" s="73">
        <f t="shared" si="163"/>
        <v>260.65092742616639</v>
      </c>
      <c r="W482" s="14">
        <f t="shared" si="164"/>
        <v>1.4349118743130898</v>
      </c>
      <c r="X482">
        <f t="shared" si="165"/>
        <v>374.01111081452552</v>
      </c>
      <c r="Y482">
        <f t="shared" si="170"/>
        <v>-5.2853596557772191E-7</v>
      </c>
      <c r="Z482" s="44">
        <f t="shared" si="166"/>
        <v>-5.6882874225262031E-2</v>
      </c>
      <c r="AA482">
        <f t="shared" si="171"/>
        <v>-2.114353612744591E-6</v>
      </c>
      <c r="AB482" s="43">
        <f t="shared" si="167"/>
        <v>0.14607132545021009</v>
      </c>
    </row>
    <row r="483" spans="1:28">
      <c r="A483" s="74">
        <f t="shared" si="154"/>
        <v>475</v>
      </c>
      <c r="B483" s="73">
        <f t="shared" si="155"/>
        <v>12.711036737512275</v>
      </c>
      <c r="C483" s="73">
        <f t="shared" si="156"/>
        <v>-5.6882874225262032</v>
      </c>
      <c r="D483" s="73">
        <f t="shared" si="157"/>
        <v>260.65092742616639</v>
      </c>
      <c r="E483" s="73">
        <f t="shared" si="158"/>
        <v>374.01111081452552</v>
      </c>
      <c r="F483" s="14">
        <f t="shared" si="159"/>
        <v>0.69089709254500475</v>
      </c>
      <c r="G483" s="14">
        <f>F483-(Gamma-lambda*LN(D483))</f>
        <v>-4.1655176414952533E-2</v>
      </c>
      <c r="H483" s="15">
        <f t="shared" si="150"/>
        <v>113.27861959744908</v>
      </c>
      <c r="I483" s="15">
        <f>H483*K_over_G</f>
        <v>151.03815946326546</v>
      </c>
      <c r="J483" s="73">
        <f t="shared" si="160"/>
        <v>299.46603852029659</v>
      </c>
      <c r="K483" s="73">
        <f>Mtc+N_*chi*G483</f>
        <v>1.1966841318492722</v>
      </c>
      <c r="L483" s="73">
        <f t="shared" si="161"/>
        <v>1.4349118743130898</v>
      </c>
      <c r="M483" s="73">
        <f t="shared" si="151"/>
        <v>-0.2382277424638175</v>
      </c>
      <c r="N483" s="44">
        <f t="shared" si="149"/>
        <v>2.9999999999999997E-4</v>
      </c>
      <c r="O483" s="44">
        <f t="shared" si="152"/>
        <v>-7.1468322739145251E-5</v>
      </c>
      <c r="P483" s="14">
        <f>_H*D483/J483</f>
        <v>174.07711987247632</v>
      </c>
      <c r="Q483" s="52">
        <f>D483*EXP(-chi*G483/Mtc)</f>
        <v>295.54135960001719</v>
      </c>
      <c r="R483" s="44">
        <f t="shared" si="153"/>
        <v>-6.844149736399787E-4</v>
      </c>
      <c r="S483" s="73">
        <f t="shared" si="162"/>
        <v>299.26107947943666</v>
      </c>
      <c r="T483" s="73">
        <f>R483/(1/Mtc+1/(path_DqDp-W482))</f>
        <v>-4.7774576324499858E-4</v>
      </c>
      <c r="U483" s="52">
        <f>D483*T483/(path_DqDp-E483/D483)</f>
        <v>-7.9564130747639003E-2</v>
      </c>
      <c r="V483" s="73">
        <f t="shared" si="163"/>
        <v>260.57136329541873</v>
      </c>
      <c r="W483" s="14">
        <f t="shared" si="164"/>
        <v>1.4344338920225508</v>
      </c>
      <c r="X483">
        <f t="shared" si="165"/>
        <v>373.77239480146955</v>
      </c>
      <c r="Y483">
        <f t="shared" si="170"/>
        <v>-5.2678164928903338E-7</v>
      </c>
      <c r="Z483" s="44">
        <f t="shared" si="166"/>
        <v>-5.6954869329650465E-2</v>
      </c>
      <c r="AA483">
        <f t="shared" si="171"/>
        <v>-2.1073351167615517E-6</v>
      </c>
      <c r="AB483" s="43">
        <f t="shared" si="167"/>
        <v>0.14636921811509332</v>
      </c>
    </row>
    <row r="484" spans="1:28">
      <c r="A484" s="74">
        <f t="shared" si="154"/>
        <v>476</v>
      </c>
      <c r="B484" s="73">
        <f t="shared" si="155"/>
        <v>12.738426167187649</v>
      </c>
      <c r="C484" s="73">
        <f t="shared" si="156"/>
        <v>-5.6954869329650464</v>
      </c>
      <c r="D484" s="73">
        <f t="shared" si="157"/>
        <v>260.57136329541873</v>
      </c>
      <c r="E484" s="73">
        <f t="shared" si="158"/>
        <v>373.77239480146955</v>
      </c>
      <c r="F484" s="14">
        <f t="shared" si="159"/>
        <v>0.69101259876041921</v>
      </c>
      <c r="G484" s="14">
        <f>F484-(Gamma-lambda*LN(D484))</f>
        <v>-4.154424967356185E-2</v>
      </c>
      <c r="H484" s="15">
        <f t="shared" si="150"/>
        <v>113.26132903398093</v>
      </c>
      <c r="I484" s="15">
        <f>H484*K_over_G</f>
        <v>151.01510537864127</v>
      </c>
      <c r="J484" s="73">
        <f t="shared" si="160"/>
        <v>299.26107947943666</v>
      </c>
      <c r="K484" s="73">
        <f>Mtc+N_*chi*G484</f>
        <v>1.196852740496186</v>
      </c>
      <c r="L484" s="73">
        <f t="shared" si="161"/>
        <v>1.4344338920225508</v>
      </c>
      <c r="M484" s="73">
        <f t="shared" si="151"/>
        <v>-0.23758115152636483</v>
      </c>
      <c r="N484" s="44">
        <f t="shared" si="149"/>
        <v>2.9999999999999997E-4</v>
      </c>
      <c r="O484" s="44">
        <f t="shared" si="152"/>
        <v>-7.1274345457909439E-5</v>
      </c>
      <c r="P484" s="14">
        <f>_H*D484/J484</f>
        <v>174.14316873325558</v>
      </c>
      <c r="Q484" s="52">
        <f>D484*EXP(-chi*G484/Mtc)</f>
        <v>295.3523211263373</v>
      </c>
      <c r="R484" s="44">
        <f t="shared" si="153"/>
        <v>-6.8236427530638118E-4</v>
      </c>
      <c r="S484" s="73">
        <f t="shared" si="162"/>
        <v>299.05687440981023</v>
      </c>
      <c r="T484" s="73">
        <f>R484/(1/Mtc+1/(path_DqDp-W483))</f>
        <v>-4.7637917174179074E-4</v>
      </c>
      <c r="U484" s="52">
        <f>D484*T484/(path_DqDp-E484/D484)</f>
        <v>-7.9288105174086229E-2</v>
      </c>
      <c r="V484" s="73">
        <f t="shared" si="163"/>
        <v>260.49207519024463</v>
      </c>
      <c r="W484" s="14">
        <f t="shared" si="164"/>
        <v>1.4339572777194152</v>
      </c>
      <c r="X484">
        <f t="shared" si="165"/>
        <v>373.53450700728439</v>
      </c>
      <c r="Y484">
        <f t="shared" si="170"/>
        <v>-5.2503426710385424E-7</v>
      </c>
      <c r="Z484" s="44">
        <f t="shared" si="166"/>
        <v>-5.7026668709375478E-2</v>
      </c>
      <c r="AA484">
        <f t="shared" si="171"/>
        <v>-2.1003443647900683E-6</v>
      </c>
      <c r="AB484" s="43">
        <f t="shared" si="167"/>
        <v>0.14666711777072852</v>
      </c>
    </row>
    <row r="485" spans="1:28">
      <c r="A485" s="74">
        <f t="shared" si="154"/>
        <v>477</v>
      </c>
      <c r="B485" s="73">
        <f t="shared" si="155"/>
        <v>12.765822820093669</v>
      </c>
      <c r="C485" s="73">
        <f t="shared" si="156"/>
        <v>-5.7026668709375476</v>
      </c>
      <c r="D485" s="73">
        <f t="shared" si="157"/>
        <v>260.49207519024463</v>
      </c>
      <c r="E485" s="73">
        <f t="shared" si="158"/>
        <v>373.53450700728439</v>
      </c>
      <c r="F485" s="14">
        <f t="shared" si="159"/>
        <v>0.6911277909274407</v>
      </c>
      <c r="G485" s="14">
        <f>F485-(Gamma-lambda*LN(D485))</f>
        <v>-4.1433622484617683E-2</v>
      </c>
      <c r="H485" s="15">
        <f t="shared" si="150"/>
        <v>113.2440958290326</v>
      </c>
      <c r="I485" s="15">
        <f>H485*K_over_G</f>
        <v>150.99212777204349</v>
      </c>
      <c r="J485" s="73">
        <f t="shared" si="160"/>
        <v>299.05687440981023</v>
      </c>
      <c r="K485" s="73">
        <f>Mtc+N_*chi*G485</f>
        <v>1.1970208938233811</v>
      </c>
      <c r="L485" s="73">
        <f t="shared" si="161"/>
        <v>1.4339572777194152</v>
      </c>
      <c r="M485" s="73">
        <f t="shared" si="151"/>
        <v>-0.23693638389603411</v>
      </c>
      <c r="N485" s="44">
        <f t="shared" si="149"/>
        <v>2.9999999999999997E-4</v>
      </c>
      <c r="O485" s="44">
        <f t="shared" si="152"/>
        <v>-7.1080915168810231E-5</v>
      </c>
      <c r="P485" s="14">
        <f>_H*D485/J485</f>
        <v>174.20905351487181</v>
      </c>
      <c r="Q485" s="52">
        <f>D485*EXP(-chi*G485/Mtc)</f>
        <v>295.16395546777977</v>
      </c>
      <c r="R485" s="44">
        <f t="shared" si="153"/>
        <v>-6.8032048315856653E-4</v>
      </c>
      <c r="S485" s="73">
        <f t="shared" si="162"/>
        <v>298.85341989251987</v>
      </c>
      <c r="T485" s="73">
        <f>R485/(1/Mtc+1/(path_DqDp-W484))</f>
        <v>-4.750168055377019E-4</v>
      </c>
      <c r="U485" s="52">
        <f>D485*T485/(path_DqDp-E485/D485)</f>
        <v>-7.9013242527994673E-2</v>
      </c>
      <c r="V485" s="73">
        <f t="shared" si="163"/>
        <v>260.41306194771664</v>
      </c>
      <c r="W485" s="14">
        <f t="shared" si="164"/>
        <v>1.4334820271696886</v>
      </c>
      <c r="X485">
        <f t="shared" si="165"/>
        <v>373.29744394227856</v>
      </c>
      <c r="Y485">
        <f t="shared" si="170"/>
        <v>-5.2329378818532112E-7</v>
      </c>
      <c r="Z485" s="44">
        <f t="shared" si="166"/>
        <v>-5.7098272918332471E-2</v>
      </c>
      <c r="AA485">
        <f t="shared" si="171"/>
        <v>-2.0933812334351396E-6</v>
      </c>
      <c r="AB485" s="43">
        <f t="shared" si="167"/>
        <v>0.14696502438949507</v>
      </c>
    </row>
    <row r="486" spans="1:28">
      <c r="A486" s="74">
        <f t="shared" si="154"/>
        <v>478</v>
      </c>
      <c r="B486" s="73">
        <f t="shared" si="155"/>
        <v>12.793226675005091</v>
      </c>
      <c r="C486" s="73">
        <f t="shared" si="156"/>
        <v>-5.7098272918332471</v>
      </c>
      <c r="D486" s="73">
        <f t="shared" si="157"/>
        <v>260.41306194771664</v>
      </c>
      <c r="E486" s="73">
        <f t="shared" si="158"/>
        <v>373.29744394227856</v>
      </c>
      <c r="F486" s="14">
        <f t="shared" si="159"/>
        <v>0.69124266993500072</v>
      </c>
      <c r="G486" s="14">
        <f>F486-(Gamma-lambda*LN(D486))</f>
        <v>-4.1323294012510225E-2</v>
      </c>
      <c r="H486" s="15">
        <f t="shared" si="150"/>
        <v>113.22691975597522</v>
      </c>
      <c r="I486" s="15">
        <f>H486*K_over_G</f>
        <v>150.9692263413003</v>
      </c>
      <c r="J486" s="73">
        <f t="shared" si="160"/>
        <v>298.85341989251987</v>
      </c>
      <c r="K486" s="73">
        <f>Mtc+N_*chi*G486</f>
        <v>1.1971885931009845</v>
      </c>
      <c r="L486" s="73">
        <f t="shared" si="161"/>
        <v>1.4334820271696886</v>
      </c>
      <c r="M486" s="73">
        <f t="shared" si="151"/>
        <v>-0.23629343406870418</v>
      </c>
      <c r="N486" s="44">
        <f t="shared" si="149"/>
        <v>2.9999999999999997E-4</v>
      </c>
      <c r="O486" s="44">
        <f t="shared" si="152"/>
        <v>-7.0888030220611241E-5</v>
      </c>
      <c r="P486" s="14">
        <f>_H*D486/J486</f>
        <v>174.27477459777575</v>
      </c>
      <c r="Q486" s="52">
        <f>D486*EXP(-chi*G486/Mtc)</f>
        <v>294.97625969910973</v>
      </c>
      <c r="R486" s="44">
        <f t="shared" si="153"/>
        <v>-6.7828357362852967E-4</v>
      </c>
      <c r="S486" s="73">
        <f t="shared" si="162"/>
        <v>298.65071252688404</v>
      </c>
      <c r="T486" s="73">
        <f>R486/(1/Mtc+1/(path_DqDp-W485))</f>
        <v>-4.7365865277087718E-4</v>
      </c>
      <c r="U486" s="52">
        <f>D486*T486/(path_DqDp-E486/D486)</f>
        <v>-7.8739537129750917E-2</v>
      </c>
      <c r="V486" s="73">
        <f t="shared" si="163"/>
        <v>260.33432241058688</v>
      </c>
      <c r="W486" s="14">
        <f t="shared" si="164"/>
        <v>1.4330081361512936</v>
      </c>
      <c r="X486">
        <f t="shared" si="165"/>
        <v>373.06120213380507</v>
      </c>
      <c r="Y486">
        <f t="shared" si="170"/>
        <v>-5.2156018175348048E-7</v>
      </c>
      <c r="Z486" s="44">
        <f t="shared" si="166"/>
        <v>-5.7169682508734838E-2</v>
      </c>
      <c r="AA486">
        <f t="shared" si="171"/>
        <v>-2.0864455995326774E-6</v>
      </c>
      <c r="AB486" s="43">
        <f t="shared" si="167"/>
        <v>0.14726293794389556</v>
      </c>
    </row>
    <row r="487" spans="1:28">
      <c r="A487" s="74">
        <f t="shared" si="154"/>
        <v>479</v>
      </c>
      <c r="B487" s="73">
        <f t="shared" si="155"/>
        <v>12.820637710765061</v>
      </c>
      <c r="C487" s="73">
        <f t="shared" si="156"/>
        <v>-5.7169682508734843</v>
      </c>
      <c r="D487" s="73">
        <f t="shared" si="157"/>
        <v>260.33432241058688</v>
      </c>
      <c r="E487" s="73">
        <f t="shared" si="158"/>
        <v>373.06120213380507</v>
      </c>
      <c r="F487" s="14">
        <f t="shared" si="159"/>
        <v>0.69135723666933191</v>
      </c>
      <c r="G487" s="14">
        <f>F487-(Gamma-lambda*LN(D487))</f>
        <v>-4.1213263424116353E-2</v>
      </c>
      <c r="H487" s="15">
        <f t="shared" si="150"/>
        <v>113.20980058919049</v>
      </c>
      <c r="I487" s="15">
        <f>H487*K_over_G</f>
        <v>150.94640078558734</v>
      </c>
      <c r="J487" s="73">
        <f t="shared" si="160"/>
        <v>298.65071252688404</v>
      </c>
      <c r="K487" s="73">
        <f>Mtc+N_*chi*G487</f>
        <v>1.1973558395953432</v>
      </c>
      <c r="L487" s="73">
        <f t="shared" si="161"/>
        <v>1.4330081361512936</v>
      </c>
      <c r="M487" s="73">
        <f t="shared" si="151"/>
        <v>-0.23565229655595044</v>
      </c>
      <c r="N487" s="44">
        <f t="shared" si="149"/>
        <v>2.9999999999999997E-4</v>
      </c>
      <c r="O487" s="44">
        <f t="shared" si="152"/>
        <v>-7.0695688966785126E-5</v>
      </c>
      <c r="P487" s="14">
        <f>_H*D487/J487</f>
        <v>174.34033236210814</v>
      </c>
      <c r="Q487" s="52">
        <f>D487*EXP(-chi*G487/Mtc)</f>
        <v>294.78923091051223</v>
      </c>
      <c r="R487" s="44">
        <f t="shared" si="153"/>
        <v>-6.7625352309966062E-4</v>
      </c>
      <c r="S487" s="73">
        <f t="shared" si="162"/>
        <v>298.44874893036149</v>
      </c>
      <c r="T487" s="73">
        <f>R487/(1/Mtc+1/(path_DqDp-W486))</f>
        <v>-4.7230470151174718E-4</v>
      </c>
      <c r="U487" s="52">
        <f>D487*T487/(path_DqDp-E487/D487)</f>
        <v>-7.8466983317576913E-2</v>
      </c>
      <c r="V487" s="73">
        <f t="shared" si="163"/>
        <v>260.2558554272693</v>
      </c>
      <c r="W487" s="14">
        <f t="shared" si="164"/>
        <v>1.4325356004541383</v>
      </c>
      <c r="X487">
        <f t="shared" si="165"/>
        <v>372.8257781262086</v>
      </c>
      <c r="Y487">
        <f t="shared" si="170"/>
        <v>-5.1983341708846557E-7</v>
      </c>
      <c r="Z487" s="44">
        <f t="shared" si="166"/>
        <v>-5.724089803111871E-2</v>
      </c>
      <c r="AA487">
        <f t="shared" si="171"/>
        <v>-2.0795373401527108E-6</v>
      </c>
      <c r="AB487" s="43">
        <f t="shared" si="167"/>
        <v>0.14756085840655539</v>
      </c>
    </row>
    <row r="488" spans="1:28">
      <c r="A488" s="74">
        <f t="shared" si="154"/>
        <v>480</v>
      </c>
      <c r="B488" s="73">
        <f t="shared" si="155"/>
        <v>12.848055906284914</v>
      </c>
      <c r="C488" s="73">
        <f t="shared" si="156"/>
        <v>-5.7240898031118714</v>
      </c>
      <c r="D488" s="73">
        <f t="shared" si="157"/>
        <v>260.2558554272693</v>
      </c>
      <c r="E488" s="73">
        <f t="shared" si="158"/>
        <v>372.8257781262086</v>
      </c>
      <c r="F488" s="14">
        <f t="shared" si="159"/>
        <v>0.69147149201397573</v>
      </c>
      <c r="G488" s="14">
        <f>F488-(Gamma-lambda*LN(D488))</f>
        <v>-4.1103529888791179E-2</v>
      </c>
      <c r="H488" s="15">
        <f t="shared" si="150"/>
        <v>113.19273810406891</v>
      </c>
      <c r="I488" s="15">
        <f>H488*K_over_G</f>
        <v>150.92365080542524</v>
      </c>
      <c r="J488" s="73">
        <f t="shared" si="160"/>
        <v>298.44874893036149</v>
      </c>
      <c r="K488" s="73">
        <f>Mtc+N_*chi*G488</f>
        <v>1.1975226345690375</v>
      </c>
      <c r="L488" s="73">
        <f t="shared" si="161"/>
        <v>1.4325356004541383</v>
      </c>
      <c r="M488" s="73">
        <f t="shared" si="151"/>
        <v>-0.23501296588510079</v>
      </c>
      <c r="N488" s="44">
        <f t="shared" si="149"/>
        <v>2.9999999999999997E-4</v>
      </c>
      <c r="O488" s="44">
        <f t="shared" si="152"/>
        <v>-7.0503889765530228E-5</v>
      </c>
      <c r="P488" s="14">
        <f>_H*D488/J488</f>
        <v>174.4057271876828</v>
      </c>
      <c r="Q488" s="52">
        <f>D488*EXP(-chi*G488/Mtc)</f>
        <v>294.60286620751202</v>
      </c>
      <c r="R488" s="44">
        <f t="shared" si="153"/>
        <v>-6.742303079115417E-4</v>
      </c>
      <c r="S488" s="73">
        <f t="shared" si="162"/>
        <v>298.24752573847434</v>
      </c>
      <c r="T488" s="73">
        <f>R488/(1/Mtc+1/(path_DqDp-W487))</f>
        <v>-4.7095493976655314E-4</v>
      </c>
      <c r="U488" s="52">
        <f>D488*T488/(path_DqDp-E488/D488)</f>
        <v>-7.819557544793615E-2</v>
      </c>
      <c r="V488" s="73">
        <f t="shared" si="163"/>
        <v>260.17765985182137</v>
      </c>
      <c r="W488" s="14">
        <f t="shared" si="164"/>
        <v>1.4320644158801783</v>
      </c>
      <c r="X488">
        <f t="shared" si="165"/>
        <v>372.59116848077031</v>
      </c>
      <c r="Y488">
        <f t="shared" si="170"/>
        <v>-5.1811346353361105E-7</v>
      </c>
      <c r="Z488" s="44">
        <f t="shared" si="166"/>
        <v>-5.7311920034347777E-2</v>
      </c>
      <c r="AA488">
        <f t="shared" si="171"/>
        <v>-2.0726563326226654E-6</v>
      </c>
      <c r="AB488" s="43">
        <f t="shared" si="167"/>
        <v>0.14785878575022277</v>
      </c>
    </row>
    <row r="489" spans="1:28">
      <c r="A489" s="74">
        <f t="shared" si="154"/>
        <v>481</v>
      </c>
      <c r="B489" s="73">
        <f t="shared" si="155"/>
        <v>12.875481240544017</v>
      </c>
      <c r="C489" s="73">
        <f t="shared" si="156"/>
        <v>-5.7311920034347779</v>
      </c>
      <c r="D489" s="73">
        <f t="shared" si="157"/>
        <v>260.17765985182137</v>
      </c>
      <c r="E489" s="73">
        <f t="shared" si="158"/>
        <v>372.59116848077031</v>
      </c>
      <c r="F489" s="14">
        <f t="shared" si="159"/>
        <v>0.6915854368497899</v>
      </c>
      <c r="G489" s="14">
        <f>F489-(Gamma-lambda*LN(D489))</f>
        <v>-4.0994092578361507E-2</v>
      </c>
      <c r="H489" s="15">
        <f t="shared" si="150"/>
        <v>113.17573207700754</v>
      </c>
      <c r="I489" s="15">
        <f>H489*K_over_G</f>
        <v>150.90097610267674</v>
      </c>
      <c r="J489" s="73">
        <f t="shared" si="160"/>
        <v>298.24752573847434</v>
      </c>
      <c r="K489" s="73">
        <f>Mtc+N_*chi*G489</f>
        <v>1.1976889792808905</v>
      </c>
      <c r="L489" s="73">
        <f t="shared" si="161"/>
        <v>1.4320644158801783</v>
      </c>
      <c r="M489" s="73">
        <f t="shared" si="151"/>
        <v>-0.23437543659928783</v>
      </c>
      <c r="N489" s="44">
        <f t="shared" si="149"/>
        <v>2.9999999999999997E-4</v>
      </c>
      <c r="O489" s="44">
        <f t="shared" si="152"/>
        <v>-7.0312630979786338E-5</v>
      </c>
      <c r="P489" s="14">
        <f>_H*D489/J489</f>
        <v>174.47095945397015</v>
      </c>
      <c r="Q489" s="52">
        <f>D489*EXP(-chi*G489/Mtc)</f>
        <v>294.41716271089376</v>
      </c>
      <c r="R489" s="44">
        <f t="shared" si="153"/>
        <v>-6.7221390436445795E-4</v>
      </c>
      <c r="S489" s="73">
        <f t="shared" si="162"/>
        <v>298.04703960473063</v>
      </c>
      <c r="T489" s="73">
        <f>R489/(1/Mtc+1/(path_DqDp-W488))</f>
        <v>-4.6960935548067372E-4</v>
      </c>
      <c r="U489" s="52">
        <f>D489*T489/(path_DqDp-E489/D489)</f>
        <v>-7.7925307895905654E-2</v>
      </c>
      <c r="V489" s="73">
        <f t="shared" si="163"/>
        <v>260.09973454392548</v>
      </c>
      <c r="W489" s="14">
        <f t="shared" si="164"/>
        <v>1.4315945782434787</v>
      </c>
      <c r="X489">
        <f t="shared" si="165"/>
        <v>372.35736977565176</v>
      </c>
      <c r="Y489">
        <f t="shared" si="170"/>
        <v>-5.1640029049834213E-7</v>
      </c>
      <c r="Z489" s="44">
        <f t="shared" si="166"/>
        <v>-5.7382749065618063E-2</v>
      </c>
      <c r="AA489">
        <f t="shared" si="171"/>
        <v>-2.0658024545355954E-6</v>
      </c>
      <c r="AB489" s="43">
        <f t="shared" si="167"/>
        <v>0.14815671994776822</v>
      </c>
    </row>
    <row r="490" spans="1:28">
      <c r="A490" s="74">
        <f t="shared" si="154"/>
        <v>482</v>
      </c>
      <c r="B490" s="73">
        <f t="shared" si="155"/>
        <v>12.902913692589552</v>
      </c>
      <c r="C490" s="73">
        <f t="shared" si="156"/>
        <v>-5.7382749065618066</v>
      </c>
      <c r="D490" s="73">
        <f t="shared" si="157"/>
        <v>260.09973454392548</v>
      </c>
      <c r="E490" s="73">
        <f t="shared" si="158"/>
        <v>372.35736977565176</v>
      </c>
      <c r="F490" s="14">
        <f t="shared" si="159"/>
        <v>0.6916990720549564</v>
      </c>
      <c r="G490" s="14">
        <f>F490-(Gamma-lambda*LN(D490))</f>
        <v>-4.0884950667117725E-2</v>
      </c>
      <c r="H490" s="15">
        <f t="shared" si="150"/>
        <v>113.15878228540784</v>
      </c>
      <c r="I490" s="15">
        <f>H490*K_over_G</f>
        <v>150.87837638054381</v>
      </c>
      <c r="J490" s="73">
        <f t="shared" si="160"/>
        <v>298.04703960473063</v>
      </c>
      <c r="K490" s="73">
        <f>Mtc+N_*chi*G490</f>
        <v>1.197854874985981</v>
      </c>
      <c r="L490" s="73">
        <f t="shared" si="161"/>
        <v>1.4315945782434787</v>
      </c>
      <c r="M490" s="73">
        <f t="shared" si="151"/>
        <v>-0.23373970325749771</v>
      </c>
      <c r="N490" s="44">
        <f t="shared" si="149"/>
        <v>2.9999999999999997E-4</v>
      </c>
      <c r="O490" s="44">
        <f t="shared" si="152"/>
        <v>-7.0121910977249312E-5</v>
      </c>
      <c r="P490" s="14">
        <f>_H*D490/J490</f>
        <v>174.53602954008147</v>
      </c>
      <c r="Q490" s="52">
        <f>D490*EXP(-chi*G490/Mtc)</f>
        <v>294.23211755662106</v>
      </c>
      <c r="R490" s="44">
        <f t="shared" si="153"/>
        <v>-6.7020428872401809E-4</v>
      </c>
      <c r="S490" s="73">
        <f t="shared" si="162"/>
        <v>297.84728720054602</v>
      </c>
      <c r="T490" s="73">
        <f>R490/(1/Mtc+1/(path_DqDp-W489))</f>
        <v>-4.6826793654203166E-4</v>
      </c>
      <c r="U490" s="52">
        <f>D490*T490/(path_DqDp-E490/D490)</f>
        <v>-7.7656175055560217E-2</v>
      </c>
      <c r="V490" s="73">
        <f t="shared" si="163"/>
        <v>260.02207836886993</v>
      </c>
      <c r="W490" s="14">
        <f t="shared" si="164"/>
        <v>1.4311260833702715</v>
      </c>
      <c r="X490">
        <f t="shared" si="165"/>
        <v>372.12437860583861</v>
      </c>
      <c r="Y490">
        <f t="shared" si="170"/>
        <v>-5.1469386746114402E-7</v>
      </c>
      <c r="Z490" s="44">
        <f t="shared" si="166"/>
        <v>-5.7453385670462771E-2</v>
      </c>
      <c r="AA490">
        <f t="shared" si="171"/>
        <v>-2.0589755837553913E-6</v>
      </c>
      <c r="AB490" s="43">
        <f t="shared" si="167"/>
        <v>0.14845466097218446</v>
      </c>
    </row>
    <row r="491" spans="1:28">
      <c r="A491" s="74">
        <f t="shared" si="154"/>
        <v>483</v>
      </c>
      <c r="B491" s="73">
        <f t="shared" si="155"/>
        <v>12.930353241536354</v>
      </c>
      <c r="C491" s="73">
        <f t="shared" si="156"/>
        <v>-5.7453385670462769</v>
      </c>
      <c r="D491" s="73">
        <f t="shared" si="157"/>
        <v>260.02207836886993</v>
      </c>
      <c r="E491" s="73">
        <f t="shared" si="158"/>
        <v>372.12437860583861</v>
      </c>
      <c r="F491" s="14">
        <f t="shared" si="159"/>
        <v>0.69181239850498888</v>
      </c>
      <c r="G491" s="14">
        <f>F491-(Gamma-lambda*LN(D491))</f>
        <v>-4.0776103331806368E-2</v>
      </c>
      <c r="H491" s="15">
        <f t="shared" si="150"/>
        <v>113.14188850767353</v>
      </c>
      <c r="I491" s="15">
        <f>H491*K_over_G</f>
        <v>150.85585134356472</v>
      </c>
      <c r="J491" s="73">
        <f t="shared" si="160"/>
        <v>297.84728720054602</v>
      </c>
      <c r="K491" s="73">
        <f>Mtc+N_*chi*G491</f>
        <v>1.1980203229356543</v>
      </c>
      <c r="L491" s="73">
        <f t="shared" si="161"/>
        <v>1.4311260833702715</v>
      </c>
      <c r="M491" s="73">
        <f t="shared" si="151"/>
        <v>-0.23310576043461717</v>
      </c>
      <c r="N491" s="44">
        <f t="shared" si="149"/>
        <v>2.9999999999999997E-4</v>
      </c>
      <c r="O491" s="44">
        <f t="shared" si="152"/>
        <v>-6.9931728130385147E-5</v>
      </c>
      <c r="P491" s="14">
        <f>_H*D491/J491</f>
        <v>174.60093782475332</v>
      </c>
      <c r="Q491" s="52">
        <f>D491*EXP(-chi*G491/Mtc)</f>
        <v>294.04772789575668</v>
      </c>
      <c r="R491" s="44">
        <f t="shared" si="153"/>
        <v>-6.6820143722541559E-4</v>
      </c>
      <c r="S491" s="73">
        <f t="shared" si="162"/>
        <v>297.64826521516488</v>
      </c>
      <c r="T491" s="73">
        <f>R491/(1/Mtc+1/(path_DqDp-W490))</f>
        <v>-4.6693067078425047E-4</v>
      </c>
      <c r="U491" s="52">
        <f>D491*T491/(path_DqDp-E491/D491)</f>
        <v>-7.7388171340314282E-2</v>
      </c>
      <c r="V491" s="73">
        <f t="shared" si="163"/>
        <v>259.94469019752961</v>
      </c>
      <c r="W491" s="14">
        <f t="shared" si="164"/>
        <v>1.4306589270990078</v>
      </c>
      <c r="X491">
        <f t="shared" si="165"/>
        <v>371.89219158308168</v>
      </c>
      <c r="Y491">
        <f t="shared" si="170"/>
        <v>-5.1299416397225184E-7</v>
      </c>
      <c r="Z491" s="44">
        <f t="shared" si="166"/>
        <v>-5.752383039275713E-2</v>
      </c>
      <c r="AA491">
        <f t="shared" si="171"/>
        <v>-2.0521755984405776E-6</v>
      </c>
      <c r="AB491" s="43">
        <f t="shared" si="167"/>
        <v>0.14875260879658603</v>
      </c>
    </row>
    <row r="492" spans="1:28">
      <c r="A492" s="74">
        <f t="shared" si="154"/>
        <v>484</v>
      </c>
      <c r="B492" s="73">
        <f t="shared" si="155"/>
        <v>12.957799866566699</v>
      </c>
      <c r="C492" s="73">
        <f t="shared" si="156"/>
        <v>-5.7523830392757134</v>
      </c>
      <c r="D492" s="73">
        <f t="shared" si="157"/>
        <v>259.94469019752961</v>
      </c>
      <c r="E492" s="73">
        <f t="shared" si="158"/>
        <v>371.89219158308168</v>
      </c>
      <c r="F492" s="14">
        <f t="shared" si="159"/>
        <v>0.69192541707274047</v>
      </c>
      <c r="G492" s="14">
        <f>F492-(Gamma-lambda*LN(D492))</f>
        <v>-4.0667549751622678E-2</v>
      </c>
      <c r="H492" s="15">
        <f t="shared" si="150"/>
        <v>113.12505052320809</v>
      </c>
      <c r="I492" s="15">
        <f>H492*K_over_G</f>
        <v>150.83340069761081</v>
      </c>
      <c r="J492" s="73">
        <f t="shared" si="160"/>
        <v>297.64826521516488</v>
      </c>
      <c r="K492" s="73">
        <f>Mtc+N_*chi*G492</f>
        <v>1.1981853243775336</v>
      </c>
      <c r="L492" s="73">
        <f t="shared" si="161"/>
        <v>1.4306589270990078</v>
      </c>
      <c r="M492" s="73">
        <f t="shared" si="151"/>
        <v>-0.23247360272147422</v>
      </c>
      <c r="N492" s="44">
        <f t="shared" si="149"/>
        <v>2.9999999999999997E-4</v>
      </c>
      <c r="O492" s="44">
        <f t="shared" si="152"/>
        <v>-6.9742080816442254E-5</v>
      </c>
      <c r="P492" s="14">
        <f>_H*D492/J492</f>
        <v>174.6656846863327</v>
      </c>
      <c r="Q492" s="52">
        <f>D492*EXP(-chi*G492/Mtc)</f>
        <v>293.86399089438203</v>
      </c>
      <c r="R492" s="44">
        <f t="shared" si="153"/>
        <v>-6.6620532607770879E-4</v>
      </c>
      <c r="S492" s="73">
        <f t="shared" si="162"/>
        <v>297.44997035558072</v>
      </c>
      <c r="T492" s="73">
        <f>R492/(1/Mtc+1/(path_DqDp-W491))</f>
        <v>-4.6559754598982664E-4</v>
      </c>
      <c r="U492" s="52">
        <f>D492*T492/(path_DqDp-E492/D492)</f>
        <v>-7.7121291183265384E-2</v>
      </c>
      <c r="V492" s="73">
        <f t="shared" si="163"/>
        <v>259.86756890634632</v>
      </c>
      <c r="W492" s="14">
        <f t="shared" si="164"/>
        <v>1.4301931052804113</v>
      </c>
      <c r="X492">
        <f t="shared" si="165"/>
        <v>371.66080533583869</v>
      </c>
      <c r="Y492">
        <f t="shared" si="170"/>
        <v>-5.113011496563505E-7</v>
      </c>
      <c r="Z492" s="44">
        <f t="shared" si="166"/>
        <v>-5.7594083774723227E-2</v>
      </c>
      <c r="AA492">
        <f t="shared" si="171"/>
        <v>-2.0454023770404835E-6</v>
      </c>
      <c r="AB492" s="43">
        <f t="shared" si="167"/>
        <v>0.149050563394209</v>
      </c>
    </row>
    <row r="493" spans="1:28">
      <c r="A493" s="74">
        <f t="shared" si="154"/>
        <v>485</v>
      </c>
      <c r="B493" s="73">
        <f t="shared" si="155"/>
        <v>12.985253546930126</v>
      </c>
      <c r="C493" s="73">
        <f t="shared" si="156"/>
        <v>-5.7594083774723224</v>
      </c>
      <c r="D493" s="73">
        <f t="shared" si="157"/>
        <v>259.86756890634632</v>
      </c>
      <c r="E493" s="73">
        <f t="shared" si="158"/>
        <v>371.66080533583869</v>
      </c>
      <c r="F493" s="14">
        <f t="shared" si="159"/>
        <v>0.69203812862841141</v>
      </c>
      <c r="G493" s="14">
        <f>F493-(Gamma-lambda*LN(D493))</f>
        <v>-4.0559289108203167E-2</v>
      </c>
      <c r="H493" s="15">
        <f t="shared" si="150"/>
        <v>113.10826811241235</v>
      </c>
      <c r="I493" s="15">
        <f>H493*K_over_G</f>
        <v>150.81102414988314</v>
      </c>
      <c r="J493" s="73">
        <f t="shared" si="160"/>
        <v>297.44997035558072</v>
      </c>
      <c r="K493" s="73">
        <f>Mtc+N_*chi*G493</f>
        <v>1.1983498805555313</v>
      </c>
      <c r="L493" s="73">
        <f t="shared" si="161"/>
        <v>1.4301931052804113</v>
      </c>
      <c r="M493" s="73">
        <f t="shared" si="151"/>
        <v>-0.23184322472488006</v>
      </c>
      <c r="N493" s="44">
        <f t="shared" si="149"/>
        <v>2.9999999999999997E-4</v>
      </c>
      <c r="O493" s="44">
        <f t="shared" si="152"/>
        <v>-6.9552967417464009E-5</v>
      </c>
      <c r="P493" s="14">
        <f>_H*D493/J493</f>
        <v>174.73027050276235</v>
      </c>
      <c r="Q493" s="52">
        <f>D493*EXP(-chi*G493/Mtc)</f>
        <v>293.68090373351691</v>
      </c>
      <c r="R493" s="44">
        <f t="shared" si="153"/>
        <v>-6.6421593146793719E-4</v>
      </c>
      <c r="S493" s="73">
        <f t="shared" si="162"/>
        <v>297.25239934645589</v>
      </c>
      <c r="T493" s="73">
        <f>R493/(1/Mtc+1/(path_DqDp-W492))</f>
        <v>-4.6426854989318903E-4</v>
      </c>
      <c r="U493" s="52">
        <f>D493*T493/(path_DqDp-E493/D493)</f>
        <v>-7.68555290375183E-2</v>
      </c>
      <c r="V493" s="73">
        <f t="shared" si="163"/>
        <v>259.7907133773088</v>
      </c>
      <c r="W493" s="14">
        <f t="shared" si="164"/>
        <v>1.4297286137775234</v>
      </c>
      <c r="X493">
        <f t="shared" si="165"/>
        <v>371.43021650921361</v>
      </c>
      <c r="Y493">
        <f t="shared" si="170"/>
        <v>-5.0961479421514726E-7</v>
      </c>
      <c r="Z493" s="44">
        <f t="shared" si="166"/>
        <v>-5.7664146356934905E-2</v>
      </c>
      <c r="AA493">
        <f t="shared" si="171"/>
        <v>-2.0386557983180355E-6</v>
      </c>
      <c r="AB493" s="43">
        <f t="shared" si="167"/>
        <v>0.14934852473841068</v>
      </c>
    </row>
    <row r="494" spans="1:28">
      <c r="A494" s="74">
        <f t="shared" si="154"/>
        <v>486</v>
      </c>
      <c r="B494" s="73">
        <f t="shared" si="155"/>
        <v>13.012714261943238</v>
      </c>
      <c r="C494" s="73">
        <f t="shared" si="156"/>
        <v>-5.7664146356934909</v>
      </c>
      <c r="D494" s="73">
        <f t="shared" si="157"/>
        <v>259.7907133773088</v>
      </c>
      <c r="E494" s="73">
        <f t="shared" si="158"/>
        <v>371.43021650921361</v>
      </c>
      <c r="F494" s="14">
        <f t="shared" si="159"/>
        <v>0.69215053403955717</v>
      </c>
      <c r="G494" s="14">
        <f>F494-(Gamma-lambda*LN(D494))</f>
        <v>-4.0451320585617623E-2</v>
      </c>
      <c r="H494" s="15">
        <f t="shared" si="150"/>
        <v>113.09154105668206</v>
      </c>
      <c r="I494" s="15">
        <f>H494*K_over_G</f>
        <v>150.78872140890942</v>
      </c>
      <c r="J494" s="73">
        <f t="shared" si="160"/>
        <v>297.25239934645589</v>
      </c>
      <c r="K494" s="73">
        <f>Mtc+N_*chi*G494</f>
        <v>1.1985139927098611</v>
      </c>
      <c r="L494" s="73">
        <f t="shared" si="161"/>
        <v>1.4297286137775234</v>
      </c>
      <c r="M494" s="73">
        <f t="shared" si="151"/>
        <v>-0.23121462106766222</v>
      </c>
      <c r="N494" s="44">
        <f t="shared" si="149"/>
        <v>2.9999999999999997E-4</v>
      </c>
      <c r="O494" s="44">
        <f t="shared" si="152"/>
        <v>-6.9364386320298663E-5</v>
      </c>
      <c r="P494" s="14">
        <f>_H*D494/J494</f>
        <v>174.79469565156685</v>
      </c>
      <c r="Q494" s="52">
        <f>D494*EXP(-chi*G494/Mtc)</f>
        <v>293.49846360903922</v>
      </c>
      <c r="R494" s="44">
        <f t="shared" si="153"/>
        <v>-6.6223322956512583E-4</v>
      </c>
      <c r="S494" s="73">
        <f t="shared" si="162"/>
        <v>297.05554893004069</v>
      </c>
      <c r="T494" s="73">
        <f>R494/(1/Mtc+1/(path_DqDp-W493))</f>
        <v>-4.6294367018368188E-4</v>
      </c>
      <c r="U494" s="52">
        <f>D494*T494/(path_DqDp-E494/D494)</f>
        <v>-7.6590879376495627E-2</v>
      </c>
      <c r="V494" s="73">
        <f t="shared" si="163"/>
        <v>259.71412249793229</v>
      </c>
      <c r="W494" s="14">
        <f t="shared" si="164"/>
        <v>1.4292654484657497</v>
      </c>
      <c r="X494">
        <f t="shared" si="165"/>
        <v>371.20042176489585</v>
      </c>
      <c r="Y494">
        <f t="shared" si="170"/>
        <v>-5.0793506742985237E-7</v>
      </c>
      <c r="Z494" s="44">
        <f t="shared" si="166"/>
        <v>-5.7734018678322632E-2</v>
      </c>
      <c r="AA494">
        <f t="shared" si="171"/>
        <v>-2.0319357413529577E-6</v>
      </c>
      <c r="AB494" s="43">
        <f t="shared" si="167"/>
        <v>0.14964649280266931</v>
      </c>
    </row>
    <row r="495" spans="1:28">
      <c r="A495" s="74">
        <f t="shared" si="154"/>
        <v>487</v>
      </c>
      <c r="B495" s="73">
        <f t="shared" si="155"/>
        <v>13.04018199098951</v>
      </c>
      <c r="C495" s="73">
        <f t="shared" si="156"/>
        <v>-5.7734018678322636</v>
      </c>
      <c r="D495" s="73">
        <f t="shared" si="157"/>
        <v>259.71412249793229</v>
      </c>
      <c r="E495" s="73">
        <f t="shared" si="158"/>
        <v>371.20042176489585</v>
      </c>
      <c r="F495" s="14">
        <f t="shared" si="159"/>
        <v>0.69226263417109579</v>
      </c>
      <c r="G495" s="14">
        <f>F495-(Gamma-lambda*LN(D495))</f>
        <v>-4.0343643370362559E-2</v>
      </c>
      <c r="H495" s="15">
        <f t="shared" si="150"/>
        <v>113.07486913840508</v>
      </c>
      <c r="I495" s="15">
        <f>H495*K_over_G</f>
        <v>150.76649218454011</v>
      </c>
      <c r="J495" s="73">
        <f t="shared" si="160"/>
        <v>297.05554893004069</v>
      </c>
      <c r="K495" s="73">
        <f>Mtc+N_*chi*G495</f>
        <v>1.198677662077049</v>
      </c>
      <c r="L495" s="73">
        <f t="shared" si="161"/>
        <v>1.4292654484657497</v>
      </c>
      <c r="M495" s="73">
        <f t="shared" si="151"/>
        <v>-0.2305877863887007</v>
      </c>
      <c r="N495" s="44">
        <f t="shared" si="149"/>
        <v>2.9999999999999997E-4</v>
      </c>
      <c r="O495" s="44">
        <f t="shared" si="152"/>
        <v>-6.9176335916610205E-5</v>
      </c>
      <c r="P495" s="14">
        <f>_H*D495/J495</f>
        <v>174.85896050983877</v>
      </c>
      <c r="Q495" s="52">
        <f>D495*EXP(-chi*G495/Mtc)</f>
        <v>293.31666773160521</v>
      </c>
      <c r="R495" s="44">
        <f t="shared" si="153"/>
        <v>-6.6025719652405325E-4</v>
      </c>
      <c r="S495" s="73">
        <f t="shared" si="162"/>
        <v>296.85941586609221</v>
      </c>
      <c r="T495" s="73">
        <f>R495/(1/Mtc+1/(path_DqDp-W494))</f>
        <v>-4.6162289450838378E-4</v>
      </c>
      <c r="U495" s="52">
        <f>D495*T495/(path_DqDp-E495/D495)</f>
        <v>-7.632733669422069E-2</v>
      </c>
      <c r="V495" s="73">
        <f t="shared" si="163"/>
        <v>259.63779516123805</v>
      </c>
      <c r="W495" s="14">
        <f t="shared" si="164"/>
        <v>1.4288036052329016</v>
      </c>
      <c r="X495">
        <f t="shared" si="165"/>
        <v>370.97141778109852</v>
      </c>
      <c r="Y495">
        <f t="shared" si="170"/>
        <v>-5.0626193916347845E-7</v>
      </c>
      <c r="Z495" s="44">
        <f t="shared" si="166"/>
        <v>-5.7803701276178406E-2</v>
      </c>
      <c r="AA495">
        <f t="shared" si="171"/>
        <v>-2.0252420855515029E-6</v>
      </c>
      <c r="AB495" s="43">
        <f t="shared" si="167"/>
        <v>0.14994446756058377</v>
      </c>
    </row>
    <row r="496" spans="1:28">
      <c r="A496" s="74">
        <f t="shared" si="154"/>
        <v>488</v>
      </c>
      <c r="B496" s="73">
        <f t="shared" si="155"/>
        <v>13.067656713519096</v>
      </c>
      <c r="C496" s="73">
        <f t="shared" si="156"/>
        <v>-5.7803701276178403</v>
      </c>
      <c r="D496" s="73">
        <f t="shared" si="157"/>
        <v>259.63779516123805</v>
      </c>
      <c r="E496" s="73">
        <f t="shared" si="158"/>
        <v>370.97141778109852</v>
      </c>
      <c r="F496" s="14">
        <f t="shared" si="159"/>
        <v>0.69237442988531617</v>
      </c>
      <c r="G496" s="14">
        <f>F496-(Gamma-lambda*LN(D496))</f>
        <v>-4.023625665135222E-2</v>
      </c>
      <c r="H496" s="15">
        <f t="shared" si="150"/>
        <v>113.05825214095891</v>
      </c>
      <c r="I496" s="15">
        <f>H496*K_over_G</f>
        <v>150.74433618794524</v>
      </c>
      <c r="J496" s="73">
        <f t="shared" si="160"/>
        <v>296.85941586609221</v>
      </c>
      <c r="K496" s="73">
        <f>Mtc+N_*chi*G496</f>
        <v>1.1988408898899445</v>
      </c>
      <c r="L496" s="73">
        <f t="shared" si="161"/>
        <v>1.4288036052329016</v>
      </c>
      <c r="M496" s="73">
        <f t="shared" si="151"/>
        <v>-0.22996271534295709</v>
      </c>
      <c r="N496" s="44">
        <f t="shared" si="149"/>
        <v>2.9999999999999997E-4</v>
      </c>
      <c r="O496" s="44">
        <f t="shared" si="152"/>
        <v>-6.8988814602887122E-5</v>
      </c>
      <c r="P496" s="14">
        <f>_H*D496/J496</f>
        <v>174.92306545422554</v>
      </c>
      <c r="Q496" s="52">
        <f>D496*EXP(-chi*G496/Mtc)</f>
        <v>293.13551332656823</v>
      </c>
      <c r="R496" s="44">
        <f t="shared" si="153"/>
        <v>-6.5828780848926351E-4</v>
      </c>
      <c r="S496" s="73">
        <f t="shared" si="162"/>
        <v>296.66399693179233</v>
      </c>
      <c r="T496" s="73">
        <f>R496/(1/Mtc+1/(path_DqDp-W495))</f>
        <v>-4.6030621047509911E-4</v>
      </c>
      <c r="U496" s="52">
        <f>D496*T496/(path_DqDp-E496/D496)</f>
        <v>-7.6064895505628463E-2</v>
      </c>
      <c r="V496" s="73">
        <f t="shared" si="163"/>
        <v>259.56173026573242</v>
      </c>
      <c r="W496" s="14">
        <f t="shared" si="164"/>
        <v>1.4283430799792354</v>
      </c>
      <c r="X496">
        <f t="shared" si="165"/>
        <v>370.74320125249574</v>
      </c>
      <c r="Y496">
        <f t="shared" si="170"/>
        <v>-5.0459537936332258E-7</v>
      </c>
      <c r="Z496" s="44">
        <f t="shared" si="166"/>
        <v>-5.7873194686160659E-2</v>
      </c>
      <c r="AA496">
        <f t="shared" si="171"/>
        <v>-2.0185747106566809E-6</v>
      </c>
      <c r="AB496" s="43">
        <f t="shared" si="167"/>
        <v>0.15024244898587311</v>
      </c>
    </row>
    <row r="497" spans="1:28">
      <c r="A497" s="74">
        <f t="shared" si="154"/>
        <v>489</v>
      </c>
      <c r="B497" s="73">
        <f t="shared" si="155"/>
        <v>13.095138409048623</v>
      </c>
      <c r="C497" s="73">
        <f t="shared" si="156"/>
        <v>-5.7873194686160661</v>
      </c>
      <c r="D497" s="73">
        <f t="shared" si="157"/>
        <v>259.56173026573242</v>
      </c>
      <c r="E497" s="73">
        <f t="shared" si="158"/>
        <v>370.74320125249574</v>
      </c>
      <c r="F497" s="14">
        <f t="shared" si="159"/>
        <v>0.69248592204188542</v>
      </c>
      <c r="G497" s="14">
        <f>F497-(Gamma-lambda*LN(D497))</f>
        <v>-4.0129159619912591E-2</v>
      </c>
      <c r="H497" s="15">
        <f t="shared" si="150"/>
        <v>113.04168984870778</v>
      </c>
      <c r="I497" s="15">
        <f>H497*K_over_G</f>
        <v>150.72225313161039</v>
      </c>
      <c r="J497" s="73">
        <f t="shared" si="160"/>
        <v>296.66399693179233</v>
      </c>
      <c r="K497" s="73">
        <f>Mtc+N_*chi*G497</f>
        <v>1.1990036773777328</v>
      </c>
      <c r="L497" s="73">
        <f t="shared" si="161"/>
        <v>1.4283430799792354</v>
      </c>
      <c r="M497" s="73">
        <f t="shared" si="151"/>
        <v>-0.22933940260150254</v>
      </c>
      <c r="N497" s="44">
        <f t="shared" si="149"/>
        <v>2.9999999999999997E-4</v>
      </c>
      <c r="O497" s="44">
        <f t="shared" si="152"/>
        <v>-6.8801820780450761E-5</v>
      </c>
      <c r="P497" s="14">
        <f>_H*D497/J497</f>
        <v>174.98701086091663</v>
      </c>
      <c r="Q497" s="52">
        <f>D497*EXP(-chi*G497/Mtc)</f>
        <v>292.95499763390018</v>
      </c>
      <c r="R497" s="44">
        <f t="shared" si="153"/>
        <v>-6.5632504159843187E-4</v>
      </c>
      <c r="S497" s="73">
        <f t="shared" si="162"/>
        <v>296.46928892166534</v>
      </c>
      <c r="T497" s="73">
        <f>R497/(1/Mtc+1/(path_DqDp-W496))</f>
        <v>-4.5899360565489856E-4</v>
      </c>
      <c r="U497" s="52">
        <f>D497*T497/(path_DqDp-E497/D497)</f>
        <v>-7.5803550346801335E-2</v>
      </c>
      <c r="V497" s="73">
        <f t="shared" si="163"/>
        <v>259.48592671538563</v>
      </c>
      <c r="W497" s="14">
        <f t="shared" si="164"/>
        <v>1.4278838686174882</v>
      </c>
      <c r="X497">
        <f t="shared" si="165"/>
        <v>370.51576889015888</v>
      </c>
      <c r="Y497">
        <f t="shared" si="170"/>
        <v>-5.0293535806295183E-7</v>
      </c>
      <c r="Z497" s="44">
        <f t="shared" si="166"/>
        <v>-5.7942499442299171E-2</v>
      </c>
      <c r="AA497">
        <f t="shared" si="171"/>
        <v>-2.0119334967589908E-6</v>
      </c>
      <c r="AB497" s="43">
        <f t="shared" si="167"/>
        <v>0.15054043705237635</v>
      </c>
    </row>
    <row r="498" spans="1:28">
      <c r="A498" s="74">
        <f t="shared" si="154"/>
        <v>490</v>
      </c>
      <c r="B498" s="73">
        <f t="shared" si="155"/>
        <v>13.122627057160997</v>
      </c>
      <c r="C498" s="73">
        <f t="shared" si="156"/>
        <v>-5.7942499442299171</v>
      </c>
      <c r="D498" s="73">
        <f t="shared" si="157"/>
        <v>259.48592671538563</v>
      </c>
      <c r="E498" s="73">
        <f t="shared" si="158"/>
        <v>370.51576889015888</v>
      </c>
      <c r="F498" s="14">
        <f t="shared" si="159"/>
        <v>0.69259711149785708</v>
      </c>
      <c r="G498" s="14">
        <f>F498-(Gamma-lambda*LN(D498))</f>
        <v>-4.0022351469772843E-2</v>
      </c>
      <c r="H498" s="15">
        <f t="shared" si="150"/>
        <v>113.0251820469998</v>
      </c>
      <c r="I498" s="15">
        <f>H498*K_over_G</f>
        <v>150.7002427293331</v>
      </c>
      <c r="J498" s="73">
        <f t="shared" si="160"/>
        <v>296.46928892166534</v>
      </c>
      <c r="K498" s="73">
        <f>Mtc+N_*chi*G498</f>
        <v>1.1991660257659453</v>
      </c>
      <c r="L498" s="73">
        <f t="shared" si="161"/>
        <v>1.4278838686174882</v>
      </c>
      <c r="M498" s="73">
        <f t="shared" si="151"/>
        <v>-0.22871784285154284</v>
      </c>
      <c r="N498" s="44">
        <f t="shared" si="149"/>
        <v>2.9999999999999997E-4</v>
      </c>
      <c r="O498" s="44">
        <f t="shared" si="152"/>
        <v>-6.8615352855462845E-5</v>
      </c>
      <c r="P498" s="14">
        <f>_H*D498/J498</f>
        <v>175.05079710563098</v>
      </c>
      <c r="Q498" s="52">
        <f>D498*EXP(-chi*G498/Mtc)</f>
        <v>292.77511790811036</v>
      </c>
      <c r="R498" s="44">
        <f t="shared" si="153"/>
        <v>-6.5436887198611136E-4</v>
      </c>
      <c r="S498" s="73">
        <f t="shared" si="162"/>
        <v>296.27528864749513</v>
      </c>
      <c r="T498" s="73">
        <f>R498/(1/Mtc+1/(path_DqDp-W497))</f>
        <v>-4.5768506758492766E-4</v>
      </c>
      <c r="U498" s="52">
        <f>D498*T498/(path_DqDp-E498/D498)</f>
        <v>-7.5543295775248709E-2</v>
      </c>
      <c r="V498" s="73">
        <f t="shared" si="163"/>
        <v>259.41038341961035</v>
      </c>
      <c r="W498" s="14">
        <f t="shared" si="164"/>
        <v>1.4274259670729119</v>
      </c>
      <c r="X498">
        <f t="shared" si="165"/>
        <v>370.28911742149216</v>
      </c>
      <c r="Y498">
        <f t="shared" si="170"/>
        <v>-5.0128184538447701E-7</v>
      </c>
      <c r="Z498" s="44">
        <f t="shared" si="166"/>
        <v>-5.8011616077000019E-2</v>
      </c>
      <c r="AA498">
        <f t="shared" si="171"/>
        <v>-2.0053183243046397E-6</v>
      </c>
      <c r="AB498" s="43">
        <f t="shared" si="167"/>
        <v>0.15083843173405204</v>
      </c>
    </row>
    <row r="499" spans="1:28">
      <c r="A499" s="74">
        <f t="shared" si="154"/>
        <v>491</v>
      </c>
      <c r="B499" s="73">
        <f t="shared" si="155"/>
        <v>13.150122637505202</v>
      </c>
      <c r="C499" s="73">
        <f t="shared" si="156"/>
        <v>-5.8011616077000019</v>
      </c>
      <c r="D499" s="73">
        <f t="shared" si="157"/>
        <v>259.41038341961035</v>
      </c>
      <c r="E499" s="73">
        <f t="shared" si="158"/>
        <v>370.28911742149216</v>
      </c>
      <c r="F499" s="14">
        <f t="shared" si="159"/>
        <v>0.69270799910767866</v>
      </c>
      <c r="G499" s="14">
        <f>F499-(Gamma-lambda*LN(D499))</f>
        <v>-3.9915831397058454E-2</v>
      </c>
      <c r="H499" s="15">
        <f t="shared" si="150"/>
        <v>113.00872852216418</v>
      </c>
      <c r="I499" s="15">
        <f>H499*K_over_G</f>
        <v>150.67830469621893</v>
      </c>
      <c r="J499" s="73">
        <f t="shared" si="160"/>
        <v>296.27528864749513</v>
      </c>
      <c r="K499" s="73">
        <f>Mtc+N_*chi*G499</f>
        <v>1.1993279362764711</v>
      </c>
      <c r="L499" s="73">
        <f t="shared" si="161"/>
        <v>1.4274259670729119</v>
      </c>
      <c r="M499" s="73">
        <f t="shared" si="151"/>
        <v>-0.22809803079644086</v>
      </c>
      <c r="N499" s="44">
        <f t="shared" si="149"/>
        <v>2.9999999999999997E-4</v>
      </c>
      <c r="O499" s="44">
        <f t="shared" si="152"/>
        <v>-6.8429409238932257E-5</v>
      </c>
      <c r="P499" s="14">
        <f>_H*D499/J499</f>
        <v>175.11442456360496</v>
      </c>
      <c r="Q499" s="52">
        <f>D499*EXP(-chi*G499/Mtc)</f>
        <v>292.59587141816615</v>
      </c>
      <c r="R499" s="44">
        <f t="shared" si="153"/>
        <v>-6.5241927578708122E-4</v>
      </c>
      <c r="S499" s="73">
        <f t="shared" si="162"/>
        <v>296.08199293824214</v>
      </c>
      <c r="T499" s="73">
        <f>R499/(1/Mtc+1/(path_DqDp-W498))</f>
        <v>-4.5638058377093783E-4</v>
      </c>
      <c r="U499" s="52">
        <f>D499*T499/(path_DqDp-E499/D499)</f>
        <v>-7.5284126370140633E-2</v>
      </c>
      <c r="V499" s="73">
        <f t="shared" si="163"/>
        <v>259.33509929324021</v>
      </c>
      <c r="W499" s="14">
        <f t="shared" si="164"/>
        <v>1.4269693712833054</v>
      </c>
      <c r="X499">
        <f t="shared" si="165"/>
        <v>370.06324359016855</v>
      </c>
      <c r="Y499">
        <f t="shared" si="170"/>
        <v>-4.996348115405216E-7</v>
      </c>
      <c r="Z499" s="44">
        <f t="shared" si="166"/>
        <v>-5.8080545121050493E-2</v>
      </c>
      <c r="AA499">
        <f t="shared" si="171"/>
        <v>-1.9987290740936939E-6</v>
      </c>
      <c r="AB499" s="43">
        <f t="shared" si="167"/>
        <v>0.15113643300497795</v>
      </c>
    </row>
    <row r="500" spans="1:28">
      <c r="A500" s="74">
        <f t="shared" si="154"/>
        <v>492</v>
      </c>
      <c r="B500" s="73">
        <f t="shared" si="155"/>
        <v>13.177625129796112</v>
      </c>
      <c r="C500" s="73">
        <f t="shared" si="156"/>
        <v>-5.8080545121050493</v>
      </c>
      <c r="D500" s="73">
        <f t="shared" si="157"/>
        <v>259.33509929324021</v>
      </c>
      <c r="E500" s="73">
        <f t="shared" si="158"/>
        <v>370.06324359016855</v>
      </c>
      <c r="F500" s="14">
        <f t="shared" si="159"/>
        <v>0.69281858572319999</v>
      </c>
      <c r="G500" s="14">
        <f>F500-(Gamma-lambda*LN(D500))</f>
        <v>-3.9809598600282992E-2</v>
      </c>
      <c r="H500" s="15">
        <f t="shared" si="150"/>
        <v>112.99232906150813</v>
      </c>
      <c r="I500" s="15">
        <f>H500*K_over_G</f>
        <v>150.65643874867752</v>
      </c>
      <c r="J500" s="73">
        <f t="shared" si="160"/>
        <v>296.08199293824214</v>
      </c>
      <c r="K500" s="73">
        <f>Mtc+N_*chi*G500</f>
        <v>1.1994894101275699</v>
      </c>
      <c r="L500" s="73">
        <f t="shared" si="161"/>
        <v>1.4269693712833054</v>
      </c>
      <c r="M500" s="73">
        <f t="shared" si="151"/>
        <v>-0.22747996115573543</v>
      </c>
      <c r="N500" s="44">
        <f t="shared" si="149"/>
        <v>2.9999999999999997E-4</v>
      </c>
      <c r="O500" s="44">
        <f t="shared" si="152"/>
        <v>-6.8243988346720617E-5</v>
      </c>
      <c r="P500" s="14">
        <f>_H*D500/J500</f>
        <v>175.17789360958082</v>
      </c>
      <c r="Q500" s="52">
        <f>D500*EXP(-chi*G500/Mtc)</f>
        <v>292.41725544741308</v>
      </c>
      <c r="R500" s="44">
        <f t="shared" si="153"/>
        <v>-6.5047622913974471E-4</v>
      </c>
      <c r="S500" s="73">
        <f t="shared" si="162"/>
        <v>295.8893986399595</v>
      </c>
      <c r="T500" s="73">
        <f>R500/(1/Mtc+1/(path_DqDp-W499))</f>
        <v>-4.5508014168985284E-4</v>
      </c>
      <c r="U500" s="52">
        <f>D500*T500/(path_DqDp-E500/D500)</f>
        <v>-7.5026036732546722E-2</v>
      </c>
      <c r="V500" s="73">
        <f t="shared" si="163"/>
        <v>259.26007325650767</v>
      </c>
      <c r="W500" s="14">
        <f t="shared" si="164"/>
        <v>1.4265140771990403</v>
      </c>
      <c r="X500">
        <f t="shared" si="165"/>
        <v>369.83814415606264</v>
      </c>
      <c r="Y500">
        <f t="shared" si="170"/>
        <v>-4.9799422683622476E-7</v>
      </c>
      <c r="Z500" s="44">
        <f t="shared" si="166"/>
        <v>-5.8149287103624048E-2</v>
      </c>
      <c r="AA500">
        <f t="shared" si="171"/>
        <v>-1.9921656273089092E-6</v>
      </c>
      <c r="AB500" s="43">
        <f t="shared" si="167"/>
        <v>0.15143444083935065</v>
      </c>
    </row>
    <row r="501" spans="1:28">
      <c r="A501" s="74">
        <f t="shared" si="154"/>
        <v>493</v>
      </c>
      <c r="B501" s="73">
        <f t="shared" si="155"/>
        <v>13.205134513814265</v>
      </c>
      <c r="C501" s="73">
        <f t="shared" si="156"/>
        <v>-5.8149287103624046</v>
      </c>
      <c r="D501" s="73">
        <f t="shared" si="157"/>
        <v>259.26007325650767</v>
      </c>
      <c r="E501" s="73">
        <f t="shared" si="158"/>
        <v>369.83814415606264</v>
      </c>
      <c r="F501" s="14">
        <f t="shared" si="159"/>
        <v>0.69292887219368082</v>
      </c>
      <c r="G501" s="14">
        <f>F501-(Gamma-lambda*LN(D501))</f>
        <v>-3.9703652280341117E-2</v>
      </c>
      <c r="H501" s="15">
        <f t="shared" si="150"/>
        <v>112.97598345331389</v>
      </c>
      <c r="I501" s="15">
        <f>H501*K_over_G</f>
        <v>150.63464460441853</v>
      </c>
      <c r="J501" s="73">
        <f t="shared" si="160"/>
        <v>295.8893986399595</v>
      </c>
      <c r="K501" s="73">
        <f>Mtc+N_*chi*G501</f>
        <v>1.1996504485338815</v>
      </c>
      <c r="L501" s="73">
        <f t="shared" si="161"/>
        <v>1.4265140771990403</v>
      </c>
      <c r="M501" s="73">
        <f t="shared" si="151"/>
        <v>-0.22686362866515886</v>
      </c>
      <c r="N501" s="44">
        <f t="shared" si="149"/>
        <v>2.9999999999999997E-4</v>
      </c>
      <c r="O501" s="44">
        <f t="shared" si="152"/>
        <v>-6.8059088599547654E-5</v>
      </c>
      <c r="P501" s="14">
        <f>_H*D501/J501</f>
        <v>175.24120461779526</v>
      </c>
      <c r="Q501" s="52">
        <f>D501*EXP(-chi*G501/Mtc)</f>
        <v>292.23926729349512</v>
      </c>
      <c r="R501" s="44">
        <f t="shared" si="153"/>
        <v>-6.4853970818933688E-4</v>
      </c>
      <c r="S501" s="73">
        <f t="shared" si="162"/>
        <v>295.6975026157092</v>
      </c>
      <c r="T501" s="73">
        <f>R501/(1/Mtc+1/(path_DqDp-W500))</f>
        <v>-4.5378372879220397E-4</v>
      </c>
      <c r="U501" s="52">
        <f>D501*T501/(path_DqDp-E501/D501)</f>
        <v>-7.4769021485653328E-2</v>
      </c>
      <c r="V501" s="73">
        <f t="shared" si="163"/>
        <v>259.18530423502199</v>
      </c>
      <c r="W501" s="14">
        <f t="shared" si="164"/>
        <v>1.4260600807830908</v>
      </c>
      <c r="X501">
        <f t="shared" si="165"/>
        <v>369.61381589518544</v>
      </c>
      <c r="Y501">
        <f t="shared" si="170"/>
        <v>-4.9636006167109953E-7</v>
      </c>
      <c r="Z501" s="44">
        <f t="shared" si="166"/>
        <v>-5.8217842552285265E-2</v>
      </c>
      <c r="AA501">
        <f t="shared" si="171"/>
        <v>-1.9856278655002973E-6</v>
      </c>
      <c r="AB501" s="43">
        <f t="shared" si="167"/>
        <v>0.15173245521148515</v>
      </c>
    </row>
    <row r="502" spans="1:28">
      <c r="A502" s="74">
        <f t="shared" si="154"/>
        <v>494</v>
      </c>
      <c r="B502" s="73">
        <f t="shared" si="155"/>
        <v>13.232650769405673</v>
      </c>
      <c r="C502" s="73">
        <f t="shared" si="156"/>
        <v>-5.8217842552285264</v>
      </c>
      <c r="D502" s="73">
        <f t="shared" si="157"/>
        <v>259.18530423502199</v>
      </c>
      <c r="E502" s="73">
        <f t="shared" si="158"/>
        <v>369.61381589518544</v>
      </c>
      <c r="F502" s="14">
        <f t="shared" si="159"/>
        <v>0.69303885936579845</v>
      </c>
      <c r="G502" s="14">
        <f>F502-(Gamma-lambda*LN(D502))</f>
        <v>-3.9597991640501595E-2</v>
      </c>
      <c r="H502" s="15">
        <f t="shared" si="150"/>
        <v>112.95969148683561</v>
      </c>
      <c r="I502" s="15">
        <f>H502*K_over_G</f>
        <v>150.61292198244749</v>
      </c>
      <c r="J502" s="73">
        <f t="shared" si="160"/>
        <v>295.6975026157092</v>
      </c>
      <c r="K502" s="73">
        <f>Mtc+N_*chi*G502</f>
        <v>1.1998110527064376</v>
      </c>
      <c r="L502" s="73">
        <f t="shared" si="161"/>
        <v>1.4260600807830908</v>
      </c>
      <c r="M502" s="73">
        <f t="shared" si="151"/>
        <v>-0.22624902807665315</v>
      </c>
      <c r="N502" s="44">
        <f t="shared" si="149"/>
        <v>2.9999999999999997E-4</v>
      </c>
      <c r="O502" s="44">
        <f t="shared" si="152"/>
        <v>-6.7874708422995932E-5</v>
      </c>
      <c r="P502" s="14">
        <f>_H*D502/J502</f>
        <v>175.30435796196846</v>
      </c>
      <c r="Q502" s="52">
        <f>D502*EXP(-chi*G502/Mtc)</f>
        <v>292.0619042682759</v>
      </c>
      <c r="R502" s="44">
        <f t="shared" si="153"/>
        <v>-6.4660968909095826E-4</v>
      </c>
      <c r="S502" s="73">
        <f t="shared" si="162"/>
        <v>295.50630174547791</v>
      </c>
      <c r="T502" s="73">
        <f>R502/(1/Mtc+1/(path_DqDp-W501))</f>
        <v>-4.5249133250444343E-4</v>
      </c>
      <c r="U502" s="52">
        <f>D502*T502/(path_DqDp-E502/D502)</f>
        <v>-7.4513075274960414E-2</v>
      </c>
      <c r="V502" s="73">
        <f t="shared" si="163"/>
        <v>259.11079115974701</v>
      </c>
      <c r="W502" s="14">
        <f t="shared" si="164"/>
        <v>1.4256073780110536</v>
      </c>
      <c r="X502">
        <f t="shared" si="165"/>
        <v>369.39025559961664</v>
      </c>
      <c r="Y502">
        <f t="shared" si="170"/>
        <v>-4.9473228654075379E-7</v>
      </c>
      <c r="Z502" s="44">
        <f t="shared" si="166"/>
        <v>-5.8286211992994802E-2</v>
      </c>
      <c r="AA502">
        <f t="shared" si="171"/>
        <v>-1.9791156706094238E-6</v>
      </c>
      <c r="AB502" s="43">
        <f t="shared" si="167"/>
        <v>0.15203047609581455</v>
      </c>
    </row>
    <row r="503" spans="1:28">
      <c r="A503" s="74">
        <f t="shared" si="154"/>
        <v>495</v>
      </c>
      <c r="B503" s="73">
        <f t="shared" si="155"/>
        <v>13.260173876481629</v>
      </c>
      <c r="C503" s="73">
        <f t="shared" si="156"/>
        <v>-5.8286211992994801</v>
      </c>
      <c r="D503" s="73">
        <f t="shared" si="157"/>
        <v>259.11079115974701</v>
      </c>
      <c r="E503" s="73">
        <f t="shared" si="158"/>
        <v>369.39025559961664</v>
      </c>
      <c r="F503" s="14">
        <f t="shared" si="159"/>
        <v>0.69314854808365645</v>
      </c>
      <c r="G503" s="14">
        <f>F503-(Gamma-lambda*LN(D503))</f>
        <v>-3.9492615886398297E-2</v>
      </c>
      <c r="H503" s="15">
        <f t="shared" si="150"/>
        <v>112.9434529522962</v>
      </c>
      <c r="I503" s="15">
        <f>H503*K_over_G</f>
        <v>150.59127060306162</v>
      </c>
      <c r="J503" s="73">
        <f t="shared" si="160"/>
        <v>295.50630174547791</v>
      </c>
      <c r="K503" s="73">
        <f>Mtc+N_*chi*G503</f>
        <v>1.1999712238526745</v>
      </c>
      <c r="L503" s="73">
        <f t="shared" si="161"/>
        <v>1.4256073780110536</v>
      </c>
      <c r="M503" s="73">
        <f t="shared" si="151"/>
        <v>-0.22563615415837912</v>
      </c>
      <c r="N503" s="44">
        <f t="shared" si="149"/>
        <v>2.9999999999999997E-4</v>
      </c>
      <c r="O503" s="44">
        <f t="shared" si="152"/>
        <v>-6.7690846247513725E-5</v>
      </c>
      <c r="P503" s="14">
        <f>_H*D503/J503</f>
        <v>175.36735401529361</v>
      </c>
      <c r="Q503" s="52">
        <f>D503*EXP(-chi*G503/Mtc)</f>
        <v>291.88516369775812</v>
      </c>
      <c r="R503" s="44">
        <f t="shared" si="153"/>
        <v>-6.4468614801285989E-4</v>
      </c>
      <c r="S503" s="73">
        <f t="shared" si="162"/>
        <v>295.31579292609212</v>
      </c>
      <c r="T503" s="73">
        <f>R503/(1/Mtc+1/(path_DqDp-W502))</f>
        <v>-4.5120294023143535E-4</v>
      </c>
      <c r="U503" s="52">
        <f>D503*T503/(path_DqDp-E503/D503)</f>
        <v>-7.4258192768507578E-2</v>
      </c>
      <c r="V503" s="73">
        <f t="shared" si="163"/>
        <v>259.03653296697848</v>
      </c>
      <c r="W503" s="14">
        <f t="shared" si="164"/>
        <v>1.4251559648711727</v>
      </c>
      <c r="X503">
        <f t="shared" si="165"/>
        <v>369.16746007743757</v>
      </c>
      <c r="Y503">
        <f t="shared" si="170"/>
        <v>-4.9311087203880632E-7</v>
      </c>
      <c r="Z503" s="44">
        <f t="shared" si="166"/>
        <v>-5.8354395950114352E-2</v>
      </c>
      <c r="AA503">
        <f t="shared" si="171"/>
        <v>-1.9726289249645243E-6</v>
      </c>
      <c r="AB503" s="43">
        <f t="shared" si="167"/>
        <v>0.15232850346688959</v>
      </c>
    </row>
    <row r="504" spans="1:28">
      <c r="A504" s="74">
        <f t="shared" si="154"/>
        <v>496</v>
      </c>
      <c r="B504" s="73">
        <f t="shared" si="155"/>
        <v>13.287703815018482</v>
      </c>
      <c r="C504" s="73">
        <f t="shared" si="156"/>
        <v>-5.8354395950114348</v>
      </c>
      <c r="D504" s="73">
        <f t="shared" si="157"/>
        <v>259.03653296697848</v>
      </c>
      <c r="E504" s="73">
        <f t="shared" si="158"/>
        <v>369.16746007743757</v>
      </c>
      <c r="F504" s="14">
        <f t="shared" si="159"/>
        <v>0.69325793918879164</v>
      </c>
      <c r="G504" s="14">
        <f>F504-(Gamma-lambda*LN(D504))</f>
        <v>-3.9387524226024428E-2</v>
      </c>
      <c r="H504" s="15">
        <f t="shared" si="150"/>
        <v>112.92726764088407</v>
      </c>
      <c r="I504" s="15">
        <f>H504*K_over_G</f>
        <v>150.56969018784545</v>
      </c>
      <c r="J504" s="73">
        <f t="shared" si="160"/>
        <v>295.31579292609212</v>
      </c>
      <c r="K504" s="73">
        <f>Mtc+N_*chi*G504</f>
        <v>1.200130963176443</v>
      </c>
      <c r="L504" s="73">
        <f t="shared" si="161"/>
        <v>1.4251559648711727</v>
      </c>
      <c r="M504" s="73">
        <f t="shared" si="151"/>
        <v>-0.22502500169472972</v>
      </c>
      <c r="N504" s="44">
        <f t="shared" si="149"/>
        <v>2.9999999999999997E-4</v>
      </c>
      <c r="O504" s="44">
        <f t="shared" si="152"/>
        <v>-6.7507500508418906E-5</v>
      </c>
      <c r="P504" s="14">
        <f>_H*D504/J504</f>
        <v>175.4301931504265</v>
      </c>
      <c r="Q504" s="52">
        <f>D504*EXP(-chi*G504/Mtc)</f>
        <v>291.70904292200578</v>
      </c>
      <c r="R504" s="44">
        <f t="shared" si="153"/>
        <v>-6.4276906113909038E-4</v>
      </c>
      <c r="S504" s="73">
        <f t="shared" si="162"/>
        <v>295.12597307113344</v>
      </c>
      <c r="T504" s="73">
        <f>R504/(1/Mtc+1/(path_DqDp-W503))</f>
        <v>-4.4991853935850019E-4</v>
      </c>
      <c r="U504" s="52">
        <f>D504*T504/(path_DqDp-E504/D504)</f>
        <v>-7.4004368657026504E-2</v>
      </c>
      <c r="V504" s="73">
        <f t="shared" si="163"/>
        <v>258.96252859832146</v>
      </c>
      <c r="W504" s="14">
        <f t="shared" si="164"/>
        <v>1.4247058373643555</v>
      </c>
      <c r="X504">
        <f t="shared" si="165"/>
        <v>368.94542615266244</v>
      </c>
      <c r="Y504">
        <f t="shared" si="170"/>
        <v>-4.9149578885831039E-7</v>
      </c>
      <c r="Z504" s="44">
        <f t="shared" si="166"/>
        <v>-5.8422394946411632E-2</v>
      </c>
      <c r="AA504">
        <f t="shared" si="171"/>
        <v>-1.9661675112977557E-6</v>
      </c>
      <c r="AB504" s="43">
        <f t="shared" si="167"/>
        <v>0.15262653729937828</v>
      </c>
    </row>
    <row r="505" spans="1:28">
      <c r="A505" s="74">
        <f t="shared" si="154"/>
        <v>497</v>
      </c>
      <c r="B505" s="73">
        <f t="shared" si="155"/>
        <v>13.31524056505744</v>
      </c>
      <c r="C505" s="73">
        <f t="shared" si="156"/>
        <v>-5.8422394946411629</v>
      </c>
      <c r="D505" s="73">
        <f t="shared" si="157"/>
        <v>258.96252859832146</v>
      </c>
      <c r="E505" s="73">
        <f t="shared" si="158"/>
        <v>368.94542615266244</v>
      </c>
      <c r="F505" s="14">
        <f t="shared" si="159"/>
        <v>0.69336703352018292</v>
      </c>
      <c r="G505" s="14">
        <f>F505-(Gamma-lambda*LN(D505))</f>
        <v>-3.9282715869723761E-2</v>
      </c>
      <c r="H505" s="15">
        <f t="shared" si="150"/>
        <v>112.91113534474995</v>
      </c>
      <c r="I505" s="15">
        <f>H505*K_over_G</f>
        <v>150.54818045966661</v>
      </c>
      <c r="J505" s="73">
        <f t="shared" si="160"/>
        <v>295.12597307113344</v>
      </c>
      <c r="K505" s="73">
        <f>Mtc+N_*chi*G505</f>
        <v>1.20029027187802</v>
      </c>
      <c r="L505" s="73">
        <f t="shared" si="161"/>
        <v>1.4247058373643555</v>
      </c>
      <c r="M505" s="73">
        <f t="shared" si="151"/>
        <v>-0.22441556548633557</v>
      </c>
      <c r="N505" s="44">
        <f t="shared" si="149"/>
        <v>2.9999999999999997E-4</v>
      </c>
      <c r="O505" s="44">
        <f t="shared" si="152"/>
        <v>-6.7324669645900669E-5</v>
      </c>
      <c r="P505" s="14">
        <f>_H*D505/J505</f>
        <v>175.49287573947575</v>
      </c>
      <c r="Q505" s="52">
        <f>D505*EXP(-chi*G505/Mtc)</f>
        <v>291.53353929506386</v>
      </c>
      <c r="R505" s="44">
        <f t="shared" si="153"/>
        <v>-6.4085840467262452E-4</v>
      </c>
      <c r="S505" s="73">
        <f t="shared" si="162"/>
        <v>294.93683911085361</v>
      </c>
      <c r="T505" s="73">
        <f>R505/(1/Mtc+1/(path_DqDp-W504))</f>
        <v>-4.4863811725379794E-4</v>
      </c>
      <c r="U505" s="52">
        <f>D505*T505/(path_DqDp-E505/D505)</f>
        <v>-7.3751597654149084E-2</v>
      </c>
      <c r="V505" s="73">
        <f t="shared" si="163"/>
        <v>258.88877700066729</v>
      </c>
      <c r="W505" s="14">
        <f t="shared" si="164"/>
        <v>1.4242569915041923</v>
      </c>
      <c r="X505">
        <f t="shared" si="165"/>
        <v>368.7241506651701</v>
      </c>
      <c r="Y505">
        <f t="shared" si="170"/>
        <v>-4.8988700779354742E-7</v>
      </c>
      <c r="Z505" s="44">
        <f t="shared" si="166"/>
        <v>-5.8490209503065327E-2</v>
      </c>
      <c r="AA505">
        <f t="shared" si="171"/>
        <v>-1.9597313127418083E-6</v>
      </c>
      <c r="AB505" s="43">
        <f t="shared" si="167"/>
        <v>0.15292457756806555</v>
      </c>
    </row>
    <row r="506" spans="1:28">
      <c r="A506" s="74">
        <f t="shared" si="154"/>
        <v>498</v>
      </c>
      <c r="B506" s="73">
        <f t="shared" si="155"/>
        <v>13.342784106704377</v>
      </c>
      <c r="C506" s="73">
        <f t="shared" si="156"/>
        <v>-5.8490209503065325</v>
      </c>
      <c r="D506" s="73">
        <f t="shared" si="157"/>
        <v>258.88877700066729</v>
      </c>
      <c r="E506" s="73">
        <f t="shared" si="158"/>
        <v>368.7241506651701</v>
      </c>
      <c r="F506" s="14">
        <f t="shared" si="159"/>
        <v>0.69347583191425854</v>
      </c>
      <c r="G506" s="14">
        <f>F506-(Gamma-lambda*LN(D506))</f>
        <v>-3.9178190030183857E-2</v>
      </c>
      <c r="H506" s="15">
        <f t="shared" si="150"/>
        <v>112.89505585700346</v>
      </c>
      <c r="I506" s="15">
        <f>H506*K_over_G</f>
        <v>150.52674114267128</v>
      </c>
      <c r="J506" s="73">
        <f t="shared" si="160"/>
        <v>294.93683911085361</v>
      </c>
      <c r="K506" s="73">
        <f>Mtc+N_*chi*G506</f>
        <v>1.2004491511541207</v>
      </c>
      <c r="L506" s="73">
        <f t="shared" si="161"/>
        <v>1.4242569915041923</v>
      </c>
      <c r="M506" s="73">
        <f t="shared" si="151"/>
        <v>-0.22380784035007162</v>
      </c>
      <c r="N506" s="44">
        <f t="shared" si="149"/>
        <v>2.9999999999999997E-4</v>
      </c>
      <c r="O506" s="44">
        <f t="shared" si="152"/>
        <v>-6.7142352105021479E-5</v>
      </c>
      <c r="P506" s="14">
        <f>_H*D506/J506</f>
        <v>175.55540215399307</v>
      </c>
      <c r="Q506" s="52">
        <f>D506*EXP(-chi*G506/Mtc)</f>
        <v>291.3586501848805</v>
      </c>
      <c r="R506" s="44">
        <f t="shared" si="153"/>
        <v>-6.3895415483795068E-4</v>
      </c>
      <c r="S506" s="73">
        <f t="shared" si="162"/>
        <v>294.74838799208896</v>
      </c>
      <c r="T506" s="73">
        <f>R506/(1/Mtc+1/(path_DqDp-W505))</f>
        <v>-4.4736166127033186E-4</v>
      </c>
      <c r="U506" s="52">
        <f>D506*T506/(path_DqDp-E506/D506)</f>
        <v>-7.349987449655318E-2</v>
      </c>
      <c r="V506" s="73">
        <f t="shared" si="163"/>
        <v>258.81527712617071</v>
      </c>
      <c r="W506" s="14">
        <f t="shared" si="164"/>
        <v>1.42380942331697</v>
      </c>
      <c r="X506">
        <f t="shared" si="165"/>
        <v>368.5036304706349</v>
      </c>
      <c r="Y506">
        <f t="shared" si="170"/>
        <v>-4.882844997414047E-7</v>
      </c>
      <c r="Z506" s="44">
        <f t="shared" si="166"/>
        <v>-5.8557840139670088E-2</v>
      </c>
      <c r="AA506">
        <f t="shared" si="171"/>
        <v>-1.953320212840103E-6</v>
      </c>
      <c r="AB506" s="43">
        <f t="shared" si="167"/>
        <v>0.15322262424785271</v>
      </c>
    </row>
    <row r="507" spans="1:28">
      <c r="A507" s="74">
        <f t="shared" si="154"/>
        <v>499</v>
      </c>
      <c r="B507" s="73">
        <f t="shared" si="155"/>
        <v>13.370334420129602</v>
      </c>
      <c r="C507" s="73">
        <f t="shared" si="156"/>
        <v>-5.8557840139670088</v>
      </c>
      <c r="D507" s="73">
        <f t="shared" si="157"/>
        <v>258.81527712617071</v>
      </c>
      <c r="E507" s="73">
        <f t="shared" si="158"/>
        <v>368.5036304706349</v>
      </c>
      <c r="F507" s="14">
        <f t="shared" si="159"/>
        <v>0.69358433520490448</v>
      </c>
      <c r="G507" s="14">
        <f>F507-(Gamma-lambda*LN(D507))</f>
        <v>-3.9073945922428521E-2</v>
      </c>
      <c r="H507" s="15">
        <f t="shared" si="150"/>
        <v>112.87902897170979</v>
      </c>
      <c r="I507" s="15">
        <f>H507*K_over_G</f>
        <v>150.50537196227972</v>
      </c>
      <c r="J507" s="73">
        <f t="shared" si="160"/>
        <v>294.74838799208896</v>
      </c>
      <c r="K507" s="73">
        <f>Mtc+N_*chi*G507</f>
        <v>1.2006076021979086</v>
      </c>
      <c r="L507" s="73">
        <f t="shared" si="161"/>
        <v>1.42380942331697</v>
      </c>
      <c r="M507" s="73">
        <f t="shared" si="151"/>
        <v>-0.22320182111906139</v>
      </c>
      <c r="N507" s="44">
        <f t="shared" si="149"/>
        <v>2.9999999999999997E-4</v>
      </c>
      <c r="O507" s="44">
        <f t="shared" si="152"/>
        <v>-6.6960546335718415E-5</v>
      </c>
      <c r="P507" s="14">
        <f>_H*D507/J507</f>
        <v>175.61777276496406</v>
      </c>
      <c r="Q507" s="52">
        <f>D507*EXP(-chi*G507/Mtc)</f>
        <v>291.18437297322805</v>
      </c>
      <c r="R507" s="44">
        <f t="shared" si="153"/>
        <v>-6.3705628788378755E-4</v>
      </c>
      <c r="S507" s="73">
        <f t="shared" si="162"/>
        <v>294.56061667817499</v>
      </c>
      <c r="T507" s="73">
        <f>R507/(1/Mtc+1/(path_DqDp-W506))</f>
        <v>-4.4608915874804411E-4</v>
      </c>
      <c r="U507" s="52">
        <f>D507*T507/(path_DqDp-E507/D507)</f>
        <v>-7.3249193944123672E-2</v>
      </c>
      <c r="V507" s="73">
        <f t="shared" si="163"/>
        <v>258.74202793222656</v>
      </c>
      <c r="W507" s="14">
        <f t="shared" si="164"/>
        <v>1.4233631288416848</v>
      </c>
      <c r="X507">
        <f t="shared" si="165"/>
        <v>368.28386244045663</v>
      </c>
      <c r="Y507">
        <f t="shared" si="170"/>
        <v>-4.8668823570285378E-7</v>
      </c>
      <c r="Z507" s="44">
        <f t="shared" si="166"/>
        <v>-5.8625287374241511E-2</v>
      </c>
      <c r="AA507">
        <f t="shared" si="171"/>
        <v>-1.9469340955559751E-6</v>
      </c>
      <c r="AB507" s="43">
        <f t="shared" si="167"/>
        <v>0.15352067731375715</v>
      </c>
    </row>
    <row r="508" spans="1:28">
      <c r="A508" s="74">
        <f t="shared" si="154"/>
        <v>500</v>
      </c>
      <c r="B508" s="73">
        <f t="shared" si="155"/>
        <v>13.397891485567666</v>
      </c>
      <c r="C508" s="73">
        <f t="shared" si="156"/>
        <v>-5.8625287374241513</v>
      </c>
      <c r="D508" s="73">
        <f t="shared" si="157"/>
        <v>258.74202793222656</v>
      </c>
      <c r="E508" s="73">
        <f t="shared" si="158"/>
        <v>368.28386244045663</v>
      </c>
      <c r="F508" s="14">
        <f t="shared" si="159"/>
        <v>0.69369254422347215</v>
      </c>
      <c r="G508" s="14">
        <f>F508-(Gamma-lambda*LN(D508))</f>
        <v>-3.8969982763810029E-2</v>
      </c>
      <c r="H508" s="15">
        <f t="shared" si="150"/>
        <v>112.86305448388632</v>
      </c>
      <c r="I508" s="15">
        <f>H508*K_over_G</f>
        <v>150.48407264518178</v>
      </c>
      <c r="J508" s="73">
        <f t="shared" si="160"/>
        <v>294.56061667817499</v>
      </c>
      <c r="K508" s="73">
        <f>Mtc+N_*chi*G508</f>
        <v>1.2007656261990087</v>
      </c>
      <c r="L508" s="73">
        <f t="shared" si="161"/>
        <v>1.4233631288416848</v>
      </c>
      <c r="M508" s="73">
        <f t="shared" si="151"/>
        <v>-0.22259750264267608</v>
      </c>
      <c r="N508" s="44">
        <f t="shared" si="149"/>
        <v>2.9999999999999997E-4</v>
      </c>
      <c r="O508" s="44">
        <f t="shared" si="152"/>
        <v>-6.6779250792802817E-5</v>
      </c>
      <c r="P508" s="14">
        <f>_H*D508/J508</f>
        <v>175.6799879427993</v>
      </c>
      <c r="Q508" s="52">
        <f>D508*EXP(-chi*G508/Mtc)</f>
        <v>291.01070505562444</v>
      </c>
      <c r="R508" s="44">
        <f t="shared" si="153"/>
        <v>-6.3516478008571393E-4</v>
      </c>
      <c r="S508" s="73">
        <f t="shared" si="162"/>
        <v>294.37352214886067</v>
      </c>
      <c r="T508" s="73">
        <f>R508/(1/Mtc+1/(path_DqDp-W507))</f>
        <v>-4.4482059701585094E-4</v>
      </c>
      <c r="U508" s="52">
        <f>D508*T508/(path_DqDp-E508/D508)</f>
        <v>-7.2999550780103548E-2</v>
      </c>
      <c r="V508" s="73">
        <f t="shared" si="163"/>
        <v>258.66902838144648</v>
      </c>
      <c r="W508" s="14">
        <f t="shared" si="164"/>
        <v>1.4229181041300525</v>
      </c>
      <c r="X508">
        <f t="shared" si="165"/>
        <v>368.06484346169054</v>
      </c>
      <c r="Y508">
        <f t="shared" si="170"/>
        <v>-4.8509818678435972E-7</v>
      </c>
      <c r="Z508" s="44">
        <f t="shared" si="166"/>
        <v>-5.8692551723221097E-2</v>
      </c>
      <c r="AA508">
        <f t="shared" si="171"/>
        <v>-1.9405728452737985E-6</v>
      </c>
      <c r="AB508" s="43">
        <f t="shared" si="167"/>
        <v>0.15381873674091187</v>
      </c>
    </row>
    <row r="509" spans="1:28">
      <c r="A509" s="74">
        <f t="shared" si="154"/>
        <v>501</v>
      </c>
      <c r="B509" s="73">
        <f t="shared" si="155"/>
        <v>13.425455283317151</v>
      </c>
      <c r="C509" s="73">
        <f t="shared" si="156"/>
        <v>-5.8692551723221094</v>
      </c>
      <c r="D509" s="73">
        <f t="shared" si="157"/>
        <v>258.66902838144648</v>
      </c>
      <c r="E509" s="73">
        <f t="shared" si="158"/>
        <v>368.06484346169054</v>
      </c>
      <c r="F509" s="14">
        <f t="shared" si="159"/>
        <v>0.69380045979878635</v>
      </c>
      <c r="G509" s="14">
        <f>F509-(Gamma-lambda*LN(D509))</f>
        <v>-3.8866299774002577E-2</v>
      </c>
      <c r="H509" s="15">
        <f t="shared" si="150"/>
        <v>112.84713218949912</v>
      </c>
      <c r="I509" s="15">
        <f>H509*K_over_G</f>
        <v>150.46284291933219</v>
      </c>
      <c r="J509" s="73">
        <f t="shared" si="160"/>
        <v>294.37352214886067</v>
      </c>
      <c r="K509" s="73">
        <f>Mtc+N_*chi*G509</f>
        <v>1.2009232243435162</v>
      </c>
      <c r="L509" s="73">
        <f t="shared" si="161"/>
        <v>1.4229181041300525</v>
      </c>
      <c r="M509" s="73">
        <f t="shared" si="151"/>
        <v>-0.22199487978653631</v>
      </c>
      <c r="N509" s="44">
        <f t="shared" si="149"/>
        <v>2.9999999999999997E-4</v>
      </c>
      <c r="O509" s="44">
        <f t="shared" si="152"/>
        <v>-6.6598463935960885E-5</v>
      </c>
      <c r="P509" s="14">
        <f>_H*D509/J509</f>
        <v>175.74204805732566</v>
      </c>
      <c r="Q509" s="52">
        <f>D509*EXP(-chi*G509/Mtc)</f>
        <v>290.83764384125556</v>
      </c>
      <c r="R509" s="44">
        <f t="shared" si="153"/>
        <v>-6.3327960774857905E-4</v>
      </c>
      <c r="S509" s="73">
        <f t="shared" si="162"/>
        <v>294.18710140022267</v>
      </c>
      <c r="T509" s="73">
        <f>R509/(1/Mtc+1/(path_DqDp-W508))</f>
        <v>-4.435559633935244E-4</v>
      </c>
      <c r="U509" s="52">
        <f>D509*T509/(path_DqDp-E509/D509)</f>
        <v>-7.2750939811220078E-2</v>
      </c>
      <c r="V509" s="73">
        <f t="shared" si="163"/>
        <v>258.59627744163527</v>
      </c>
      <c r="W509" s="14">
        <f t="shared" si="164"/>
        <v>1.4224743452465189</v>
      </c>
      <c r="X509">
        <f t="shared" si="165"/>
        <v>367.84657043697729</v>
      </c>
      <c r="Y509">
        <f t="shared" si="170"/>
        <v>-4.8351432419912557E-7</v>
      </c>
      <c r="Z509" s="44">
        <f t="shared" si="166"/>
        <v>-5.8759633701481254E-2</v>
      </c>
      <c r="AA509">
        <f t="shared" si="171"/>
        <v>-1.934236346801612E-6</v>
      </c>
      <c r="AB509" s="43">
        <f t="shared" si="167"/>
        <v>0.15411680250456508</v>
      </c>
    </row>
    <row r="510" spans="1:28">
      <c r="A510" s="74">
        <f t="shared" si="154"/>
        <v>502</v>
      </c>
      <c r="B510" s="73">
        <f t="shared" si="155"/>
        <v>13.453025793740466</v>
      </c>
      <c r="C510" s="73">
        <f t="shared" si="156"/>
        <v>-5.8759633701481251</v>
      </c>
      <c r="D510" s="73">
        <f t="shared" si="157"/>
        <v>258.59627744163527</v>
      </c>
      <c r="E510" s="73">
        <f t="shared" si="158"/>
        <v>367.84657043697729</v>
      </c>
      <c r="F510" s="14">
        <f t="shared" si="159"/>
        <v>0.69390808275715377</v>
      </c>
      <c r="G510" s="14">
        <f>F510-(Gamma-lambda*LN(D510))</f>
        <v>-3.8762896174993178E-2</v>
      </c>
      <c r="H510" s="15">
        <f t="shared" si="150"/>
        <v>112.83126188545938</v>
      </c>
      <c r="I510" s="15">
        <f>H510*K_over_G</f>
        <v>150.44168251394586</v>
      </c>
      <c r="J510" s="73">
        <f t="shared" si="160"/>
        <v>294.18710140022267</v>
      </c>
      <c r="K510" s="73">
        <f>Mtc+N_*chi*G510</f>
        <v>1.2010803978140103</v>
      </c>
      <c r="L510" s="73">
        <f t="shared" si="161"/>
        <v>1.4224743452465189</v>
      </c>
      <c r="M510" s="73">
        <f t="shared" si="151"/>
        <v>-0.22139394743250862</v>
      </c>
      <c r="N510" s="44">
        <f t="shared" si="149"/>
        <v>2.9999999999999997E-4</v>
      </c>
      <c r="O510" s="44">
        <f t="shared" si="152"/>
        <v>-6.6418184229752574E-5</v>
      </c>
      <c r="P510" s="14">
        <f>_H*D510/J510</f>
        <v>175.80395347777781</v>
      </c>
      <c r="Q510" s="52">
        <f>D510*EXP(-chi*G510/Mtc)</f>
        <v>290.66518675289598</v>
      </c>
      <c r="R510" s="44">
        <f t="shared" si="153"/>
        <v>-6.3140074720916168E-4</v>
      </c>
      <c r="S510" s="73">
        <f t="shared" si="162"/>
        <v>294.00135144457926</v>
      </c>
      <c r="T510" s="73">
        <f>R510/(1/Mtc+1/(path_DqDp-W509))</f>
        <v>-4.4229524519374833E-4</v>
      </c>
      <c r="U510" s="52">
        <f>D510*T510/(path_DqDp-E510/D510)</f>
        <v>-7.2503355867839805E-2</v>
      </c>
      <c r="V510" s="73">
        <f t="shared" si="163"/>
        <v>258.5237740857674</v>
      </c>
      <c r="W510" s="14">
        <f t="shared" si="164"/>
        <v>1.4220318482682655</v>
      </c>
      <c r="X510">
        <f t="shared" si="165"/>
        <v>367.62904028447133</v>
      </c>
      <c r="Y510">
        <f t="shared" si="170"/>
        <v>-4.8193661926852475E-7</v>
      </c>
      <c r="Z510" s="44">
        <f t="shared" si="166"/>
        <v>-5.8826533822330274E-2</v>
      </c>
      <c r="AA510">
        <f t="shared" si="171"/>
        <v>-1.9279244853858298E-6</v>
      </c>
      <c r="AB510" s="43">
        <f t="shared" si="167"/>
        <v>0.15441487458007969</v>
      </c>
    </row>
    <row r="511" spans="1:28">
      <c r="A511" s="74">
        <f t="shared" si="154"/>
        <v>503</v>
      </c>
      <c r="B511" s="73">
        <f t="shared" si="155"/>
        <v>13.480602997263626</v>
      </c>
      <c r="C511" s="73">
        <f t="shared" si="156"/>
        <v>-5.8826533822330269</v>
      </c>
      <c r="D511" s="73">
        <f t="shared" si="157"/>
        <v>258.5237740857674</v>
      </c>
      <c r="E511" s="73">
        <f t="shared" si="158"/>
        <v>367.62904028447133</v>
      </c>
      <c r="F511" s="14">
        <f t="shared" si="159"/>
        <v>0.69401541392236998</v>
      </c>
      <c r="G511" s="14">
        <f>F511-(Gamma-lambda*LN(D511))</f>
        <v>-3.8659771191076331E-2</v>
      </c>
      <c r="H511" s="15">
        <f t="shared" si="150"/>
        <v>112.81544336961998</v>
      </c>
      <c r="I511" s="15">
        <f>H511*K_over_G</f>
        <v>150.42059115949334</v>
      </c>
      <c r="J511" s="73">
        <f t="shared" si="160"/>
        <v>294.00135144457926</v>
      </c>
      <c r="K511" s="73">
        <f>Mtc+N_*chi*G511</f>
        <v>1.201237147789564</v>
      </c>
      <c r="L511" s="73">
        <f t="shared" si="161"/>
        <v>1.4220318482682655</v>
      </c>
      <c r="M511" s="73">
        <f t="shared" si="151"/>
        <v>-0.22079470047870142</v>
      </c>
      <c r="N511" s="44">
        <f t="shared" si="149"/>
        <v>2.9999999999999997E-4</v>
      </c>
      <c r="O511" s="44">
        <f t="shared" si="152"/>
        <v>-6.6238410143610425E-5</v>
      </c>
      <c r="P511" s="14">
        <f>_H*D511/J511</f>
        <v>175.86570457279032</v>
      </c>
      <c r="Q511" s="52">
        <f>D511*EXP(-chi*G511/Mtc)</f>
        <v>290.49333122683294</v>
      </c>
      <c r="R511" s="44">
        <f t="shared" si="153"/>
        <v>-6.2952817483818231E-4</v>
      </c>
      <c r="S511" s="73">
        <f t="shared" si="162"/>
        <v>293.81626931040438</v>
      </c>
      <c r="T511" s="73">
        <f>R511/(1/Mtc+1/(path_DqDp-W510))</f>
        <v>-4.4103842972372209E-4</v>
      </c>
      <c r="U511" s="52">
        <f>D511*T511/(path_DqDp-E511/D511)</f>
        <v>-7.2256793804049563E-2</v>
      </c>
      <c r="V511" s="73">
        <f t="shared" si="163"/>
        <v>258.45151729196334</v>
      </c>
      <c r="W511" s="14">
        <f t="shared" si="164"/>
        <v>1.4215906092852135</v>
      </c>
      <c r="X511">
        <f t="shared" si="165"/>
        <v>367.41224993777007</v>
      </c>
      <c r="Y511">
        <f t="shared" si="170"/>
        <v>-4.8036504342304131E-7</v>
      </c>
      <c r="Z511" s="44">
        <f t="shared" si="166"/>
        <v>-5.8893252597517307E-2</v>
      </c>
      <c r="AA511">
        <f t="shared" si="171"/>
        <v>-1.9216371467068014E-6</v>
      </c>
      <c r="AB511" s="43">
        <f t="shared" si="167"/>
        <v>0.15471295294293297</v>
      </c>
    </row>
    <row r="512" spans="1:28">
      <c r="A512" s="74">
        <f t="shared" si="154"/>
        <v>504</v>
      </c>
      <c r="B512" s="73">
        <f t="shared" si="155"/>
        <v>13.508186874376053</v>
      </c>
      <c r="C512" s="73">
        <f t="shared" si="156"/>
        <v>-5.8893252597517307</v>
      </c>
      <c r="D512" s="73">
        <f t="shared" si="157"/>
        <v>258.45151729196334</v>
      </c>
      <c r="E512" s="73">
        <f t="shared" si="158"/>
        <v>367.41224993777007</v>
      </c>
      <c r="F512" s="14">
        <f t="shared" si="159"/>
        <v>0.69412245411572837</v>
      </c>
      <c r="G512" s="14">
        <f>F512-(Gamma-lambda*LN(D512))</f>
        <v>-3.8556924048845143E-2</v>
      </c>
      <c r="H512" s="15">
        <f t="shared" si="150"/>
        <v>112.79967644077182</v>
      </c>
      <c r="I512" s="15">
        <f>H512*K_over_G</f>
        <v>150.39956858769577</v>
      </c>
      <c r="J512" s="73">
        <f t="shared" si="160"/>
        <v>293.81626931040438</v>
      </c>
      <c r="K512" s="73">
        <f>Mtc+N_*chi*G512</f>
        <v>1.2013934754457554</v>
      </c>
      <c r="L512" s="73">
        <f t="shared" si="161"/>
        <v>1.4215906092852135</v>
      </c>
      <c r="M512" s="73">
        <f t="shared" si="151"/>
        <v>-0.22019713383945816</v>
      </c>
      <c r="N512" s="44">
        <f t="shared" si="149"/>
        <v>2.9999999999999997E-4</v>
      </c>
      <c r="O512" s="44">
        <f t="shared" si="152"/>
        <v>-6.6059140151837441E-5</v>
      </c>
      <c r="P512" s="14">
        <f>_H*D512/J512</f>
        <v>175.92730171038986</v>
      </c>
      <c r="Q512" s="52">
        <f>D512*EXP(-chi*G512/Mtc)</f>
        <v>290.32207471278747</v>
      </c>
      <c r="R512" s="44">
        <f t="shared" si="153"/>
        <v>-6.2766186704283668E-4</v>
      </c>
      <c r="S512" s="73">
        <f t="shared" si="162"/>
        <v>293.63185204224146</v>
      </c>
      <c r="T512" s="73">
        <f>R512/(1/Mtc+1/(path_DqDp-W511))</f>
        <v>-4.3978550428712957E-4</v>
      </c>
      <c r="U512" s="52">
        <f>D512*T512/(path_DqDp-E512/D512)</f>
        <v>-7.2011248497797664E-2</v>
      </c>
      <c r="V512" s="73">
        <f t="shared" si="163"/>
        <v>258.37950604346554</v>
      </c>
      <c r="W512" s="14">
        <f t="shared" si="164"/>
        <v>1.4211506244000307</v>
      </c>
      <c r="X512">
        <f t="shared" si="165"/>
        <v>367.19619634584257</v>
      </c>
      <c r="Y512">
        <f t="shared" si="170"/>
        <v>-4.7879956820360797E-7</v>
      </c>
      <c r="Z512" s="44">
        <f t="shared" si="166"/>
        <v>-5.895979053723735E-2</v>
      </c>
      <c r="AA512">
        <f t="shared" si="171"/>
        <v>-1.9153742168839373E-6</v>
      </c>
      <c r="AB512" s="43">
        <f t="shared" si="167"/>
        <v>0.15501103756871609</v>
      </c>
    </row>
    <row r="513" spans="1:28">
      <c r="A513" s="74">
        <f t="shared" si="154"/>
        <v>505</v>
      </c>
      <c r="B513" s="73">
        <f t="shared" si="155"/>
        <v>13.535777405630364</v>
      </c>
      <c r="C513" s="73">
        <f t="shared" si="156"/>
        <v>-5.8959790537237353</v>
      </c>
      <c r="D513" s="73">
        <f t="shared" si="157"/>
        <v>258.37950604346554</v>
      </c>
      <c r="E513" s="73">
        <f t="shared" si="158"/>
        <v>367.19619634584257</v>
      </c>
      <c r="F513" s="14">
        <f t="shared" si="159"/>
        <v>0.69422920415602762</v>
      </c>
      <c r="G513" s="14">
        <f>F513-(Gamma-lambda*LN(D513))</f>
        <v>-3.845435397718433E-2</v>
      </c>
      <c r="H513" s="15">
        <f t="shared" si="150"/>
        <v>112.78396089864017</v>
      </c>
      <c r="I513" s="15">
        <f>H513*K_over_G</f>
        <v>150.37861453152024</v>
      </c>
      <c r="J513" s="73">
        <f t="shared" si="160"/>
        <v>293.63185204224146</v>
      </c>
      <c r="K513" s="73">
        <f>Mtc+N_*chi*G513</f>
        <v>1.2015493819546799</v>
      </c>
      <c r="L513" s="73">
        <f t="shared" si="161"/>
        <v>1.4211506244000307</v>
      </c>
      <c r="M513" s="73">
        <f t="shared" si="151"/>
        <v>-0.21960124244535084</v>
      </c>
      <c r="N513" s="44">
        <f t="shared" si="149"/>
        <v>2.9999999999999997E-4</v>
      </c>
      <c r="O513" s="44">
        <f t="shared" si="152"/>
        <v>-6.5880372733605251E-5</v>
      </c>
      <c r="P513" s="14">
        <f>_H*D513/J513</f>
        <v>175.98874525798752</v>
      </c>
      <c r="Q513" s="52">
        <f>D513*EXP(-chi*G513/Mtc)</f>
        <v>290.15141467383779</v>
      </c>
      <c r="R513" s="44">
        <f t="shared" si="153"/>
        <v>-6.2580180026885308E-4</v>
      </c>
      <c r="S513" s="73">
        <f t="shared" si="162"/>
        <v>293.44809670061716</v>
      </c>
      <c r="T513" s="73">
        <f>R513/(1/Mtc+1/(path_DqDp-W512))</f>
        <v>-4.3853645618577389E-4</v>
      </c>
      <c r="U513" s="52">
        <f>D513*T513/(path_DqDp-E513/D513)</f>
        <v>-7.1766714850980823E-2</v>
      </c>
      <c r="V513" s="73">
        <f t="shared" si="163"/>
        <v>258.30773932861456</v>
      </c>
      <c r="W513" s="14">
        <f t="shared" si="164"/>
        <v>1.4207118897281286</v>
      </c>
      <c r="X513">
        <f t="shared" si="165"/>
        <v>366.98087647295682</v>
      </c>
      <c r="Y513">
        <f t="shared" si="170"/>
        <v>-4.7724016526258198E-7</v>
      </c>
      <c r="Z513" s="44">
        <f t="shared" si="166"/>
        <v>-5.9026148150136216E-2</v>
      </c>
      <c r="AA513">
        <f t="shared" si="171"/>
        <v>-1.9091355824898978E-6</v>
      </c>
      <c r="AB513" s="43">
        <f t="shared" si="167"/>
        <v>0.1553091284331336</v>
      </c>
    </row>
    <row r="514" spans="1:28">
      <c r="A514" s="74">
        <f t="shared" si="154"/>
        <v>506</v>
      </c>
      <c r="B514" s="73">
        <f t="shared" si="155"/>
        <v>13.563374571642152</v>
      </c>
      <c r="C514" s="73">
        <f t="shared" si="156"/>
        <v>-5.9026148150136217</v>
      </c>
      <c r="D514" s="73">
        <f t="shared" si="157"/>
        <v>258.30773932861456</v>
      </c>
      <c r="E514" s="73">
        <f t="shared" si="158"/>
        <v>366.98087647295682</v>
      </c>
      <c r="F514" s="14">
        <f t="shared" si="159"/>
        <v>0.69433566485957976</v>
      </c>
      <c r="G514" s="14">
        <f>F514-(Gamma-lambda*LN(D514))</f>
        <v>-3.8352060207263117E-2</v>
      </c>
      <c r="H514" s="15">
        <f t="shared" si="150"/>
        <v>112.76829654388115</v>
      </c>
      <c r="I514" s="15">
        <f>H514*K_over_G</f>
        <v>150.35772872517489</v>
      </c>
      <c r="J514" s="73">
        <f t="shared" si="160"/>
        <v>293.44809670061716</v>
      </c>
      <c r="K514" s="73">
        <f>Mtc+N_*chi*G514</f>
        <v>1.2017048684849601</v>
      </c>
      <c r="L514" s="73">
        <f t="shared" si="161"/>
        <v>1.4207118897281286</v>
      </c>
      <c r="M514" s="73">
        <f t="shared" si="151"/>
        <v>-0.21900702124316851</v>
      </c>
      <c r="N514" s="44">
        <f t="shared" si="149"/>
        <v>2.9999999999999997E-4</v>
      </c>
      <c r="O514" s="44">
        <f t="shared" si="152"/>
        <v>-6.5702106372950543E-5</v>
      </c>
      <c r="P514" s="14">
        <f>_H*D514/J514</f>
        <v>176.05003558237172</v>
      </c>
      <c r="Q514" s="52">
        <f>D514*EXP(-chi*G514/Mtc)</f>
        <v>289.98134858634177</v>
      </c>
      <c r="R514" s="44">
        <f t="shared" si="153"/>
        <v>-6.239479510026948E-4</v>
      </c>
      <c r="S514" s="73">
        <f t="shared" si="162"/>
        <v>293.26500036195517</v>
      </c>
      <c r="T514" s="73">
        <f>R514/(1/Mtc+1/(path_DqDp-W513))</f>
        <v>-4.3729127272131561E-4</v>
      </c>
      <c r="U514" s="52">
        <f>D514*T514/(path_DqDp-E514/D514)</f>
        <v>-7.1523187789548151E-2</v>
      </c>
      <c r="V514" s="73">
        <f t="shared" si="163"/>
        <v>258.23621614082504</v>
      </c>
      <c r="W514" s="14">
        <f t="shared" si="164"/>
        <v>1.4202744013976651</v>
      </c>
      <c r="X514">
        <f t="shared" si="165"/>
        <v>366.76628729860835</v>
      </c>
      <c r="Y514">
        <f t="shared" si="170"/>
        <v>-4.756868063648316E-7</v>
      </c>
      <c r="Z514" s="44">
        <f t="shared" si="166"/>
        <v>-5.9092325943315531E-2</v>
      </c>
      <c r="AA514">
        <f t="shared" si="171"/>
        <v>-1.9029211305410912E-6</v>
      </c>
      <c r="AB514" s="43">
        <f t="shared" si="167"/>
        <v>0.15560722551200307</v>
      </c>
    </row>
    <row r="515" spans="1:28">
      <c r="A515" s="74">
        <f t="shared" si="154"/>
        <v>507</v>
      </c>
      <c r="B515" s="73">
        <f t="shared" si="155"/>
        <v>13.590978353089788</v>
      </c>
      <c r="C515" s="73">
        <f t="shared" si="156"/>
        <v>-5.9092325943315531</v>
      </c>
      <c r="D515" s="73">
        <f t="shared" si="157"/>
        <v>258.23621614082504</v>
      </c>
      <c r="E515" s="73">
        <f t="shared" si="158"/>
        <v>366.76628729860835</v>
      </c>
      <c r="F515" s="14">
        <f t="shared" si="159"/>
        <v>0.69444183704021789</v>
      </c>
      <c r="G515" s="14">
        <f>F515-(Gamma-lambda*LN(D515))</f>
        <v>-3.8250041972527682E-2</v>
      </c>
      <c r="H515" s="15">
        <f t="shared" si="150"/>
        <v>112.75268317807786</v>
      </c>
      <c r="I515" s="15">
        <f>H515*K_over_G</f>
        <v>150.33691090410383</v>
      </c>
      <c r="J515" s="73">
        <f t="shared" si="160"/>
        <v>293.26500036195517</v>
      </c>
      <c r="K515" s="73">
        <f>Mtc+N_*chi*G515</f>
        <v>1.2018599362017579</v>
      </c>
      <c r="L515" s="73">
        <f t="shared" si="161"/>
        <v>1.4202744013976651</v>
      </c>
      <c r="M515" s="73">
        <f t="shared" si="151"/>
        <v>-0.21841446519590724</v>
      </c>
      <c r="N515" s="44">
        <f t="shared" si="149"/>
        <v>2.9999999999999997E-4</v>
      </c>
      <c r="O515" s="44">
        <f t="shared" si="152"/>
        <v>-6.5524339558772164E-5</v>
      </c>
      <c r="P515" s="14">
        <f>_H*D515/J515</f>
        <v>176.11117304970134</v>
      </c>
      <c r="Q515" s="52">
        <f>D515*EXP(-chi*G515/Mtc)</f>
        <v>289.81187393986056</v>
      </c>
      <c r="R515" s="44">
        <f t="shared" si="153"/>
        <v>-6.2210029577354151E-4</v>
      </c>
      <c r="S515" s="73">
        <f t="shared" si="162"/>
        <v>293.08256011848994</v>
      </c>
      <c r="T515" s="73">
        <f>R515/(1/Mtc+1/(path_DqDp-W514))</f>
        <v>-4.3604994119685427E-4</v>
      </c>
      <c r="U515" s="52">
        <f>D515*T515/(path_DqDp-E515/D515)</f>
        <v>-7.1280662263580083E-2</v>
      </c>
      <c r="V515" s="73">
        <f t="shared" si="163"/>
        <v>258.16493547856146</v>
      </c>
      <c r="W515" s="14">
        <f t="shared" si="164"/>
        <v>1.4198381555495432</v>
      </c>
      <c r="X515">
        <f t="shared" si="165"/>
        <v>366.5524258174475</v>
      </c>
      <c r="Y515">
        <f t="shared" si="170"/>
        <v>-4.7413946338865672E-7</v>
      </c>
      <c r="Z515" s="44">
        <f t="shared" si="166"/>
        <v>-5.9158324422337691E-2</v>
      </c>
      <c r="AA515">
        <f t="shared" si="171"/>
        <v>-1.8967307485098331E-6</v>
      </c>
      <c r="AB515" s="43">
        <f t="shared" si="167"/>
        <v>0.15590532878125457</v>
      </c>
    </row>
    <row r="516" spans="1:28">
      <c r="A516" s="74">
        <f t="shared" si="154"/>
        <v>508</v>
      </c>
      <c r="B516" s="73">
        <f t="shared" si="155"/>
        <v>13.618588730714201</v>
      </c>
      <c r="C516" s="73">
        <f t="shared" si="156"/>
        <v>-5.9158324422337687</v>
      </c>
      <c r="D516" s="73">
        <f t="shared" si="157"/>
        <v>258.16493547856146</v>
      </c>
      <c r="E516" s="73">
        <f t="shared" si="158"/>
        <v>366.5524258174475</v>
      </c>
      <c r="F516" s="14">
        <f t="shared" si="159"/>
        <v>0.69454772150930488</v>
      </c>
      <c r="G516" s="14">
        <f>F516-(Gamma-lambda*LN(D516))</f>
        <v>-3.8148298508693612E-2</v>
      </c>
      <c r="H516" s="15">
        <f t="shared" si="150"/>
        <v>112.73712060373676</v>
      </c>
      <c r="I516" s="15">
        <f>H516*K_over_G</f>
        <v>150.31616080498236</v>
      </c>
      <c r="J516" s="73">
        <f t="shared" si="160"/>
        <v>293.08256011848994</v>
      </c>
      <c r="K516" s="73">
        <f>Mtc+N_*chi*G516</f>
        <v>1.2020145862667857</v>
      </c>
      <c r="L516" s="73">
        <f t="shared" si="161"/>
        <v>1.4198381555495432</v>
      </c>
      <c r="M516" s="73">
        <f t="shared" si="151"/>
        <v>-0.21782356928275748</v>
      </c>
      <c r="N516" s="44">
        <f t="shared" si="149"/>
        <v>2.9999999999999997E-4</v>
      </c>
      <c r="O516" s="44">
        <f t="shared" si="152"/>
        <v>-6.5347070784827242E-5</v>
      </c>
      <c r="P516" s="14">
        <f>_H*D516/J516</f>
        <v>176.17215802549856</v>
      </c>
      <c r="Q516" s="52">
        <f>D516*EXP(-chi*G516/Mtc)</f>
        <v>289.64298823708179</v>
      </c>
      <c r="R516" s="44">
        <f t="shared" si="153"/>
        <v>-6.202588111553091E-4</v>
      </c>
      <c r="S516" s="73">
        <f t="shared" si="162"/>
        <v>292.90077307818046</v>
      </c>
      <c r="T516" s="73">
        <f>R516/(1/Mtc+1/(path_DqDp-W515))</f>
        <v>-4.3481244891853778E-4</v>
      </c>
      <c r="U516" s="52">
        <f>D516*T516/(path_DqDp-E516/D516)</f>
        <v>-7.1039133247372321E-2</v>
      </c>
      <c r="V516" s="73">
        <f t="shared" si="163"/>
        <v>258.09389634531408</v>
      </c>
      <c r="W516" s="14">
        <f t="shared" si="164"/>
        <v>1.4194031483374043</v>
      </c>
      <c r="X516">
        <f t="shared" si="165"/>
        <v>366.33928903920651</v>
      </c>
      <c r="Y516">
        <f t="shared" si="170"/>
        <v>-4.7259810832673735E-7</v>
      </c>
      <c r="Z516" s="44">
        <f t="shared" si="166"/>
        <v>-5.9224144091230842E-2</v>
      </c>
      <c r="AA516">
        <f t="shared" si="171"/>
        <v>-1.8905643243289407E-6</v>
      </c>
      <c r="AB516" s="43">
        <f t="shared" si="167"/>
        <v>0.15620343821693025</v>
      </c>
    </row>
    <row r="517" spans="1:28">
      <c r="A517" s="74">
        <f t="shared" si="154"/>
        <v>509</v>
      </c>
      <c r="B517" s="73">
        <f t="shared" si="155"/>
        <v>13.646205685318662</v>
      </c>
      <c r="C517" s="73">
        <f t="shared" si="156"/>
        <v>-5.9224144091230846</v>
      </c>
      <c r="D517" s="73">
        <f t="shared" si="157"/>
        <v>258.09389634531408</v>
      </c>
      <c r="E517" s="73">
        <f t="shared" si="158"/>
        <v>366.33928903920651</v>
      </c>
      <c r="F517" s="14">
        <f t="shared" si="159"/>
        <v>0.69465331907574024</v>
      </c>
      <c r="G517" s="14">
        <f>F517-(Gamma-lambda*LN(D517))</f>
        <v>-3.8046829053739351E-2</v>
      </c>
      <c r="H517" s="15">
        <f t="shared" si="150"/>
        <v>112.72160862428387</v>
      </c>
      <c r="I517" s="15">
        <f>H517*K_over_G</f>
        <v>150.29547816571184</v>
      </c>
      <c r="J517" s="73">
        <f t="shared" si="160"/>
        <v>292.90077307818046</v>
      </c>
      <c r="K517" s="73">
        <f>Mtc+N_*chi*G517</f>
        <v>1.2021688198383162</v>
      </c>
      <c r="L517" s="73">
        <f t="shared" si="161"/>
        <v>1.4194031483374043</v>
      </c>
      <c r="M517" s="73">
        <f t="shared" si="151"/>
        <v>-0.21723432849908808</v>
      </c>
      <c r="N517" s="44">
        <f t="shared" si="149"/>
        <v>2.9999999999999997E-4</v>
      </c>
      <c r="O517" s="44">
        <f t="shared" si="152"/>
        <v>-6.5170298549726419E-5</v>
      </c>
      <c r="P517" s="14">
        <f>_H*D517/J517</f>
        <v>176.23299087464284</v>
      </c>
      <c r="Q517" s="52">
        <f>D517*EXP(-chi*G517/Mtc)</f>
        <v>289.47468899374383</v>
      </c>
      <c r="R517" s="44">
        <f t="shared" si="153"/>
        <v>-6.1842347376848917E-4</v>
      </c>
      <c r="S517" s="73">
        <f t="shared" si="162"/>
        <v>292.71963636462397</v>
      </c>
      <c r="T517" s="73">
        <f>R517/(1/Mtc+1/(path_DqDp-W516))</f>
        <v>-4.3357878319704563E-4</v>
      </c>
      <c r="U517" s="52">
        <f>D517*T517/(path_DqDp-E517/D517)</f>
        <v>-7.0798595739499454E-2</v>
      </c>
      <c r="V517" s="73">
        <f t="shared" si="163"/>
        <v>258.02309774957456</v>
      </c>
      <c r="W517" s="14">
        <f t="shared" si="164"/>
        <v>1.4189693759276278</v>
      </c>
      <c r="X517">
        <f t="shared" si="165"/>
        <v>366.12687398862715</v>
      </c>
      <c r="Y517">
        <f t="shared" si="170"/>
        <v>-4.710627132869479E-7</v>
      </c>
      <c r="Z517" s="44">
        <f t="shared" si="166"/>
        <v>-5.9289785452493853E-2</v>
      </c>
      <c r="AA517">
        <f t="shared" si="171"/>
        <v>-1.8844217463872425E-6</v>
      </c>
      <c r="AB517" s="43">
        <f t="shared" si="167"/>
        <v>0.15650155379518385</v>
      </c>
    </row>
    <row r="518" spans="1:28">
      <c r="A518" s="74">
        <f t="shared" si="154"/>
        <v>510</v>
      </c>
      <c r="B518" s="73">
        <f t="shared" si="155"/>
        <v>13.67382919776859</v>
      </c>
      <c r="C518" s="73">
        <f t="shared" si="156"/>
        <v>-5.9289785452493851</v>
      </c>
      <c r="D518" s="73">
        <f t="shared" si="157"/>
        <v>258.02309774957456</v>
      </c>
      <c r="E518" s="73">
        <f t="shared" si="158"/>
        <v>366.12687398862715</v>
      </c>
      <c r="F518" s="14">
        <f t="shared" si="159"/>
        <v>0.69475863054596931</v>
      </c>
      <c r="G518" s="14">
        <f>F518-(Gamma-lambda*LN(D518))</f>
        <v>-3.7945632847897648E-2</v>
      </c>
      <c r="H518" s="15">
        <f t="shared" si="150"/>
        <v>112.70614704406107</v>
      </c>
      <c r="I518" s="15">
        <f>H518*K_over_G</f>
        <v>150.27486272541478</v>
      </c>
      <c r="J518" s="73">
        <f t="shared" si="160"/>
        <v>292.71963636462397</v>
      </c>
      <c r="K518" s="73">
        <f>Mtc+N_*chi*G518</f>
        <v>1.2023226380711955</v>
      </c>
      <c r="L518" s="73">
        <f t="shared" si="161"/>
        <v>1.4189693759276278</v>
      </c>
      <c r="M518" s="73">
        <f t="shared" si="151"/>
        <v>-0.21664673785643229</v>
      </c>
      <c r="N518" s="44">
        <f t="shared" si="149"/>
        <v>2.9999999999999997E-4</v>
      </c>
      <c r="O518" s="44">
        <f t="shared" si="152"/>
        <v>-6.4994021356929688E-5</v>
      </c>
      <c r="P518" s="14">
        <f>_H*D518/J518</f>
        <v>176.29367196136448</v>
      </c>
      <c r="Q518" s="52">
        <f>D518*EXP(-chi*G518/Mtc)</f>
        <v>289.30697373855884</v>
      </c>
      <c r="R518" s="44">
        <f t="shared" si="153"/>
        <v>-6.1659426028213302E-4</v>
      </c>
      <c r="S518" s="73">
        <f t="shared" si="162"/>
        <v>292.53914711696967</v>
      </c>
      <c r="T518" s="73">
        <f>R518/(1/Mtc+1/(path_DqDp-W517))</f>
        <v>-4.3234893134917236E-4</v>
      </c>
      <c r="U518" s="52">
        <f>D518*T518/(path_DqDp-E518/D518)</f>
        <v>-7.0559044762895803E-2</v>
      </c>
      <c r="V518" s="73">
        <f t="shared" si="163"/>
        <v>257.95253870481167</v>
      </c>
      <c r="W518" s="14">
        <f t="shared" si="164"/>
        <v>1.4185368344993219</v>
      </c>
      <c r="X518">
        <f t="shared" si="165"/>
        <v>365.91517770538735</v>
      </c>
      <c r="Y518">
        <f t="shared" si="170"/>
        <v>-4.6953325049328243E-7</v>
      </c>
      <c r="Z518" s="44">
        <f t="shared" si="166"/>
        <v>-5.9355249007101277E-2</v>
      </c>
      <c r="AA518">
        <f t="shared" si="171"/>
        <v>-1.8783029035412152E-6</v>
      </c>
      <c r="AB518" s="43">
        <f t="shared" si="167"/>
        <v>0.1567996754922803</v>
      </c>
    </row>
    <row r="519" spans="1:28">
      <c r="A519" s="74">
        <f t="shared" si="154"/>
        <v>511</v>
      </c>
      <c r="B519" s="73">
        <f t="shared" si="155"/>
        <v>13.70145924899132</v>
      </c>
      <c r="C519" s="73">
        <f t="shared" si="156"/>
        <v>-5.9355249007101278</v>
      </c>
      <c r="D519" s="73">
        <f t="shared" si="157"/>
        <v>257.95253870481167</v>
      </c>
      <c r="E519" s="73">
        <f t="shared" si="158"/>
        <v>365.91517770538735</v>
      </c>
      <c r="F519" s="14">
        <f t="shared" si="159"/>
        <v>0.69486365672399009</v>
      </c>
      <c r="G519" s="14">
        <f>F519-(Gamma-lambda*LN(D519))</f>
        <v>-3.7844709133649457E-2</v>
      </c>
      <c r="H519" s="15">
        <f t="shared" si="150"/>
        <v>112.69073566832213</v>
      </c>
      <c r="I519" s="15">
        <f>H519*K_over_G</f>
        <v>150.25431422442952</v>
      </c>
      <c r="J519" s="73">
        <f t="shared" si="160"/>
        <v>292.53914711696967</v>
      </c>
      <c r="K519" s="73">
        <f>Mtc+N_*chi*G519</f>
        <v>1.2024760421168528</v>
      </c>
      <c r="L519" s="73">
        <f t="shared" si="161"/>
        <v>1.4185368344993219</v>
      </c>
      <c r="M519" s="73">
        <f t="shared" si="151"/>
        <v>-0.21606079238246911</v>
      </c>
      <c r="N519" s="44">
        <f t="shared" si="149"/>
        <v>2.9999999999999997E-4</v>
      </c>
      <c r="O519" s="44">
        <f t="shared" si="152"/>
        <v>-6.4818237714740729E-5</v>
      </c>
      <c r="P519" s="14">
        <f>_H*D519/J519</f>
        <v>176.35420164923855</v>
      </c>
      <c r="Q519" s="52">
        <f>D519*EXP(-chi*G519/Mtc)</f>
        <v>289.1398400131381</v>
      </c>
      <c r="R519" s="44">
        <f t="shared" si="153"/>
        <v>-6.1477114741546423E-4</v>
      </c>
      <c r="S519" s="73">
        <f t="shared" si="162"/>
        <v>292.3593024898326</v>
      </c>
      <c r="T519" s="73">
        <f>R519/(1/Mtc+1/(path_DqDp-W518))</f>
        <v>-4.3112288069915129E-4</v>
      </c>
      <c r="U519" s="52">
        <f>D519*T519/(path_DqDp-E519/D519)</f>
        <v>-7.0320475364893997E-2</v>
      </c>
      <c r="V519" s="73">
        <f t="shared" si="163"/>
        <v>257.88221822944678</v>
      </c>
      <c r="W519" s="14">
        <f t="shared" si="164"/>
        <v>1.4181055202443154</v>
      </c>
      <c r="X519">
        <f t="shared" si="165"/>
        <v>365.70419724402768</v>
      </c>
      <c r="Y519">
        <f t="shared" si="170"/>
        <v>-4.6800969228649774E-7</v>
      </c>
      <c r="Z519" s="44">
        <f t="shared" si="166"/>
        <v>-5.9420535254508307E-2</v>
      </c>
      <c r="AA519">
        <f t="shared" si="171"/>
        <v>-1.8722076851165283E-6</v>
      </c>
      <c r="AB519" s="43">
        <f t="shared" si="167"/>
        <v>0.15709780328459519</v>
      </c>
    </row>
    <row r="520" spans="1:28">
      <c r="A520" s="74">
        <f t="shared" si="154"/>
        <v>512</v>
      </c>
      <c r="B520" s="73">
        <f t="shared" si="155"/>
        <v>13.729095819975909</v>
      </c>
      <c r="C520" s="73">
        <f t="shared" si="156"/>
        <v>-5.9420535254508309</v>
      </c>
      <c r="D520" s="73">
        <f t="shared" si="157"/>
        <v>257.88221822944678</v>
      </c>
      <c r="E520" s="73">
        <f t="shared" si="158"/>
        <v>365.70419724402768</v>
      </c>
      <c r="F520" s="14">
        <f t="shared" si="159"/>
        <v>0.69496839841136204</v>
      </c>
      <c r="G520" s="14">
        <f>F520-(Gamma-lambda*LN(D520))</f>
        <v>-3.7744057155715716E-2</v>
      </c>
      <c r="H520" s="15">
        <f t="shared" si="150"/>
        <v>112.67537430322903</v>
      </c>
      <c r="I520" s="15">
        <f>H520*K_over_G</f>
        <v>150.23383240430539</v>
      </c>
      <c r="J520" s="73">
        <f t="shared" si="160"/>
        <v>292.3593024898326</v>
      </c>
      <c r="K520" s="73">
        <f>Mtc+N_*chi*G520</f>
        <v>1.202629033123312</v>
      </c>
      <c r="L520" s="73">
        <f t="shared" si="161"/>
        <v>1.4181055202443154</v>
      </c>
      <c r="M520" s="73">
        <f t="shared" si="151"/>
        <v>-0.21547648712100331</v>
      </c>
      <c r="N520" s="44">
        <f t="shared" si="149"/>
        <v>2.9999999999999997E-4</v>
      </c>
      <c r="O520" s="44">
        <f t="shared" si="152"/>
        <v>-6.4642946136300988E-5</v>
      </c>
      <c r="P520" s="14">
        <f>_H*D520/J520</f>
        <v>176.41458030117934</v>
      </c>
      <c r="Q520" s="52">
        <f>D520*EXP(-chi*G520/Mtc)</f>
        <v>288.97328537191589</v>
      </c>
      <c r="R520" s="44">
        <f t="shared" si="153"/>
        <v>-6.129541119397001E-4</v>
      </c>
      <c r="S520" s="73">
        <f t="shared" si="162"/>
        <v>292.18009965320761</v>
      </c>
      <c r="T520" s="73">
        <f>R520/(1/Mtc+1/(path_DqDp-W519))</f>
        <v>-4.2990061858012423E-4</v>
      </c>
      <c r="U520" s="52">
        <f>D520*T520/(path_DqDp-E520/D520)</f>
        <v>-7.008288261728815E-2</v>
      </c>
      <c r="V520" s="73">
        <f t="shared" si="163"/>
        <v>257.81213534682951</v>
      </c>
      <c r="W520" s="14">
        <f t="shared" si="164"/>
        <v>1.4176754293671505</v>
      </c>
      <c r="X520">
        <f t="shared" si="165"/>
        <v>365.49392967387843</v>
      </c>
      <c r="Y520">
        <f t="shared" si="170"/>
        <v>-4.6649201112491701E-7</v>
      </c>
      <c r="Z520" s="44">
        <f t="shared" si="166"/>
        <v>-5.9485644692655736E-2</v>
      </c>
      <c r="AA520">
        <f t="shared" si="171"/>
        <v>-1.8661359809055452E-6</v>
      </c>
      <c r="AB520" s="43">
        <f t="shared" si="167"/>
        <v>0.15739593714861427</v>
      </c>
    </row>
    <row r="521" spans="1:28">
      <c r="A521" s="74">
        <f t="shared" si="154"/>
        <v>513</v>
      </c>
      <c r="B521" s="73">
        <f t="shared" si="155"/>
        <v>13.756738891772903</v>
      </c>
      <c r="C521" s="73">
        <f t="shared" si="156"/>
        <v>-5.9485644692655733</v>
      </c>
      <c r="D521" s="73">
        <f t="shared" si="157"/>
        <v>257.81213534682951</v>
      </c>
      <c r="E521" s="73">
        <f t="shared" si="158"/>
        <v>365.49392967387843</v>
      </c>
      <c r="F521" s="14">
        <f t="shared" si="159"/>
        <v>0.69507285640721328</v>
      </c>
      <c r="G521" s="14">
        <f>F521-(Gamma-lambda*LN(D521))</f>
        <v>-3.7643676161051132E-2</v>
      </c>
      <c r="H521" s="15">
        <f t="shared" si="150"/>
        <v>112.66006275584799</v>
      </c>
      <c r="I521" s="15">
        <f>H521*K_over_G</f>
        <v>150.21341700779735</v>
      </c>
      <c r="J521" s="73">
        <f t="shared" si="160"/>
        <v>292.18009965320761</v>
      </c>
      <c r="K521" s="73">
        <f>Mtc+N_*chi*G521</f>
        <v>1.2027816122352022</v>
      </c>
      <c r="L521" s="73">
        <f t="shared" si="161"/>
        <v>1.4176754293671505</v>
      </c>
      <c r="M521" s="73">
        <f t="shared" si="151"/>
        <v>-0.21489381713194833</v>
      </c>
      <c r="N521" s="44">
        <f t="shared" ref="N521:N584" si="172">d_epQp</f>
        <v>2.9999999999999997E-4</v>
      </c>
      <c r="O521" s="44">
        <f t="shared" si="152"/>
        <v>-6.4468145139584494E-5</v>
      </c>
      <c r="P521" s="14">
        <f>_H*D521/J521</f>
        <v>176.47480827943457</v>
      </c>
      <c r="Q521" s="52">
        <f>D521*EXP(-chi*G521/Mtc)</f>
        <v>288.80730738207507</v>
      </c>
      <c r="R521" s="44">
        <f t="shared" si="153"/>
        <v>-6.1114313067961099E-4</v>
      </c>
      <c r="S521" s="73">
        <f t="shared" si="162"/>
        <v>292.00153579238327</v>
      </c>
      <c r="T521" s="73">
        <f>R521/(1/Mtc+1/(path_DqDp-W520))</f>
        <v>-4.2868213233542701E-4</v>
      </c>
      <c r="U521" s="52">
        <f>D521*T521/(path_DqDp-E521/D521)</f>
        <v>-6.984626161636763E-2</v>
      </c>
      <c r="V521" s="73">
        <f t="shared" si="163"/>
        <v>257.74228908521314</v>
      </c>
      <c r="W521" s="14">
        <f t="shared" si="164"/>
        <v>1.4172465580850715</v>
      </c>
      <c r="X521">
        <f t="shared" si="165"/>
        <v>365.28437207898583</v>
      </c>
      <c r="Y521">
        <f t="shared" si="170"/>
        <v>-4.649801795850368E-7</v>
      </c>
      <c r="Z521" s="44">
        <f t="shared" si="166"/>
        <v>-5.9550577817974903E-2</v>
      </c>
      <c r="AA521">
        <f t="shared" si="171"/>
        <v>-1.8600876811754075E-6</v>
      </c>
      <c r="AB521" s="43">
        <f t="shared" si="167"/>
        <v>0.15769407706093311</v>
      </c>
    </row>
    <row r="522" spans="1:28">
      <c r="A522" s="74">
        <f t="shared" si="154"/>
        <v>514</v>
      </c>
      <c r="B522" s="73">
        <f t="shared" si="155"/>
        <v>13.784388445494148</v>
      </c>
      <c r="C522" s="73">
        <f t="shared" si="156"/>
        <v>-5.9550577817974908</v>
      </c>
      <c r="D522" s="73">
        <f t="shared" si="157"/>
        <v>257.74228908521314</v>
      </c>
      <c r="E522" s="73">
        <f t="shared" si="158"/>
        <v>365.28437207898583</v>
      </c>
      <c r="F522" s="14">
        <f t="shared" si="159"/>
        <v>0.69517703150824917</v>
      </c>
      <c r="G522" s="14">
        <f>F522-(Gamma-lambda*LN(D522))</f>
        <v>-3.7543565398835743E-2</v>
      </c>
      <c r="H522" s="15">
        <f t="shared" ref="H522:H585" si="173">Gmax*(V521/_p0)^G_exponent</f>
        <v>112.64480083414566</v>
      </c>
      <c r="I522" s="15">
        <f>H522*K_over_G</f>
        <v>150.19306777886089</v>
      </c>
      <c r="J522" s="73">
        <f t="shared" si="160"/>
        <v>292.00153579238327</v>
      </c>
      <c r="K522" s="73">
        <f>Mtc+N_*chi*G522</f>
        <v>1.2029337805937697</v>
      </c>
      <c r="L522" s="73">
        <f t="shared" si="161"/>
        <v>1.4172465580850715</v>
      </c>
      <c r="M522" s="73">
        <f t="shared" ref="M522:M585" si="174">K522-L522</f>
        <v>-0.21431277749130184</v>
      </c>
      <c r="N522" s="44">
        <f t="shared" si="172"/>
        <v>2.9999999999999997E-4</v>
      </c>
      <c r="O522" s="44">
        <f t="shared" ref="O522:O585" si="175">N522*M522</f>
        <v>-6.4293833247390549E-5</v>
      </c>
      <c r="P522" s="14">
        <f>_H*D522/J522</f>
        <v>176.53488594558019</v>
      </c>
      <c r="Q522" s="52">
        <f>D522*EXP(-chi*G522/Mtc)</f>
        <v>288.64190362347131</v>
      </c>
      <c r="R522" s="44">
        <f t="shared" ref="R522:R585" si="176">P522*(Q522-J522)*N522/J522</f>
        <v>-6.0933818051526003E-4</v>
      </c>
      <c r="S522" s="73">
        <f t="shared" si="162"/>
        <v>291.82360810785588</v>
      </c>
      <c r="T522" s="73">
        <f>R522/(1/Mtc+1/(path_DqDp-W521))</f>
        <v>-4.2746740932000146E-4</v>
      </c>
      <c r="U522" s="52">
        <f>D522*T522/(path_DqDp-E522/D522)</f>
        <v>-6.9610607482971959E-2</v>
      </c>
      <c r="V522" s="73">
        <f t="shared" si="163"/>
        <v>257.67267847773019</v>
      </c>
      <c r="W522" s="14">
        <f t="shared" si="164"/>
        <v>1.4168189026280122</v>
      </c>
      <c r="X522">
        <f t="shared" si="165"/>
        <v>365.0755215580383</v>
      </c>
      <c r="Y522">
        <f t="shared" si="170"/>
        <v>-4.6347417036227148E-7</v>
      </c>
      <c r="Z522" s="44">
        <f t="shared" si="166"/>
        <v>-5.9615335125392653E-2</v>
      </c>
      <c r="AA522">
        <f t="shared" si="171"/>
        <v>-1.8540626766700567E-6</v>
      </c>
      <c r="AB522" s="43">
        <f t="shared" si="167"/>
        <v>0.15799222299825644</v>
      </c>
    </row>
    <row r="523" spans="1:28">
      <c r="A523" s="74">
        <f t="shared" ref="A523:A586" si="177">A522+1</f>
        <v>515</v>
      </c>
      <c r="B523" s="73">
        <f t="shared" ref="B523:B586" si="178">100*AB522+C523/3</f>
        <v>13.812044462312555</v>
      </c>
      <c r="C523" s="73">
        <f t="shared" ref="C523:C586" si="179">100*Z522</f>
        <v>-5.9615335125392654</v>
      </c>
      <c r="D523" s="73">
        <f t="shared" ref="D523:D586" si="180">V522</f>
        <v>257.67267847773019</v>
      </c>
      <c r="E523" s="73">
        <f t="shared" ref="E523:E586" si="181">X522</f>
        <v>365.0755215580383</v>
      </c>
      <c r="F523" s="14">
        <f t="shared" ref="F523:F586" si="182">F$9-(1+F$9)*C522/100</f>
        <v>0.69528092450875989</v>
      </c>
      <c r="G523" s="14">
        <f>F523-(Gamma-lambda*LN(D523))</f>
        <v>-3.7443724120468591E-2</v>
      </c>
      <c r="H523" s="15">
        <f t="shared" si="173"/>
        <v>112.62958834698514</v>
      </c>
      <c r="I523" s="15">
        <f>H523*K_over_G</f>
        <v>150.17278446264689</v>
      </c>
      <c r="J523" s="73">
        <f t="shared" ref="J523:J586" si="183">S522</f>
        <v>291.82360810785588</v>
      </c>
      <c r="K523" s="73">
        <f>Mtc+N_*chi*G523</f>
        <v>1.2030855393368878</v>
      </c>
      <c r="L523" s="73">
        <f t="shared" ref="L523:L586" si="184">E523/D523</f>
        <v>1.4168189026280122</v>
      </c>
      <c r="M523" s="73">
        <f t="shared" si="174"/>
        <v>-0.21373336329112447</v>
      </c>
      <c r="N523" s="44">
        <f t="shared" si="172"/>
        <v>2.9999999999999997E-4</v>
      </c>
      <c r="O523" s="44">
        <f t="shared" si="175"/>
        <v>-6.4120008987337339E-5</v>
      </c>
      <c r="P523" s="14">
        <f>_H*D523/J523</f>
        <v>176.59481366051526</v>
      </c>
      <c r="Q523" s="52">
        <f>D523*EXP(-chi*G523/Mtc)</f>
        <v>288.47707168855948</v>
      </c>
      <c r="R523" s="44">
        <f t="shared" si="176"/>
        <v>-6.0753923838336604E-4</v>
      </c>
      <c r="S523" s="73">
        <f t="shared" ref="S523:S586" si="185">J523*(1+R523)</f>
        <v>291.64631381524373</v>
      </c>
      <c r="T523" s="73">
        <f>R523/(1/Mtc+1/(path_DqDp-W522))</f>
        <v>-4.262564369015429E-4</v>
      </c>
      <c r="U523" s="52">
        <f>D523*T523/(path_DqDp-E523/D523)</f>
        <v>-6.9375915362503315E-2</v>
      </c>
      <c r="V523" s="73">
        <f t="shared" ref="V523:V586" si="186">D523+U523</f>
        <v>257.60330256236767</v>
      </c>
      <c r="W523" s="14">
        <f t="shared" ref="W523:W586" si="187">Mtc*(1+LN(S523/V523))</f>
        <v>1.416392459238585</v>
      </c>
      <c r="X523">
        <f t="shared" ref="X523:X586" si="188">W523*V523</f>
        <v>364.86737522429326</v>
      </c>
      <c r="Y523">
        <f t="shared" si="170"/>
        <v>-4.6197395627141398E-7</v>
      </c>
      <c r="Z523" s="44">
        <f t="shared" ref="Z523:Z586" si="189">Z522+(Y523+O523)</f>
        <v>-5.9679917108336263E-2</v>
      </c>
      <c r="AA523">
        <f t="shared" si="171"/>
        <v>-1.8480608586067011E-6</v>
      </c>
      <c r="AB523" s="43">
        <f t="shared" ref="AB523:AB586" si="190">AB522+(AA523+N523)</f>
        <v>0.15829037493739784</v>
      </c>
    </row>
    <row r="524" spans="1:28">
      <c r="A524" s="74">
        <f t="shared" si="177"/>
        <v>516</v>
      </c>
      <c r="B524" s="73">
        <f t="shared" si="178"/>
        <v>13.839706923461907</v>
      </c>
      <c r="C524" s="73">
        <f t="shared" si="179"/>
        <v>-5.9679917108336262</v>
      </c>
      <c r="D524" s="73">
        <f t="shared" si="180"/>
        <v>257.60330256236767</v>
      </c>
      <c r="E524" s="73">
        <f t="shared" si="181"/>
        <v>364.86737522429326</v>
      </c>
      <c r="F524" s="14">
        <f t="shared" si="182"/>
        <v>0.69538453620062823</v>
      </c>
      <c r="G524" s="14">
        <f>F524-(Gamma-lambda*LN(D524))</f>
        <v>-3.734415157956017E-2</v>
      </c>
      <c r="H524" s="15">
        <f t="shared" si="173"/>
        <v>112.6144251041222</v>
      </c>
      <c r="I524" s="15">
        <f>H524*K_over_G</f>
        <v>150.15256680549629</v>
      </c>
      <c r="J524" s="73">
        <f t="shared" si="183"/>
        <v>291.64631381524373</v>
      </c>
      <c r="K524" s="73">
        <f>Mtc+N_*chi*G524</f>
        <v>1.2032368895990686</v>
      </c>
      <c r="L524" s="73">
        <f t="shared" si="184"/>
        <v>1.416392459238585</v>
      </c>
      <c r="M524" s="73">
        <f t="shared" si="174"/>
        <v>-0.21315556963951643</v>
      </c>
      <c r="N524" s="44">
        <f t="shared" si="172"/>
        <v>2.9999999999999997E-4</v>
      </c>
      <c r="O524" s="44">
        <f t="shared" si="175"/>
        <v>-6.3946670891854929E-5</v>
      </c>
      <c r="P524" s="14">
        <f>_H*D524/J524</f>
        <v>176.65459178445704</v>
      </c>
      <c r="Q524" s="52">
        <f>D524*EXP(-chi*G524/Mtc)</f>
        <v>288.31280918231892</v>
      </c>
      <c r="R524" s="44">
        <f t="shared" si="176"/>
        <v>-6.0574628127888581E-4</v>
      </c>
      <c r="S524" s="73">
        <f t="shared" si="185"/>
        <v>291.46965014520146</v>
      </c>
      <c r="T524" s="73">
        <f>R524/(1/Mtc+1/(path_DqDp-W523))</f>
        <v>-4.2504920246180008E-4</v>
      </c>
      <c r="U524" s="52">
        <f>D524*T524/(path_DqDp-E524/D524)</f>
        <v>-6.9142180424964547E-2</v>
      </c>
      <c r="V524" s="73">
        <f t="shared" si="186"/>
        <v>257.53416038194268</v>
      </c>
      <c r="W524" s="14">
        <f t="shared" si="187"/>
        <v>1.4159672241720627</v>
      </c>
      <c r="X524">
        <f t="shared" si="188"/>
        <v>364.65993020550218</v>
      </c>
      <c r="Y524">
        <f t="shared" si="170"/>
        <v>-4.6047951024726419E-7</v>
      </c>
      <c r="Z524" s="44">
        <f t="shared" si="189"/>
        <v>-5.9744324258738365E-2</v>
      </c>
      <c r="AA524">
        <f t="shared" si="171"/>
        <v>-1.842082118691947E-6</v>
      </c>
      <c r="AB524" s="43">
        <f t="shared" si="190"/>
        <v>0.15858853285527916</v>
      </c>
    </row>
    <row r="525" spans="1:28">
      <c r="A525" s="74">
        <f t="shared" si="177"/>
        <v>517</v>
      </c>
      <c r="B525" s="73">
        <f t="shared" si="178"/>
        <v>13.867375810236638</v>
      </c>
      <c r="C525" s="73">
        <f t="shared" si="179"/>
        <v>-5.9744324258738368</v>
      </c>
      <c r="D525" s="73">
        <f t="shared" si="180"/>
        <v>257.53416038194268</v>
      </c>
      <c r="E525" s="73">
        <f t="shared" si="181"/>
        <v>364.65993020550218</v>
      </c>
      <c r="F525" s="14">
        <f t="shared" si="182"/>
        <v>0.69548786737333801</v>
      </c>
      <c r="G525" s="14">
        <f>F525-(Gamma-lambda*LN(D525))</f>
        <v>-3.7244847031925099E-2</v>
      </c>
      <c r="H525" s="15">
        <f t="shared" si="173"/>
        <v>112.59931091620115</v>
      </c>
      <c r="I525" s="15">
        <f>H525*K_over_G</f>
        <v>150.13241455493488</v>
      </c>
      <c r="J525" s="73">
        <f t="shared" si="183"/>
        <v>291.46965014520146</v>
      </c>
      <c r="K525" s="73">
        <f>Mtc+N_*chi*G525</f>
        <v>1.203387832511474</v>
      </c>
      <c r="L525" s="73">
        <f t="shared" si="184"/>
        <v>1.4159672241720627</v>
      </c>
      <c r="M525" s="73">
        <f t="shared" si="174"/>
        <v>-0.2125793916605887</v>
      </c>
      <c r="N525" s="44">
        <f t="shared" si="172"/>
        <v>2.9999999999999997E-4</v>
      </c>
      <c r="O525" s="44">
        <f t="shared" si="175"/>
        <v>-6.3773817498176603E-5</v>
      </c>
      <c r="P525" s="14">
        <f>_H*D525/J525</f>
        <v>176.71422067693626</v>
      </c>
      <c r="Q525" s="52">
        <f>D525*EXP(-chi*G525/Mtc)</f>
        <v>288.14911372217983</v>
      </c>
      <c r="R525" s="44">
        <f t="shared" si="176"/>
        <v>-6.0395928625638551E-4</v>
      </c>
      <c r="S525" s="73">
        <f t="shared" si="185"/>
        <v>291.29361434333435</v>
      </c>
      <c r="T525" s="73">
        <f>R525/(1/Mtc+1/(path_DqDp-W524))</f>
        <v>-4.2384569339772905E-4</v>
      </c>
      <c r="U525" s="52">
        <f>D525*T525/(path_DqDp-E525/D525)</f>
        <v>-6.8909397864973965E-2</v>
      </c>
      <c r="V525" s="73">
        <f t="shared" si="186"/>
        <v>257.46525098407773</v>
      </c>
      <c r="W525" s="14">
        <f t="shared" si="187"/>
        <v>1.4155431936963672</v>
      </c>
      <c r="X525">
        <f t="shared" si="188"/>
        <v>364.45318364383814</v>
      </c>
      <c r="Y525">
        <f t="shared" si="170"/>
        <v>-4.5899080534509993E-7</v>
      </c>
      <c r="Z525" s="44">
        <f t="shared" si="189"/>
        <v>-5.9808557067041884E-2</v>
      </c>
      <c r="AA525">
        <f t="shared" si="171"/>
        <v>-1.8361263491026037E-6</v>
      </c>
      <c r="AB525" s="43">
        <f t="shared" si="190"/>
        <v>0.15888669672893005</v>
      </c>
    </row>
    <row r="526" spans="1:28">
      <c r="A526" s="74">
        <f t="shared" si="177"/>
        <v>518</v>
      </c>
      <c r="B526" s="73">
        <f t="shared" si="178"/>
        <v>13.895051103991609</v>
      </c>
      <c r="C526" s="73">
        <f t="shared" si="179"/>
        <v>-5.9808557067041885</v>
      </c>
      <c r="D526" s="73">
        <f t="shared" si="180"/>
        <v>257.46525098407773</v>
      </c>
      <c r="E526" s="73">
        <f t="shared" si="181"/>
        <v>364.45318364383814</v>
      </c>
      <c r="F526" s="14">
        <f t="shared" si="182"/>
        <v>0.69559091881398138</v>
      </c>
      <c r="G526" s="14">
        <f>F526-(Gamma-lambda*LN(D526))</f>
        <v>-3.7145809735575241E-2</v>
      </c>
      <c r="H526" s="15">
        <f t="shared" si="173"/>
        <v>112.58424559475101</v>
      </c>
      <c r="I526" s="15">
        <f>H526*K_over_G</f>
        <v>150.11232745966802</v>
      </c>
      <c r="J526" s="73">
        <f t="shared" si="183"/>
        <v>291.29361434333435</v>
      </c>
      <c r="K526" s="73">
        <f>Mtc+N_*chi*G526</f>
        <v>1.2035383692019257</v>
      </c>
      <c r="L526" s="73">
        <f t="shared" si="184"/>
        <v>1.4155431936963672</v>
      </c>
      <c r="M526" s="73">
        <f t="shared" si="174"/>
        <v>-0.21200482449444147</v>
      </c>
      <c r="N526" s="44">
        <f t="shared" si="172"/>
        <v>2.9999999999999997E-4</v>
      </c>
      <c r="O526" s="44">
        <f t="shared" si="175"/>
        <v>-6.3601447348332439E-5</v>
      </c>
      <c r="P526" s="14">
        <f>_H*D526/J526</f>
        <v>176.77370069679267</v>
      </c>
      <c r="Q526" s="52">
        <f>D526*EXP(-chi*G526/Mtc)</f>
        <v>287.9859829379497</v>
      </c>
      <c r="R526" s="44">
        <f t="shared" si="176"/>
        <v>-6.0217823043139248E-4</v>
      </c>
      <c r="S526" s="73">
        <f t="shared" si="185"/>
        <v>291.11820367011313</v>
      </c>
      <c r="T526" s="73">
        <f>R526/(1/Mtc+1/(path_DqDp-W525))</f>
        <v>-4.2264589712263023E-4</v>
      </c>
      <c r="U526" s="52">
        <f>D526*T526/(path_DqDp-E526/D526)</f>
        <v>-6.8677562901778413E-2</v>
      </c>
      <c r="V526" s="73">
        <f t="shared" si="186"/>
        <v>257.39657342117596</v>
      </c>
      <c r="W526" s="14">
        <f t="shared" si="187"/>
        <v>1.4151203640920498</v>
      </c>
      <c r="X526">
        <f t="shared" si="188"/>
        <v>364.24713269582054</v>
      </c>
      <c r="Y526">
        <f t="shared" si="170"/>
        <v>-4.5750781474113518E-7</v>
      </c>
      <c r="Z526" s="44">
        <f t="shared" si="189"/>
        <v>-5.9872616022204957E-2</v>
      </c>
      <c r="AA526">
        <f t="shared" si="171"/>
        <v>-1.83019344251139E-6</v>
      </c>
      <c r="AB526" s="43">
        <f t="shared" si="190"/>
        <v>0.15918486653548755</v>
      </c>
    </row>
    <row r="527" spans="1:28">
      <c r="A527" s="74">
        <f t="shared" si="177"/>
        <v>519</v>
      </c>
      <c r="B527" s="73">
        <f t="shared" si="178"/>
        <v>13.922732786141923</v>
      </c>
      <c r="C527" s="73">
        <f t="shared" si="179"/>
        <v>-5.9872616022204959</v>
      </c>
      <c r="D527" s="73">
        <f t="shared" si="180"/>
        <v>257.39657342117596</v>
      </c>
      <c r="E527" s="73">
        <f t="shared" si="181"/>
        <v>364.24713269582054</v>
      </c>
      <c r="F527" s="14">
        <f t="shared" si="182"/>
        <v>0.69569369130726699</v>
      </c>
      <c r="G527" s="14">
        <f>F527-(Gamma-lambda*LN(D527))</f>
        <v>-3.7047038950712374E-2</v>
      </c>
      <c r="H527" s="15">
        <f t="shared" si="173"/>
        <v>112.56922895218153</v>
      </c>
      <c r="I527" s="15">
        <f>H527*K_over_G</f>
        <v>150.09230526957541</v>
      </c>
      <c r="J527" s="73">
        <f t="shared" si="183"/>
        <v>291.11820367011313</v>
      </c>
      <c r="K527" s="73">
        <f>Mtc+N_*chi*G527</f>
        <v>1.2036885007949172</v>
      </c>
      <c r="L527" s="73">
        <f t="shared" si="184"/>
        <v>1.4151203640920498</v>
      </c>
      <c r="M527" s="73">
        <f t="shared" si="174"/>
        <v>-0.21143186329713259</v>
      </c>
      <c r="N527" s="44">
        <f t="shared" si="172"/>
        <v>2.9999999999999997E-4</v>
      </c>
      <c r="O527" s="44">
        <f t="shared" si="175"/>
        <v>-6.3429558989139772E-5</v>
      </c>
      <c r="P527" s="14">
        <f>_H*D527/J527</f>
        <v>176.83303220217067</v>
      </c>
      <c r="Q527" s="52">
        <f>D527*EXP(-chi*G527/Mtc)</f>
        <v>287.82341447173962</v>
      </c>
      <c r="R527" s="44">
        <f t="shared" si="176"/>
        <v>-6.0040309098179599E-4</v>
      </c>
      <c r="S527" s="73">
        <f t="shared" si="185"/>
        <v>290.94341540078852</v>
      </c>
      <c r="T527" s="73">
        <f>R527/(1/Mtc+1/(path_DqDp-W526))</f>
        <v>-4.2144980106732105E-4</v>
      </c>
      <c r="U527" s="52">
        <f>D527*T527/(path_DqDp-E527/D527)</f>
        <v>-6.8446670779272481E-2</v>
      </c>
      <c r="V527" s="73">
        <f t="shared" si="186"/>
        <v>257.32812675039668</v>
      </c>
      <c r="W527" s="14">
        <f t="shared" si="187"/>
        <v>1.4146987316522754</v>
      </c>
      <c r="X527">
        <f t="shared" si="188"/>
        <v>364.04177453224213</v>
      </c>
      <c r="Y527">
        <f t="shared" si="170"/>
        <v>-4.5603051173301568E-7</v>
      </c>
      <c r="Z527" s="44">
        <f t="shared" si="189"/>
        <v>-5.9936501611705828E-2</v>
      </c>
      <c r="AA527">
        <f t="shared" si="171"/>
        <v>-1.8242832920677133E-6</v>
      </c>
      <c r="AB527" s="43">
        <f t="shared" si="190"/>
        <v>0.15948304225219548</v>
      </c>
    </row>
    <row r="528" spans="1:28">
      <c r="A528" s="74">
        <f t="shared" si="177"/>
        <v>520</v>
      </c>
      <c r="B528" s="73">
        <f t="shared" si="178"/>
        <v>13.950420838162687</v>
      </c>
      <c r="C528" s="73">
        <f t="shared" si="179"/>
        <v>-5.9936501611705832</v>
      </c>
      <c r="D528" s="73">
        <f t="shared" si="180"/>
        <v>257.32812675039668</v>
      </c>
      <c r="E528" s="73">
        <f t="shared" si="181"/>
        <v>364.04177453224213</v>
      </c>
      <c r="F528" s="14">
        <f t="shared" si="182"/>
        <v>0.69579618563552792</v>
      </c>
      <c r="G528" s="14">
        <f>F528-(Gamma-lambda*LN(D528))</f>
        <v>-3.6948533939720973E-2</v>
      </c>
      <c r="H528" s="15">
        <f t="shared" si="173"/>
        <v>112.55426080177912</v>
      </c>
      <c r="I528" s="15">
        <f>H528*K_over_G</f>
        <v>150.07234773570551</v>
      </c>
      <c r="J528" s="73">
        <f t="shared" si="183"/>
        <v>290.94341540078852</v>
      </c>
      <c r="K528" s="73">
        <f>Mtc+N_*chi*G528</f>
        <v>1.203838228411624</v>
      </c>
      <c r="L528" s="73">
        <f t="shared" si="184"/>
        <v>1.4146987316522754</v>
      </c>
      <c r="M528" s="73">
        <f t="shared" si="174"/>
        <v>-0.21086050324065142</v>
      </c>
      <c r="N528" s="44">
        <f t="shared" si="172"/>
        <v>2.9999999999999997E-4</v>
      </c>
      <c r="O528" s="44">
        <f t="shared" si="175"/>
        <v>-6.3258150972195421E-5</v>
      </c>
      <c r="P528" s="14">
        <f>_H*D528/J528</f>
        <v>176.89221555051509</v>
      </c>
      <c r="Q528" s="52">
        <f>D528*EXP(-chi*G528/Mtc)</f>
        <v>287.66140597789183</v>
      </c>
      <c r="R528" s="44">
        <f t="shared" si="176"/>
        <v>-5.9863384514900742E-4</v>
      </c>
      <c r="S528" s="73">
        <f t="shared" si="185"/>
        <v>290.76924682530637</v>
      </c>
      <c r="T528" s="73">
        <f>R528/(1/Mtc+1/(path_DqDp-W527))</f>
        <v>-4.2025739268113874E-4</v>
      </c>
      <c r="U528" s="52">
        <f>D528*T528/(path_DqDp-E528/D528)</f>
        <v>-6.821671676599117E-2</v>
      </c>
      <c r="V528" s="73">
        <f t="shared" si="186"/>
        <v>257.25991003363066</v>
      </c>
      <c r="W528" s="14">
        <f t="shared" si="187"/>
        <v>1.4142782926828033</v>
      </c>
      <c r="X528">
        <f t="shared" si="188"/>
        <v>363.83710633809471</v>
      </c>
      <c r="Y528">
        <f t="shared" si="170"/>
        <v>-4.5455886974013748E-7</v>
      </c>
      <c r="Z528" s="44">
        <f t="shared" si="189"/>
        <v>-6.0000214321547764E-2</v>
      </c>
      <c r="AA528">
        <f t="shared" si="171"/>
        <v>-1.8183957914117549E-6</v>
      </c>
      <c r="AB528" s="43">
        <f t="shared" si="190"/>
        <v>0.15978122385640406</v>
      </c>
    </row>
    <row r="529" spans="1:28">
      <c r="A529" s="74">
        <f t="shared" si="177"/>
        <v>521</v>
      </c>
      <c r="B529" s="73">
        <f t="shared" si="178"/>
        <v>13.978115241588814</v>
      </c>
      <c r="C529" s="73">
        <f t="shared" si="179"/>
        <v>-6.0000214321547762</v>
      </c>
      <c r="D529" s="73">
        <f t="shared" si="180"/>
        <v>257.25991003363066</v>
      </c>
      <c r="E529" s="73">
        <f t="shared" si="181"/>
        <v>363.83710633809471</v>
      </c>
      <c r="F529" s="14">
        <f t="shared" si="182"/>
        <v>0.69589840257872937</v>
      </c>
      <c r="G529" s="14">
        <f>F529-(Gamma-lambda*LN(D529))</f>
        <v>-3.685029396716144E-2</v>
      </c>
      <c r="H529" s="15">
        <f t="shared" si="173"/>
        <v>112.53934095770299</v>
      </c>
      <c r="I529" s="15">
        <f>H529*K_over_G</f>
        <v>150.05245461027067</v>
      </c>
      <c r="J529" s="73">
        <f t="shared" si="183"/>
        <v>290.76924682530637</v>
      </c>
      <c r="K529" s="73">
        <f>Mtc+N_*chi*G529</f>
        <v>1.2039875531699147</v>
      </c>
      <c r="L529" s="73">
        <f t="shared" si="184"/>
        <v>1.4142782926828033</v>
      </c>
      <c r="M529" s="73">
        <f t="shared" si="174"/>
        <v>-0.21029073951288857</v>
      </c>
      <c r="N529" s="44">
        <f t="shared" si="172"/>
        <v>2.9999999999999997E-4</v>
      </c>
      <c r="O529" s="44">
        <f t="shared" si="175"/>
        <v>-6.3087221853866564E-5</v>
      </c>
      <c r="P529" s="14">
        <f>_H*D529/J529</f>
        <v>176.95125109856747</v>
      </c>
      <c r="Q529" s="52">
        <f>D529*EXP(-chi*G529/Mtc)</f>
        <v>287.49995512290712</v>
      </c>
      <c r="R529" s="44">
        <f t="shared" si="176"/>
        <v>-5.9687047023918222E-4</v>
      </c>
      <c r="S529" s="73">
        <f t="shared" si="185"/>
        <v>290.59569524822268</v>
      </c>
      <c r="T529" s="73">
        <f>R529/(1/Mtc+1/(path_DqDp-W528))</f>
        <v>-4.1906865943298633E-4</v>
      </c>
      <c r="U529" s="52">
        <f>D529*T529/(path_DqDp-E529/D529)</f>
        <v>-6.7987696155110272E-2</v>
      </c>
      <c r="V529" s="73">
        <f t="shared" si="186"/>
        <v>257.19192233747555</v>
      </c>
      <c r="W529" s="14">
        <f t="shared" si="187"/>
        <v>1.4138590435019658</v>
      </c>
      <c r="X529">
        <f t="shared" si="188"/>
        <v>363.63312531249505</v>
      </c>
      <c r="Y529">
        <f t="shared" si="170"/>
        <v>-4.5309286230401124E-7</v>
      </c>
      <c r="Z529" s="44">
        <f t="shared" si="189"/>
        <v>-6.0063754636263934E-2</v>
      </c>
      <c r="AA529">
        <f t="shared" si="171"/>
        <v>-1.8125308346734014E-6</v>
      </c>
      <c r="AB529" s="43">
        <f t="shared" si="190"/>
        <v>0.16007941132556938</v>
      </c>
    </row>
    <row r="530" spans="1:28">
      <c r="A530" s="74">
        <f t="shared" si="177"/>
        <v>522</v>
      </c>
      <c r="B530" s="73">
        <f t="shared" si="178"/>
        <v>14.005815978014805</v>
      </c>
      <c r="C530" s="73">
        <f t="shared" si="179"/>
        <v>-6.0063754636263935</v>
      </c>
      <c r="D530" s="73">
        <f t="shared" si="180"/>
        <v>257.19192233747555</v>
      </c>
      <c r="E530" s="73">
        <f t="shared" si="181"/>
        <v>363.63312531249505</v>
      </c>
      <c r="F530" s="14">
        <f t="shared" si="182"/>
        <v>0.69600034291447643</v>
      </c>
      <c r="G530" s="14">
        <f>F530-(Gamma-lambda*LN(D530))</f>
        <v>-3.6752318299762776E-2</v>
      </c>
      <c r="H530" s="15">
        <f t="shared" si="173"/>
        <v>112.52446923498098</v>
      </c>
      <c r="I530" s="15">
        <f>H530*K_over_G</f>
        <v>150.03262564664132</v>
      </c>
      <c r="J530" s="73">
        <f t="shared" si="183"/>
        <v>290.59569524822268</v>
      </c>
      <c r="K530" s="73">
        <f>Mtc+N_*chi*G530</f>
        <v>1.2041364761843605</v>
      </c>
      <c r="L530" s="73">
        <f t="shared" si="184"/>
        <v>1.4138590435019658</v>
      </c>
      <c r="M530" s="73">
        <f t="shared" si="174"/>
        <v>-0.2097225673176053</v>
      </c>
      <c r="N530" s="44">
        <f t="shared" si="172"/>
        <v>2.9999999999999997E-4</v>
      </c>
      <c r="O530" s="44">
        <f t="shared" si="175"/>
        <v>-6.2916770195281581E-5</v>
      </c>
      <c r="P530" s="14">
        <f>_H*D530/J530</f>
        <v>177.01013920236215</v>
      </c>
      <c r="Q530" s="52">
        <f>D530*EXP(-chi*G530/Mtc)</f>
        <v>287.33905958537252</v>
      </c>
      <c r="R530" s="44">
        <f t="shared" si="176"/>
        <v>-5.9511294362438671E-4</v>
      </c>
      <c r="S530" s="73">
        <f t="shared" si="185"/>
        <v>290.42275798861897</v>
      </c>
      <c r="T530" s="73">
        <f>R530/(1/Mtc+1/(path_DqDp-W529))</f>
        <v>-4.1788358881233816E-4</v>
      </c>
      <c r="U530" s="52">
        <f>D530*T530/(path_DqDp-E530/D530)</f>
        <v>-6.7759604264440818E-2</v>
      </c>
      <c r="V530" s="73">
        <f t="shared" si="186"/>
        <v>257.12416273321111</v>
      </c>
      <c r="W530" s="14">
        <f t="shared" si="187"/>
        <v>1.4134409804406494</v>
      </c>
      <c r="X530">
        <f t="shared" si="188"/>
        <v>363.42982866861098</v>
      </c>
      <c r="Y530">
        <f t="shared" si="170"/>
        <v>-4.5163246308858892E-7</v>
      </c>
      <c r="Z530" s="44">
        <f t="shared" si="189"/>
        <v>-6.0127123038922307E-2</v>
      </c>
      <c r="AA530">
        <f t="shared" si="171"/>
        <v>-1.8066883164721772E-6</v>
      </c>
      <c r="AB530" s="43">
        <f t="shared" si="190"/>
        <v>0.1603776046372529</v>
      </c>
    </row>
    <row r="531" spans="1:28">
      <c r="A531" s="74">
        <f t="shared" si="177"/>
        <v>523</v>
      </c>
      <c r="B531" s="73">
        <f t="shared" si="178"/>
        <v>14.033523029094544</v>
      </c>
      <c r="C531" s="73">
        <f t="shared" si="179"/>
        <v>-6.012712303892231</v>
      </c>
      <c r="D531" s="73">
        <f t="shared" si="180"/>
        <v>257.12416273321111</v>
      </c>
      <c r="E531" s="73">
        <f t="shared" si="181"/>
        <v>363.42982866861098</v>
      </c>
      <c r="F531" s="14">
        <f t="shared" si="182"/>
        <v>0.69610200741802231</v>
      </c>
      <c r="G531" s="14">
        <f>F531-(Gamma-lambda*LN(D531))</f>
        <v>-3.6654606206414919E-2</v>
      </c>
      <c r="H531" s="15">
        <f t="shared" si="173"/>
        <v>112.50964544950565</v>
      </c>
      <c r="I531" s="15">
        <f>H531*K_over_G</f>
        <v>150.01286059934088</v>
      </c>
      <c r="J531" s="73">
        <f t="shared" si="183"/>
        <v>290.42275798861897</v>
      </c>
      <c r="K531" s="73">
        <f>Mtc+N_*chi*G531</f>
        <v>1.2042849985662494</v>
      </c>
      <c r="L531" s="73">
        <f t="shared" si="184"/>
        <v>1.4134409804406494</v>
      </c>
      <c r="M531" s="73">
        <f t="shared" si="174"/>
        <v>-0.20915598187439999</v>
      </c>
      <c r="N531" s="44">
        <f t="shared" si="172"/>
        <v>2.9999999999999997E-4</v>
      </c>
      <c r="O531" s="44">
        <f t="shared" si="175"/>
        <v>-6.274679456231999E-5</v>
      </c>
      <c r="P531" s="14">
        <f>_H*D531/J531</f>
        <v>177.0688802172227</v>
      </c>
      <c r="Q531" s="52">
        <f>D531*EXP(-chi*G531/Mtc)</f>
        <v>287.17871705588868</v>
      </c>
      <c r="R531" s="44">
        <f t="shared" si="176"/>
        <v>-5.9336124274382443E-4</v>
      </c>
      <c r="S531" s="73">
        <f t="shared" si="185"/>
        <v>290.25043238001774</v>
      </c>
      <c r="T531" s="73">
        <f>R531/(1/Mtc+1/(path_DqDp-W530))</f>
        <v>-4.1670216833028853E-4</v>
      </c>
      <c r="U531" s="52">
        <f>D531*T531/(path_DqDp-E531/D531)</f>
        <v>-6.7532436436431573E-2</v>
      </c>
      <c r="V531" s="73">
        <f t="shared" si="186"/>
        <v>257.0566302967747</v>
      </c>
      <c r="W531" s="14">
        <f t="shared" si="187"/>
        <v>1.4130240998422712</v>
      </c>
      <c r="X531">
        <f t="shared" si="188"/>
        <v>363.22721363358755</v>
      </c>
      <c r="Y531">
        <f t="shared" si="170"/>
        <v>-4.5017764588063793E-7</v>
      </c>
      <c r="Z531" s="44">
        <f t="shared" si="189"/>
        <v>-6.0190320011130505E-2</v>
      </c>
      <c r="AA531">
        <f t="shared" si="171"/>
        <v>-1.8008681319181754E-6</v>
      </c>
      <c r="AB531" s="43">
        <f t="shared" si="190"/>
        <v>0.16067580376912097</v>
      </c>
    </row>
    <row r="532" spans="1:28">
      <c r="A532" s="74">
        <f t="shared" si="177"/>
        <v>524</v>
      </c>
      <c r="B532" s="73">
        <f t="shared" si="178"/>
        <v>14.06123637654108</v>
      </c>
      <c r="C532" s="73">
        <f t="shared" si="179"/>
        <v>-6.0190320011130503</v>
      </c>
      <c r="D532" s="73">
        <f t="shared" si="180"/>
        <v>257.0566302967747</v>
      </c>
      <c r="E532" s="73">
        <f t="shared" si="181"/>
        <v>363.22721363358755</v>
      </c>
      <c r="F532" s="14">
        <f t="shared" si="182"/>
        <v>0.69620339686227573</v>
      </c>
      <c r="G532" s="14">
        <f>F532-(Gamma-lambda*LN(D532))</f>
        <v>-3.6557156958163084E-2</v>
      </c>
      <c r="H532" s="15">
        <f t="shared" si="173"/>
        <v>112.49486941803025</v>
      </c>
      <c r="I532" s="15">
        <f>H532*K_over_G</f>
        <v>149.99315922404034</v>
      </c>
      <c r="J532" s="73">
        <f t="shared" si="183"/>
        <v>290.25043238001774</v>
      </c>
      <c r="K532" s="73">
        <f>Mtc+N_*chi*G532</f>
        <v>1.2044331214235922</v>
      </c>
      <c r="L532" s="73">
        <f t="shared" si="184"/>
        <v>1.4130240998422712</v>
      </c>
      <c r="M532" s="73">
        <f t="shared" si="174"/>
        <v>-0.20859097841867902</v>
      </c>
      <c r="N532" s="44">
        <f t="shared" si="172"/>
        <v>2.9999999999999997E-4</v>
      </c>
      <c r="O532" s="44">
        <f t="shared" si="175"/>
        <v>-6.2577293525603706E-5</v>
      </c>
      <c r="P532" s="14">
        <f>_H*D532/J532</f>
        <v>177.12747449775841</v>
      </c>
      <c r="Q532" s="52">
        <f>D532*EXP(-chi*G532/Mtc)</f>
        <v>287.01892523699973</v>
      </c>
      <c r="R532" s="44">
        <f t="shared" si="176"/>
        <v>-5.9161534510463539E-4</v>
      </c>
      <c r="S532" s="73">
        <f t="shared" si="185"/>
        <v>290.07871577029846</v>
      </c>
      <c r="T532" s="73">
        <f>R532/(1/Mtc+1/(path_DqDp-W531))</f>
        <v>-4.1552438552029821E-4</v>
      </c>
      <c r="U532" s="52">
        <f>D532*T532/(path_DqDp-E532/D532)</f>
        <v>-6.7306188038123105E-2</v>
      </c>
      <c r="V532" s="73">
        <f t="shared" si="186"/>
        <v>256.98932410873658</v>
      </c>
      <c r="W532" s="14">
        <f t="shared" si="187"/>
        <v>1.4126083980627582</v>
      </c>
      <c r="X532">
        <f t="shared" si="188"/>
        <v>363.02527744847333</v>
      </c>
      <c r="Y532">
        <f t="shared" si="170"/>
        <v>-4.4872838458979215E-7</v>
      </c>
      <c r="Z532" s="44">
        <f t="shared" si="189"/>
        <v>-6.0253346033040701E-2</v>
      </c>
      <c r="AA532">
        <f t="shared" si="171"/>
        <v>-1.7950701766124736E-6</v>
      </c>
      <c r="AB532" s="43">
        <f t="shared" si="190"/>
        <v>0.16097400869894435</v>
      </c>
    </row>
    <row r="533" spans="1:28">
      <c r="A533" s="74">
        <f t="shared" si="177"/>
        <v>525</v>
      </c>
      <c r="B533" s="73">
        <f t="shared" si="178"/>
        <v>14.088956002126412</v>
      </c>
      <c r="C533" s="73">
        <f t="shared" si="179"/>
        <v>-6.0253346033040698</v>
      </c>
      <c r="D533" s="73">
        <f t="shared" si="180"/>
        <v>256.98932410873658</v>
      </c>
      <c r="E533" s="73">
        <f t="shared" si="181"/>
        <v>363.02527744847333</v>
      </c>
      <c r="F533" s="14">
        <f t="shared" si="182"/>
        <v>0.69630451201780874</v>
      </c>
      <c r="G533" s="14">
        <f>F533-(Gamma-lambda*LN(D533))</f>
        <v>-3.6459969828199323E-2</v>
      </c>
      <c r="H533" s="15">
        <f t="shared" si="173"/>
        <v>112.48014095816457</v>
      </c>
      <c r="I533" s="15">
        <f>H533*K_over_G</f>
        <v>149.97352127755278</v>
      </c>
      <c r="J533" s="73">
        <f t="shared" si="183"/>
        <v>290.07871577029846</v>
      </c>
      <c r="K533" s="73">
        <f>Mtc+N_*chi*G533</f>
        <v>1.2045808458611371</v>
      </c>
      <c r="L533" s="73">
        <f t="shared" si="184"/>
        <v>1.4126083980627582</v>
      </c>
      <c r="M533" s="73">
        <f t="shared" si="174"/>
        <v>-0.20802755220162106</v>
      </c>
      <c r="N533" s="44">
        <f t="shared" si="172"/>
        <v>2.9999999999999997E-4</v>
      </c>
      <c r="O533" s="44">
        <f t="shared" si="175"/>
        <v>-6.2408265660486315E-5</v>
      </c>
      <c r="P533" s="14">
        <f>_H*D533/J533</f>
        <v>177.18592239786113</v>
      </c>
      <c r="Q533" s="52">
        <f>D533*EXP(-chi*G533/Mtc)</f>
        <v>286.85968184312054</v>
      </c>
      <c r="R533" s="44">
        <f t="shared" si="176"/>
        <v>-5.8987522828322187E-4</v>
      </c>
      <c r="S533" s="73">
        <f t="shared" si="185"/>
        <v>289.90760552161333</v>
      </c>
      <c r="T533" s="73">
        <f>R533/(1/Mtc+1/(path_DqDp-W532))</f>
        <v>-4.1435022793931094E-4</v>
      </c>
      <c r="U533" s="52">
        <f>D533*T533/(path_DqDp-E533/D533)</f>
        <v>-6.7080854461162964E-2</v>
      </c>
      <c r="V533" s="73">
        <f t="shared" si="186"/>
        <v>256.92224325427543</v>
      </c>
      <c r="W533" s="14">
        <f t="shared" si="187"/>
        <v>1.4121938714705209</v>
      </c>
      <c r="X533">
        <f t="shared" si="188"/>
        <v>362.82401736814614</v>
      </c>
      <c r="Y533">
        <f t="shared" si="170"/>
        <v>-4.4728465324900827E-7</v>
      </c>
      <c r="Z533" s="44">
        <f t="shared" si="189"/>
        <v>-6.0316201583354434E-2</v>
      </c>
      <c r="AA533">
        <f t="shared" si="171"/>
        <v>-1.7892943466531031E-6</v>
      </c>
      <c r="AB533" s="43">
        <f t="shared" si="190"/>
        <v>0.16127221940459768</v>
      </c>
    </row>
    <row r="534" spans="1:28">
      <c r="A534" s="74">
        <f t="shared" si="177"/>
        <v>526</v>
      </c>
      <c r="B534" s="73">
        <f t="shared" si="178"/>
        <v>14.116681887681288</v>
      </c>
      <c r="C534" s="73">
        <f t="shared" si="179"/>
        <v>-6.0316201583354436</v>
      </c>
      <c r="D534" s="73">
        <f t="shared" si="180"/>
        <v>256.92224325427543</v>
      </c>
      <c r="E534" s="73">
        <f t="shared" si="181"/>
        <v>362.82401736814614</v>
      </c>
      <c r="F534" s="14">
        <f t="shared" si="182"/>
        <v>0.69640535365286516</v>
      </c>
      <c r="G534" s="14">
        <f>F534-(Gamma-lambda*LN(D534))</f>
        <v>-3.6363044091855978E-2</v>
      </c>
      <c r="H534" s="15">
        <f t="shared" si="173"/>
        <v>112.46545988837102</v>
      </c>
      <c r="I534" s="15">
        <f>H534*K_over_G</f>
        <v>149.95394651782803</v>
      </c>
      <c r="J534" s="73">
        <f t="shared" si="183"/>
        <v>289.90760552161333</v>
      </c>
      <c r="K534" s="73">
        <f>Mtc+N_*chi*G534</f>
        <v>1.2047281729803789</v>
      </c>
      <c r="L534" s="73">
        <f t="shared" si="184"/>
        <v>1.4121938714705209</v>
      </c>
      <c r="M534" s="73">
        <f t="shared" si="174"/>
        <v>-0.20746569849014196</v>
      </c>
      <c r="N534" s="44">
        <f t="shared" si="172"/>
        <v>2.9999999999999997E-4</v>
      </c>
      <c r="O534" s="44">
        <f t="shared" si="175"/>
        <v>-6.2239709547042579E-5</v>
      </c>
      <c r="P534" s="14">
        <f>_H*D534/J534</f>
        <v>177.24422427070215</v>
      </c>
      <c r="Q534" s="52">
        <f>D534*EXP(-chi*G534/Mtc)</f>
        <v>286.70098460046654</v>
      </c>
      <c r="R534" s="44">
        <f t="shared" si="176"/>
        <v>-5.8814086992605178E-4</v>
      </c>
      <c r="S534" s="73">
        <f t="shared" si="185"/>
        <v>289.73709901030367</v>
      </c>
      <c r="T534" s="73">
        <f>R534/(1/Mtc+1/(path_DqDp-W533))</f>
        <v>-4.1317968316850176E-4</v>
      </c>
      <c r="U534" s="52">
        <f>D534*T534/(path_DqDp-E534/D534)</f>
        <v>-6.685643112176172E-2</v>
      </c>
      <c r="V534" s="73">
        <f t="shared" si="186"/>
        <v>256.85538682315365</v>
      </c>
      <c r="W534" s="14">
        <f t="shared" si="187"/>
        <v>1.4117805164464323</v>
      </c>
      <c r="X534">
        <f t="shared" si="188"/>
        <v>362.62343066124004</v>
      </c>
      <c r="Y534">
        <f t="shared" si="170"/>
        <v>-4.4584642601462412E-7</v>
      </c>
      <c r="Z534" s="44">
        <f t="shared" si="189"/>
        <v>-6.0378887139327493E-2</v>
      </c>
      <c r="AA534">
        <f t="shared" si="171"/>
        <v>-1.7835405386258418E-6</v>
      </c>
      <c r="AB534" s="43">
        <f t="shared" si="190"/>
        <v>0.16157043586405906</v>
      </c>
    </row>
    <row r="535" spans="1:28">
      <c r="A535" s="74">
        <f t="shared" si="177"/>
        <v>527</v>
      </c>
      <c r="B535" s="73">
        <f t="shared" si="178"/>
        <v>14.144414015094988</v>
      </c>
      <c r="C535" s="73">
        <f t="shared" si="179"/>
        <v>-6.0378887139327491</v>
      </c>
      <c r="D535" s="73">
        <f t="shared" si="180"/>
        <v>256.85538682315365</v>
      </c>
      <c r="E535" s="73">
        <f t="shared" si="181"/>
        <v>362.62343066124004</v>
      </c>
      <c r="F535" s="14">
        <f t="shared" si="182"/>
        <v>0.69650592253336707</v>
      </c>
      <c r="G535" s="14">
        <f>F535-(Gamma-lambda*LN(D535))</f>
        <v>-3.6266379026599349E-2</v>
      </c>
      <c r="H535" s="15">
        <f t="shared" si="173"/>
        <v>112.45082602796052</v>
      </c>
      <c r="I535" s="15">
        <f>H535*K_over_G</f>
        <v>149.93443470394737</v>
      </c>
      <c r="J535" s="73">
        <f t="shared" si="183"/>
        <v>289.73709901030367</v>
      </c>
      <c r="K535" s="73">
        <f>Mtc+N_*chi*G535</f>
        <v>1.2048751038795691</v>
      </c>
      <c r="L535" s="73">
        <f t="shared" si="184"/>
        <v>1.4117805164464323</v>
      </c>
      <c r="M535" s="73">
        <f t="shared" si="174"/>
        <v>-0.20690541256686323</v>
      </c>
      <c r="N535" s="44">
        <f t="shared" si="172"/>
        <v>2.9999999999999997E-4</v>
      </c>
      <c r="O535" s="44">
        <f t="shared" si="175"/>
        <v>-6.2071623770058971E-5</v>
      </c>
      <c r="P535" s="14">
        <f>_H*D535/J535</f>
        <v>177.30238046872921</v>
      </c>
      <c r="Q535" s="52">
        <f>D535*EXP(-chi*G535/Mtc)</f>
        <v>286.5428312469835</v>
      </c>
      <c r="R535" s="44">
        <f t="shared" si="176"/>
        <v>-5.8641224775055328E-4</v>
      </c>
      <c r="S535" s="73">
        <f t="shared" si="185"/>
        <v>289.56719362681628</v>
      </c>
      <c r="T535" s="73">
        <f>R535/(1/Mtc+1/(path_DqDp-W534))</f>
        <v>-4.1201273881408945E-4</v>
      </c>
      <c r="U535" s="52">
        <f>D535*T535/(path_DqDp-E535/D535)</f>
        <v>-6.6632913460660581E-2</v>
      </c>
      <c r="V535" s="73">
        <f t="shared" si="186"/>
        <v>256.78875390969301</v>
      </c>
      <c r="W535" s="14">
        <f t="shared" si="187"/>
        <v>1.4113683293837989</v>
      </c>
      <c r="X535">
        <f t="shared" si="188"/>
        <v>362.42351461007087</v>
      </c>
      <c r="Y535">
        <f t="shared" si="170"/>
        <v>-4.4441367716649226E-7</v>
      </c>
      <c r="Z535" s="44">
        <f t="shared" si="189"/>
        <v>-6.0441403176774718E-2</v>
      </c>
      <c r="AA535">
        <f t="shared" si="171"/>
        <v>-1.7778086496177448E-6</v>
      </c>
      <c r="AB535" s="43">
        <f t="shared" si="190"/>
        <v>0.16186865805540945</v>
      </c>
    </row>
    <row r="536" spans="1:28">
      <c r="A536" s="74">
        <f t="shared" si="177"/>
        <v>528</v>
      </c>
      <c r="B536" s="73">
        <f t="shared" si="178"/>
        <v>14.172152366315123</v>
      </c>
      <c r="C536" s="73">
        <f t="shared" si="179"/>
        <v>-6.0441403176774715</v>
      </c>
      <c r="D536" s="73">
        <f t="shared" si="180"/>
        <v>256.78875390969301</v>
      </c>
      <c r="E536" s="73">
        <f t="shared" si="181"/>
        <v>362.42351461007087</v>
      </c>
      <c r="F536" s="14">
        <f t="shared" si="182"/>
        <v>0.696606219422924</v>
      </c>
      <c r="G536" s="14">
        <f>F536-(Gamma-lambda*LN(D536))</f>
        <v>-3.6169973912021369E-2</v>
      </c>
      <c r="H536" s="15">
        <f t="shared" si="173"/>
        <v>112.43623919708844</v>
      </c>
      <c r="I536" s="15">
        <f>H536*K_over_G</f>
        <v>149.91498559611793</v>
      </c>
      <c r="J536" s="73">
        <f t="shared" si="183"/>
        <v>289.56719362681628</v>
      </c>
      <c r="K536" s="73">
        <f>Mtc+N_*chi*G536</f>
        <v>1.2050216396537274</v>
      </c>
      <c r="L536" s="73">
        <f t="shared" si="184"/>
        <v>1.4113683293837989</v>
      </c>
      <c r="M536" s="73">
        <f t="shared" si="174"/>
        <v>-0.20634668973007142</v>
      </c>
      <c r="N536" s="44">
        <f t="shared" si="172"/>
        <v>2.9999999999999997E-4</v>
      </c>
      <c r="O536" s="44">
        <f t="shared" si="175"/>
        <v>-6.1904006919021422E-5</v>
      </c>
      <c r="P536" s="14">
        <f>_H*D536/J536</f>
        <v>177.36039134366379</v>
      </c>
      <c r="Q536" s="52">
        <f>D536*EXP(-chi*G536/Mtc)</f>
        <v>286.38521953227644</v>
      </c>
      <c r="R536" s="44">
        <f t="shared" si="176"/>
        <v>-5.8468933954615172E-4</v>
      </c>
      <c r="S536" s="73">
        <f t="shared" si="185"/>
        <v>289.39788677562041</v>
      </c>
      <c r="T536" s="73">
        <f>R536/(1/Mtc+1/(path_DqDp-W535))</f>
        <v>-4.1084938250824781E-4</v>
      </c>
      <c r="U536" s="52">
        <f>D536*T536/(path_DqDp-E536/D536)</f>
        <v>-6.6410296943115635E-2</v>
      </c>
      <c r="V536" s="73">
        <f t="shared" si="186"/>
        <v>256.72234361274991</v>
      </c>
      <c r="W536" s="14">
        <f t="shared" si="187"/>
        <v>1.410957306688337</v>
      </c>
      <c r="X536">
        <f t="shared" si="188"/>
        <v>362.22426651056338</v>
      </c>
      <c r="Y536">
        <f t="shared" si="170"/>
        <v>-4.4298638110822278E-7</v>
      </c>
      <c r="Z536" s="44">
        <f t="shared" si="189"/>
        <v>-6.0503750170074845E-2</v>
      </c>
      <c r="AA536">
        <f t="shared" si="171"/>
        <v>-1.7720985772053932E-6</v>
      </c>
      <c r="AB536" s="43">
        <f t="shared" si="190"/>
        <v>0.16216688595683224</v>
      </c>
    </row>
    <row r="537" spans="1:28">
      <c r="A537" s="74">
        <f t="shared" si="177"/>
        <v>529</v>
      </c>
      <c r="B537" s="73">
        <f t="shared" si="178"/>
        <v>14.199896923347396</v>
      </c>
      <c r="C537" s="73">
        <f t="shared" si="179"/>
        <v>-6.0503750170074841</v>
      </c>
      <c r="D537" s="73">
        <f t="shared" si="180"/>
        <v>256.72234361274991</v>
      </c>
      <c r="E537" s="73">
        <f t="shared" si="181"/>
        <v>362.22426651056338</v>
      </c>
      <c r="F537" s="14">
        <f t="shared" si="182"/>
        <v>0.69670624508283951</v>
      </c>
      <c r="G537" s="14">
        <f>F537-(Gamma-lambda*LN(D537))</f>
        <v>-3.6073828029834165E-2</v>
      </c>
      <c r="H537" s="15">
        <f t="shared" si="173"/>
        <v>112.42169921675057</v>
      </c>
      <c r="I537" s="15">
        <f>H537*K_over_G</f>
        <v>149.89559895566745</v>
      </c>
      <c r="J537" s="73">
        <f t="shared" si="183"/>
        <v>289.39788677562041</v>
      </c>
      <c r="K537" s="73">
        <f>Mtc+N_*chi*G537</f>
        <v>1.205167781394652</v>
      </c>
      <c r="L537" s="73">
        <f t="shared" si="184"/>
        <v>1.410957306688337</v>
      </c>
      <c r="M537" s="73">
        <f t="shared" si="174"/>
        <v>-0.20578952529368499</v>
      </c>
      <c r="N537" s="44">
        <f t="shared" si="172"/>
        <v>2.9999999999999997E-4</v>
      </c>
      <c r="O537" s="44">
        <f t="shared" si="175"/>
        <v>-6.1736857588105489E-5</v>
      </c>
      <c r="P537" s="14">
        <f>_H*D537/J537</f>
        <v>177.4182572464982</v>
      </c>
      <c r="Q537" s="52">
        <f>D537*EXP(-chi*G537/Mtc)</f>
        <v>286.22814721754071</v>
      </c>
      <c r="R537" s="44">
        <f t="shared" si="176"/>
        <v>-5.8297212317497886E-4</v>
      </c>
      <c r="S537" s="73">
        <f t="shared" si="185"/>
        <v>289.2291758751245</v>
      </c>
      <c r="T537" s="73">
        <f>R537/(1/Mtc+1/(path_DqDp-W536))</f>
        <v>-4.0968960190978598E-4</v>
      </c>
      <c r="U537" s="52">
        <f>D537*T537/(path_DqDp-E537/D537)</f>
        <v>-6.6188577058845746E-2</v>
      </c>
      <c r="V537" s="73">
        <f t="shared" si="186"/>
        <v>256.65615503569109</v>
      </c>
      <c r="W537" s="14">
        <f t="shared" si="187"/>
        <v>1.4105474447781448</v>
      </c>
      <c r="X537">
        <f t="shared" si="188"/>
        <v>362.02568367217742</v>
      </c>
      <c r="Y537">
        <f t="shared" si="170"/>
        <v>-4.4156451236718047E-7</v>
      </c>
      <c r="Z537" s="44">
        <f t="shared" si="189"/>
        <v>-6.0565928592175321E-2</v>
      </c>
      <c r="AA537">
        <f t="shared" si="171"/>
        <v>-1.7664102194638544E-6</v>
      </c>
      <c r="AB537" s="43">
        <f t="shared" si="190"/>
        <v>0.16246511954661277</v>
      </c>
    </row>
    <row r="538" spans="1:28">
      <c r="A538" s="74">
        <f t="shared" si="177"/>
        <v>530</v>
      </c>
      <c r="B538" s="73">
        <f t="shared" si="178"/>
        <v>14.227647668255432</v>
      </c>
      <c r="C538" s="73">
        <f t="shared" si="179"/>
        <v>-6.056592859217532</v>
      </c>
      <c r="D538" s="73">
        <f t="shared" si="180"/>
        <v>256.65615503569109</v>
      </c>
      <c r="E538" s="73">
        <f t="shared" si="181"/>
        <v>362.02568367217742</v>
      </c>
      <c r="F538" s="14">
        <f t="shared" si="182"/>
        <v>0.6968060002721197</v>
      </c>
      <c r="G538" s="14">
        <f>F538-(Gamma-lambda*LN(D538))</f>
        <v>-3.5977940663861729E-2</v>
      </c>
      <c r="H538" s="15">
        <f t="shared" si="173"/>
        <v>112.40720590877899</v>
      </c>
      <c r="I538" s="15">
        <f>H538*K_over_G</f>
        <v>149.87627454503868</v>
      </c>
      <c r="J538" s="73">
        <f t="shared" si="183"/>
        <v>289.2291758751245</v>
      </c>
      <c r="K538" s="73">
        <f>Mtc+N_*chi*G538</f>
        <v>1.2053135301909301</v>
      </c>
      <c r="L538" s="73">
        <f t="shared" si="184"/>
        <v>1.4105474447781448</v>
      </c>
      <c r="M538" s="73">
        <f t="shared" si="174"/>
        <v>-0.20523391458721463</v>
      </c>
      <c r="N538" s="44">
        <f t="shared" si="172"/>
        <v>2.9999999999999997E-4</v>
      </c>
      <c r="O538" s="44">
        <f t="shared" si="175"/>
        <v>-6.1570174376164382E-5</v>
      </c>
      <c r="P538" s="14">
        <f>_H*D538/J538</f>
        <v>177.47597852749342</v>
      </c>
      <c r="Q538" s="52">
        <f>D538*EXP(-chi*G538/Mtc)</f>
        <v>286.07161207549166</v>
      </c>
      <c r="R538" s="44">
        <f t="shared" si="176"/>
        <v>-5.8126057657279266E-4</v>
      </c>
      <c r="S538" s="73">
        <f t="shared" si="185"/>
        <v>289.06105835759365</v>
      </c>
      <c r="T538" s="73">
        <f>R538/(1/Mtc+1/(path_DqDp-W537))</f>
        <v>-4.0853338470497576E-4</v>
      </c>
      <c r="U538" s="52">
        <f>D538*T538/(path_DqDp-E538/D538)</f>
        <v>-6.5967749322005137E-2</v>
      </c>
      <c r="V538" s="73">
        <f t="shared" si="186"/>
        <v>256.59018728636909</v>
      </c>
      <c r="W538" s="14">
        <f t="shared" si="187"/>
        <v>1.4101387400836742</v>
      </c>
      <c r="X538">
        <f t="shared" si="188"/>
        <v>361.82776341783449</v>
      </c>
      <c r="Y538">
        <f t="shared" ref="Y538:Y601" si="191">U538/(I538*MPa_to_kPa)</f>
        <v>-4.4014804559464448E-7</v>
      </c>
      <c r="Z538" s="44">
        <f t="shared" si="189"/>
        <v>-6.0627938914597078E-2</v>
      </c>
      <c r="AA538">
        <f t="shared" ref="AA538:AA601" si="192">(X538-X537)/(H538*MPa_to_kPa)</f>
        <v>-1.7607434749650228E-6</v>
      </c>
      <c r="AB538" s="43">
        <f t="shared" si="190"/>
        <v>0.1627633588031378</v>
      </c>
    </row>
    <row r="539" spans="1:28">
      <c r="A539" s="74">
        <f t="shared" si="177"/>
        <v>531</v>
      </c>
      <c r="B539" s="73">
        <f t="shared" si="178"/>
        <v>14.255404583160544</v>
      </c>
      <c r="C539" s="73">
        <f t="shared" si="179"/>
        <v>-6.0627938914597079</v>
      </c>
      <c r="D539" s="73">
        <f t="shared" si="180"/>
        <v>256.59018728636909</v>
      </c>
      <c r="E539" s="73">
        <f t="shared" si="181"/>
        <v>361.82776341783449</v>
      </c>
      <c r="F539" s="14">
        <f t="shared" si="182"/>
        <v>0.69690548574748046</v>
      </c>
      <c r="G539" s="14">
        <f>F539-(Gamma-lambda*LN(D539))</f>
        <v>-3.5882311100033815E-2</v>
      </c>
      <c r="H539" s="15">
        <f t="shared" si="173"/>
        <v>112.39275909583809</v>
      </c>
      <c r="I539" s="15">
        <f>H539*K_over_G</f>
        <v>149.85701212778415</v>
      </c>
      <c r="J539" s="73">
        <f t="shared" si="183"/>
        <v>289.06105835759365</v>
      </c>
      <c r="K539" s="73">
        <f>Mtc+N_*chi*G539</f>
        <v>1.2054588871279486</v>
      </c>
      <c r="L539" s="73">
        <f t="shared" si="184"/>
        <v>1.4101387400836742</v>
      </c>
      <c r="M539" s="73">
        <f t="shared" si="174"/>
        <v>-0.20467985295572566</v>
      </c>
      <c r="N539" s="44">
        <f t="shared" si="172"/>
        <v>2.9999999999999997E-4</v>
      </c>
      <c r="O539" s="44">
        <f t="shared" si="175"/>
        <v>-6.1403955886717688E-5</v>
      </c>
      <c r="P539" s="14">
        <f>_H*D539/J539</f>
        <v>177.53355553617652</v>
      </c>
      <c r="Q539" s="52">
        <f>D539*EXP(-chi*G539/Mtc)</f>
        <v>285.91561189029585</v>
      </c>
      <c r="R539" s="44">
        <f t="shared" si="176"/>
        <v>-5.7955467774971022E-4</v>
      </c>
      <c r="S539" s="73">
        <f t="shared" si="185"/>
        <v>288.89353166906722</v>
      </c>
      <c r="T539" s="73">
        <f>R539/(1/Mtc+1/(path_DqDp-W538))</f>
        <v>-4.0738071860824755E-4</v>
      </c>
      <c r="U539" s="52">
        <f>D539*T539/(path_DqDp-E539/D539)</f>
        <v>-6.5747809271135563E-2</v>
      </c>
      <c r="V539" s="73">
        <f t="shared" si="186"/>
        <v>256.52443947709793</v>
      </c>
      <c r="W539" s="14">
        <f t="shared" si="187"/>
        <v>1.4097311890477042</v>
      </c>
      <c r="X539">
        <f t="shared" si="188"/>
        <v>361.6305030838451</v>
      </c>
      <c r="Y539">
        <f t="shared" si="191"/>
        <v>-4.3873695556582922E-7</v>
      </c>
      <c r="Z539" s="44">
        <f t="shared" si="189"/>
        <v>-6.0689781607439361E-2</v>
      </c>
      <c r="AA539">
        <f t="shared" si="192"/>
        <v>-1.7550982427718989E-6</v>
      </c>
      <c r="AB539" s="43">
        <f t="shared" si="190"/>
        <v>0.16306160370489503</v>
      </c>
    </row>
    <row r="540" spans="1:28">
      <c r="A540" s="74">
        <f t="shared" si="177"/>
        <v>532</v>
      </c>
      <c r="B540" s="73">
        <f t="shared" si="178"/>
        <v>14.283167650241525</v>
      </c>
      <c r="C540" s="73">
        <f t="shared" si="179"/>
        <v>-6.0689781607439359</v>
      </c>
      <c r="D540" s="73">
        <f t="shared" si="180"/>
        <v>256.52443947709793</v>
      </c>
      <c r="E540" s="73">
        <f t="shared" si="181"/>
        <v>361.6305030838451</v>
      </c>
      <c r="F540" s="14">
        <f t="shared" si="182"/>
        <v>0.69700470226335531</v>
      </c>
      <c r="G540" s="14">
        <f>F540-(Gamma-lambda*LN(D540))</f>
        <v>-3.5786938626378939E-2</v>
      </c>
      <c r="H540" s="15">
        <f t="shared" si="173"/>
        <v>112.3783586014204</v>
      </c>
      <c r="I540" s="15">
        <f>H540*K_over_G</f>
        <v>149.83781146856055</v>
      </c>
      <c r="J540" s="73">
        <f t="shared" si="183"/>
        <v>288.89353166906722</v>
      </c>
      <c r="K540" s="73">
        <f>Mtc+N_*chi*G540</f>
        <v>1.2056038532879041</v>
      </c>
      <c r="L540" s="73">
        <f t="shared" si="184"/>
        <v>1.4097311890477042</v>
      </c>
      <c r="M540" s="73">
        <f t="shared" si="174"/>
        <v>-0.20412733575980013</v>
      </c>
      <c r="N540" s="44">
        <f t="shared" si="172"/>
        <v>2.9999999999999997E-4</v>
      </c>
      <c r="O540" s="44">
        <f t="shared" si="175"/>
        <v>-6.1238200727940033E-5</v>
      </c>
      <c r="P540" s="14">
        <f>_H*D540/J540</f>
        <v>177.5909886213384</v>
      </c>
      <c r="Q540" s="52">
        <f>D540*EXP(-chi*G540/Mtc)</f>
        <v>285.76014445750263</v>
      </c>
      <c r="R540" s="44">
        <f t="shared" si="176"/>
        <v>-5.7785440479087924E-4</v>
      </c>
      <c r="S540" s="73">
        <f t="shared" si="185"/>
        <v>288.72659326927663</v>
      </c>
      <c r="T540" s="73">
        <f>R540/(1/Mtc+1/(path_DqDp-W539))</f>
        <v>-4.0623159136284184E-4</v>
      </c>
      <c r="U540" s="52">
        <f>D540*T540/(path_DqDp-E540/D540)</f>
        <v>-6.5528752469112272E-2</v>
      </c>
      <c r="V540" s="73">
        <f t="shared" si="186"/>
        <v>256.45891072462882</v>
      </c>
      <c r="W540" s="14">
        <f t="shared" si="187"/>
        <v>1.4093247881253095</v>
      </c>
      <c r="X540">
        <f t="shared" si="188"/>
        <v>361.43390001983516</v>
      </c>
      <c r="Y540">
        <f t="shared" si="191"/>
        <v>-4.3733121717986203E-7</v>
      </c>
      <c r="Z540" s="44">
        <f t="shared" si="189"/>
        <v>-6.0751457139384478E-2</v>
      </c>
      <c r="AA540">
        <f t="shared" si="192"/>
        <v>-1.749474422448539E-6</v>
      </c>
      <c r="AB540" s="43">
        <f t="shared" si="190"/>
        <v>0.16335985423047258</v>
      </c>
    </row>
    <row r="541" spans="1:28">
      <c r="A541" s="74">
        <f t="shared" si="177"/>
        <v>533</v>
      </c>
      <c r="B541" s="73">
        <f t="shared" si="178"/>
        <v>14.310936851734443</v>
      </c>
      <c r="C541" s="73">
        <f t="shared" si="179"/>
        <v>-6.0751457139384479</v>
      </c>
      <c r="D541" s="73">
        <f t="shared" si="180"/>
        <v>256.45891072462882</v>
      </c>
      <c r="E541" s="73">
        <f t="shared" si="181"/>
        <v>361.43390001983516</v>
      </c>
      <c r="F541" s="14">
        <f t="shared" si="182"/>
        <v>0.69710365057190293</v>
      </c>
      <c r="G541" s="14">
        <f>F541-(Gamma-lambda*LN(D541))</f>
        <v>-3.569182253301717E-2</v>
      </c>
      <c r="H541" s="15">
        <f t="shared" si="173"/>
        <v>112.36400424984262</v>
      </c>
      <c r="I541" s="15">
        <f>H541*K_over_G</f>
        <v>149.81867233312352</v>
      </c>
      <c r="J541" s="73">
        <f t="shared" si="183"/>
        <v>288.72659326927663</v>
      </c>
      <c r="K541" s="73">
        <f>Mtc+N_*chi*G541</f>
        <v>1.205748429749814</v>
      </c>
      <c r="L541" s="73">
        <f t="shared" si="184"/>
        <v>1.4093247881253095</v>
      </c>
      <c r="M541" s="73">
        <f t="shared" si="174"/>
        <v>-0.20357635837549548</v>
      </c>
      <c r="N541" s="44">
        <f t="shared" si="172"/>
        <v>2.9999999999999997E-4</v>
      </c>
      <c r="O541" s="44">
        <f t="shared" si="175"/>
        <v>-6.1072907512648634E-5</v>
      </c>
      <c r="P541" s="14">
        <f>_H*D541/J541</f>
        <v>177.64827813103184</v>
      </c>
      <c r="Q541" s="52">
        <f>D541*EXP(-chi*G541/Mtc)</f>
        <v>285.60520758397513</v>
      </c>
      <c r="R541" s="44">
        <f t="shared" si="176"/>
        <v>-5.7615973585728052E-4</v>
      </c>
      <c r="S541" s="73">
        <f t="shared" si="185"/>
        <v>288.56024063156366</v>
      </c>
      <c r="T541" s="73">
        <f>R541/(1/Mtc+1/(path_DqDp-W540))</f>
        <v>-4.0508599074155148E-4</v>
      </c>
      <c r="U541" s="52">
        <f>D541*T541/(path_DqDp-E541/D541)</f>
        <v>-6.5310574503105664E-2</v>
      </c>
      <c r="V541" s="73">
        <f t="shared" si="186"/>
        <v>256.39360015012574</v>
      </c>
      <c r="W541" s="14">
        <f t="shared" si="187"/>
        <v>1.4089195337838321</v>
      </c>
      <c r="X541">
        <f t="shared" si="188"/>
        <v>361.23795158867341</v>
      </c>
      <c r="Y541">
        <f t="shared" si="191"/>
        <v>-4.3593080545986194E-7</v>
      </c>
      <c r="Z541" s="44">
        <f t="shared" si="189"/>
        <v>-6.0812965977702589E-2</v>
      </c>
      <c r="AA541">
        <f t="shared" si="192"/>
        <v>-1.7438719140522926E-6</v>
      </c>
      <c r="AB541" s="43">
        <f t="shared" si="190"/>
        <v>0.16365811035855854</v>
      </c>
    </row>
    <row r="542" spans="1:28">
      <c r="A542" s="74">
        <f t="shared" si="177"/>
        <v>534</v>
      </c>
      <c r="B542" s="73">
        <f t="shared" si="178"/>
        <v>14.338712169932432</v>
      </c>
      <c r="C542" s="73">
        <f t="shared" si="179"/>
        <v>-6.0812965977702591</v>
      </c>
      <c r="D542" s="73">
        <f t="shared" si="180"/>
        <v>256.39360015012574</v>
      </c>
      <c r="E542" s="73">
        <f t="shared" si="181"/>
        <v>361.23795158867341</v>
      </c>
      <c r="F542" s="14">
        <f t="shared" si="182"/>
        <v>0.69720233142301513</v>
      </c>
      <c r="G542" s="14">
        <f>F542-(Gamma-lambda*LN(D542))</f>
        <v>-3.5596962112153685E-2</v>
      </c>
      <c r="H542" s="15">
        <f t="shared" si="173"/>
        <v>112.34969586624148</v>
      </c>
      <c r="I542" s="15">
        <f>H542*K_over_G</f>
        <v>149.79959448832199</v>
      </c>
      <c r="J542" s="73">
        <f t="shared" si="183"/>
        <v>288.56024063156366</v>
      </c>
      <c r="K542" s="73">
        <f>Mtc+N_*chi*G542</f>
        <v>1.2058926175895264</v>
      </c>
      <c r="L542" s="73">
        <f t="shared" si="184"/>
        <v>1.4089195337838321</v>
      </c>
      <c r="M542" s="73">
        <f t="shared" si="174"/>
        <v>-0.20302691619430568</v>
      </c>
      <c r="N542" s="44">
        <f t="shared" si="172"/>
        <v>2.9999999999999997E-4</v>
      </c>
      <c r="O542" s="44">
        <f t="shared" si="175"/>
        <v>-6.0908074858291698E-5</v>
      </c>
      <c r="P542" s="14">
        <f>_H*D542/J542</f>
        <v>177.70542441256933</v>
      </c>
      <c r="Q542" s="52">
        <f>D542*EXP(-chi*G542/Mtc)</f>
        <v>285.45079908782253</v>
      </c>
      <c r="R542" s="44">
        <f t="shared" si="176"/>
        <v>-5.7447064918632828E-4</v>
      </c>
      <c r="S542" s="73">
        <f t="shared" si="185"/>
        <v>288.39447124279866</v>
      </c>
      <c r="T542" s="73">
        <f>R542/(1/Mtc+1/(path_DqDp-W541))</f>
        <v>-4.0394390454732228E-4</v>
      </c>
      <c r="U542" s="52">
        <f>D542*T542/(path_DqDp-E542/D542)</f>
        <v>-6.5093270984520793E-2</v>
      </c>
      <c r="V542" s="73">
        <f t="shared" si="186"/>
        <v>256.32850687914123</v>
      </c>
      <c r="W542" s="14">
        <f t="shared" si="187"/>
        <v>1.4085154225028509</v>
      </c>
      <c r="X542">
        <f t="shared" si="188"/>
        <v>361.0426551663985</v>
      </c>
      <c r="Y542">
        <f t="shared" si="191"/>
        <v>-4.3453569555286955E-7</v>
      </c>
      <c r="Z542" s="44">
        <f t="shared" si="189"/>
        <v>-6.0874308588256432E-2</v>
      </c>
      <c r="AA542">
        <f t="shared" si="192"/>
        <v>-1.7382906181376636E-6</v>
      </c>
      <c r="AB542" s="43">
        <f t="shared" si="190"/>
        <v>0.16395637206794039</v>
      </c>
    </row>
    <row r="543" spans="1:28">
      <c r="A543" s="74">
        <f t="shared" si="177"/>
        <v>535</v>
      </c>
      <c r="B543" s="73">
        <f t="shared" si="178"/>
        <v>14.366493587185492</v>
      </c>
      <c r="C543" s="73">
        <f t="shared" si="179"/>
        <v>-6.0874308588256429</v>
      </c>
      <c r="D543" s="73">
        <f t="shared" si="180"/>
        <v>256.32850687914123</v>
      </c>
      <c r="E543" s="73">
        <f t="shared" si="181"/>
        <v>361.0426551663985</v>
      </c>
      <c r="F543" s="14">
        <f t="shared" si="182"/>
        <v>0.69730074556432409</v>
      </c>
      <c r="G543" s="14">
        <f>F543-(Gamma-lambda*LN(D543))</f>
        <v>-3.5502356658071776E-2</v>
      </c>
      <c r="H543" s="15">
        <f t="shared" si="173"/>
        <v>112.33543327656972</v>
      </c>
      <c r="I543" s="15">
        <f>H543*K_over_G</f>
        <v>149.78057770209298</v>
      </c>
      <c r="J543" s="73">
        <f t="shared" si="183"/>
        <v>288.39447124279866</v>
      </c>
      <c r="K543" s="73">
        <f>Mtc+N_*chi*G543</f>
        <v>1.2060364178797309</v>
      </c>
      <c r="L543" s="73">
        <f t="shared" si="184"/>
        <v>1.4085154225028509</v>
      </c>
      <c r="M543" s="73">
        <f t="shared" si="174"/>
        <v>-0.20247900462311996</v>
      </c>
      <c r="N543" s="44">
        <f t="shared" si="172"/>
        <v>2.9999999999999997E-4</v>
      </c>
      <c r="O543" s="44">
        <f t="shared" si="175"/>
        <v>-6.0743701386935982E-5</v>
      </c>
      <c r="P543" s="14">
        <f>_H*D543/J543</f>
        <v>177.76242781252131</v>
      </c>
      <c r="Q543" s="52">
        <f>D543*EXP(-chi*G543/Mtc)</f>
        <v>285.2969167983324</v>
      </c>
      <c r="R543" s="44">
        <f t="shared" si="176"/>
        <v>-5.7278712309246803E-4</v>
      </c>
      <c r="S543" s="73">
        <f t="shared" si="185"/>
        <v>288.22928260329974</v>
      </c>
      <c r="T543" s="73">
        <f>R543/(1/Mtc+1/(path_DqDp-W542))</f>
        <v>-4.0280532061384949E-4</v>
      </c>
      <c r="U543" s="52">
        <f>D543*T543/(path_DqDp-E543/D543)</f>
        <v>-6.4876837548937402E-2</v>
      </c>
      <c r="V543" s="73">
        <f t="shared" si="186"/>
        <v>256.26363004159231</v>
      </c>
      <c r="W543" s="14">
        <f t="shared" si="187"/>
        <v>1.4081124507741498</v>
      </c>
      <c r="X543">
        <f t="shared" si="188"/>
        <v>360.84800814214657</v>
      </c>
      <c r="Y543">
        <f t="shared" si="191"/>
        <v>-4.3314586272977654E-7</v>
      </c>
      <c r="Z543" s="44">
        <f t="shared" si="189"/>
        <v>-6.0935485435506094E-2</v>
      </c>
      <c r="AA543">
        <f t="shared" si="192"/>
        <v>-1.732730435754092E-6</v>
      </c>
      <c r="AB543" s="43">
        <f t="shared" si="190"/>
        <v>0.16425463933750464</v>
      </c>
    </row>
    <row r="544" spans="1:28">
      <c r="A544" s="74">
        <f t="shared" si="177"/>
        <v>536</v>
      </c>
      <c r="B544" s="73">
        <f t="shared" si="178"/>
        <v>14.394281085900261</v>
      </c>
      <c r="C544" s="73">
        <f t="shared" si="179"/>
        <v>-6.0935485435506092</v>
      </c>
      <c r="D544" s="73">
        <f t="shared" si="180"/>
        <v>256.26363004159231</v>
      </c>
      <c r="E544" s="73">
        <f t="shared" si="181"/>
        <v>360.84800814214657</v>
      </c>
      <c r="F544" s="14">
        <f t="shared" si="182"/>
        <v>0.69739889374121022</v>
      </c>
      <c r="G544" s="14">
        <f>F544-(Gamma-lambda*LN(D544))</f>
        <v>-3.5408005467125636E-2</v>
      </c>
      <c r="H544" s="15">
        <f t="shared" si="173"/>
        <v>112.32121630759192</v>
      </c>
      <c r="I544" s="15">
        <f>H544*K_over_G</f>
        <v>149.76162174345592</v>
      </c>
      <c r="J544" s="73">
        <f t="shared" si="183"/>
        <v>288.22928260329974</v>
      </c>
      <c r="K544" s="73">
        <f>Mtc+N_*chi*G544</f>
        <v>1.206179831689969</v>
      </c>
      <c r="L544" s="73">
        <f t="shared" si="184"/>
        <v>1.4081124507741498</v>
      </c>
      <c r="M544" s="73">
        <f t="shared" si="174"/>
        <v>-0.20193261908418081</v>
      </c>
      <c r="N544" s="44">
        <f t="shared" si="172"/>
        <v>2.9999999999999997E-4</v>
      </c>
      <c r="O544" s="44">
        <f t="shared" si="175"/>
        <v>-6.0579785725254239E-5</v>
      </c>
      <c r="P544" s="14">
        <f>_H*D544/J544</f>
        <v>177.81928867671442</v>
      </c>
      <c r="Q544" s="52">
        <f>D544*EXP(-chi*G544/Mtc)</f>
        <v>285.1435585559027</v>
      </c>
      <c r="R544" s="44">
        <f t="shared" si="176"/>
        <v>-5.7110913596794782E-4</v>
      </c>
      <c r="S544" s="73">
        <f t="shared" si="185"/>
        <v>288.0646722267515</v>
      </c>
      <c r="T544" s="73">
        <f>R544/(1/Mtc+1/(path_DqDp-W543))</f>
        <v>-4.0167022680629702E-4</v>
      </c>
      <c r="U544" s="52">
        <f>D544*T544/(path_DqDp-E544/D544)</f>
        <v>-6.4661269856070472E-2</v>
      </c>
      <c r="V544" s="73">
        <f t="shared" si="186"/>
        <v>256.19896877173625</v>
      </c>
      <c r="W544" s="14">
        <f t="shared" si="187"/>
        <v>1.4077106151016876</v>
      </c>
      <c r="X544">
        <f t="shared" si="188"/>
        <v>360.65400791807889</v>
      </c>
      <c r="Y544">
        <f t="shared" si="191"/>
        <v>-4.3176128238539161E-7</v>
      </c>
      <c r="Z544" s="44">
        <f t="shared" si="189"/>
        <v>-6.0996496982513734E-2</v>
      </c>
      <c r="AA544">
        <f t="shared" si="192"/>
        <v>-1.7271912684457488E-6</v>
      </c>
      <c r="AB544" s="43">
        <f t="shared" si="190"/>
        <v>0.16455291214623619</v>
      </c>
    </row>
    <row r="545" spans="1:28">
      <c r="A545" s="74">
        <f t="shared" si="177"/>
        <v>537</v>
      </c>
      <c r="B545" s="73">
        <f t="shared" si="178"/>
        <v>14.422074648539827</v>
      </c>
      <c r="C545" s="73">
        <f t="shared" si="179"/>
        <v>-6.0996496982513735</v>
      </c>
      <c r="D545" s="73">
        <f t="shared" si="180"/>
        <v>256.19896877173625</v>
      </c>
      <c r="E545" s="73">
        <f t="shared" si="181"/>
        <v>360.65400791807889</v>
      </c>
      <c r="F545" s="14">
        <f t="shared" si="182"/>
        <v>0.69749677669680976</v>
      </c>
      <c r="G545" s="14">
        <f>F545-(Gamma-lambda*LN(D545))</f>
        <v>-3.5313907837734249E-2</v>
      </c>
      <c r="H545" s="15">
        <f t="shared" si="173"/>
        <v>112.30704478688057</v>
      </c>
      <c r="I545" s="15">
        <f>H545*K_over_G</f>
        <v>149.74272638250744</v>
      </c>
      <c r="J545" s="73">
        <f t="shared" si="183"/>
        <v>288.0646722267515</v>
      </c>
      <c r="K545" s="73">
        <f>Mtc+N_*chi*G545</f>
        <v>1.206322860086644</v>
      </c>
      <c r="L545" s="73">
        <f t="shared" si="184"/>
        <v>1.4077106151016876</v>
      </c>
      <c r="M545" s="73">
        <f t="shared" si="174"/>
        <v>-0.20138775501504358</v>
      </c>
      <c r="N545" s="44">
        <f t="shared" si="172"/>
        <v>2.9999999999999997E-4</v>
      </c>
      <c r="O545" s="44">
        <f t="shared" si="175"/>
        <v>-6.0416326504513068E-5</v>
      </c>
      <c r="P545" s="14">
        <f>_H*D545/J545</f>
        <v>177.87600735023003</v>
      </c>
      <c r="Q545" s="52">
        <f>D545*EXP(-chi*G545/Mtc)</f>
        <v>284.99072221197594</v>
      </c>
      <c r="R545" s="44">
        <f t="shared" si="176"/>
        <v>-5.6943666628310691E-4</v>
      </c>
      <c r="S545" s="73">
        <f t="shared" si="185"/>
        <v>287.90063764012478</v>
      </c>
      <c r="T545" s="73">
        <f>R545/(1/Mtc+1/(path_DqDp-W544))</f>
        <v>-4.0053861102167475E-4</v>
      </c>
      <c r="U545" s="52">
        <f>D545*T545/(path_DqDp-E545/D545)</f>
        <v>-6.4446563589676931E-2</v>
      </c>
      <c r="V545" s="73">
        <f t="shared" si="186"/>
        <v>256.13452220814656</v>
      </c>
      <c r="W545" s="14">
        <f t="shared" si="187"/>
        <v>1.4073099120015637</v>
      </c>
      <c r="X545">
        <f t="shared" si="188"/>
        <v>360.46065190930932</v>
      </c>
      <c r="Y545">
        <f t="shared" si="191"/>
        <v>-4.3038193003814182E-7</v>
      </c>
      <c r="Z545" s="44">
        <f t="shared" si="189"/>
        <v>-6.1057343690948285E-2</v>
      </c>
      <c r="AA545">
        <f t="shared" si="192"/>
        <v>-1.7216730182553693E-6</v>
      </c>
      <c r="AB545" s="43">
        <f t="shared" si="190"/>
        <v>0.16485119047321792</v>
      </c>
    </row>
    <row r="546" spans="1:28">
      <c r="A546" s="74">
        <f t="shared" si="177"/>
        <v>538</v>
      </c>
      <c r="B546" s="73">
        <f t="shared" si="178"/>
        <v>14.449874257623517</v>
      </c>
      <c r="C546" s="73">
        <f t="shared" si="179"/>
        <v>-6.1057343690948285</v>
      </c>
      <c r="D546" s="73">
        <f t="shared" si="180"/>
        <v>256.13452220814656</v>
      </c>
      <c r="E546" s="73">
        <f t="shared" si="181"/>
        <v>360.46065190930932</v>
      </c>
      <c r="F546" s="14">
        <f t="shared" si="182"/>
        <v>0.69759439517202193</v>
      </c>
      <c r="G546" s="14">
        <f>F546-(Gamma-lambda*LN(D546))</f>
        <v>-3.5220063070374397E-2</v>
      </c>
      <c r="H546" s="15">
        <f t="shared" si="173"/>
        <v>112.29291854281195</v>
      </c>
      <c r="I546" s="15">
        <f>H546*K_over_G</f>
        <v>149.72389139041596</v>
      </c>
      <c r="J546" s="73">
        <f t="shared" si="183"/>
        <v>287.90063764012478</v>
      </c>
      <c r="K546" s="73">
        <f>Mtc+N_*chi*G546</f>
        <v>1.206465504133031</v>
      </c>
      <c r="L546" s="73">
        <f t="shared" si="184"/>
        <v>1.4073099120015637</v>
      </c>
      <c r="M546" s="73">
        <f t="shared" si="174"/>
        <v>-0.20084440786853275</v>
      </c>
      <c r="N546" s="44">
        <f t="shared" si="172"/>
        <v>2.9999999999999997E-4</v>
      </c>
      <c r="O546" s="44">
        <f t="shared" si="175"/>
        <v>-6.0253322360559816E-5</v>
      </c>
      <c r="P546" s="14">
        <f>_H*D546/J546</f>
        <v>177.93258417740233</v>
      </c>
      <c r="Q546" s="52">
        <f>D546*EXP(-chi*G546/Mtc)</f>
        <v>284.83840562897177</v>
      </c>
      <c r="R546" s="44">
        <f t="shared" si="176"/>
        <v>-5.6776969258710765E-4</v>
      </c>
      <c r="S546" s="73">
        <f t="shared" si="185"/>
        <v>287.73717638359625</v>
      </c>
      <c r="T546" s="73">
        <f>R546/(1/Mtc+1/(path_DqDp-W545))</f>
        <v>-3.9941046118952814E-4</v>
      </c>
      <c r="U546" s="52">
        <f>D546*T546/(path_DqDp-E546/D546)</f>
        <v>-6.4232714457513287E-2</v>
      </c>
      <c r="V546" s="73">
        <f t="shared" si="186"/>
        <v>256.07028949368907</v>
      </c>
      <c r="W546" s="14">
        <f t="shared" si="187"/>
        <v>1.4069103380019865</v>
      </c>
      <c r="X546">
        <f t="shared" si="188"/>
        <v>360.2679375438326</v>
      </c>
      <c r="Y546">
        <f t="shared" si="191"/>
        <v>-4.2900778133011388E-7</v>
      </c>
      <c r="Z546" s="44">
        <f t="shared" si="189"/>
        <v>-6.1118026021090177E-2</v>
      </c>
      <c r="AA546">
        <f t="shared" si="192"/>
        <v>-1.7161755877174482E-6</v>
      </c>
      <c r="AB546" s="43">
        <f t="shared" si="190"/>
        <v>0.16514947429763019</v>
      </c>
    </row>
    <row r="547" spans="1:28">
      <c r="A547" s="74">
        <f t="shared" si="177"/>
        <v>539</v>
      </c>
      <c r="B547" s="73">
        <f t="shared" si="178"/>
        <v>14.477679895726681</v>
      </c>
      <c r="C547" s="73">
        <f t="shared" si="179"/>
        <v>-6.1118026021090177</v>
      </c>
      <c r="D547" s="73">
        <f t="shared" si="180"/>
        <v>256.07028949368907</v>
      </c>
      <c r="E547" s="73">
        <f t="shared" si="181"/>
        <v>360.2679375438326</v>
      </c>
      <c r="F547" s="14">
        <f t="shared" si="182"/>
        <v>0.69769174990551719</v>
      </c>
      <c r="G547" s="14">
        <f>F547-(Gamma-lambda*LN(D547))</f>
        <v>-3.5126470467573223E-2</v>
      </c>
      <c r="H547" s="15">
        <f t="shared" si="173"/>
        <v>112.27883740456204</v>
      </c>
      <c r="I547" s="15">
        <f>H547*K_over_G</f>
        <v>149.70511653941608</v>
      </c>
      <c r="J547" s="73">
        <f t="shared" si="183"/>
        <v>287.73717638359625</v>
      </c>
      <c r="K547" s="73">
        <f>Mtc+N_*chi*G547</f>
        <v>1.2066077648892888</v>
      </c>
      <c r="L547" s="73">
        <f t="shared" si="184"/>
        <v>1.4069103380019865</v>
      </c>
      <c r="M547" s="73">
        <f t="shared" si="174"/>
        <v>-0.20030257311269772</v>
      </c>
      <c r="N547" s="44">
        <f t="shared" si="172"/>
        <v>2.9999999999999997E-4</v>
      </c>
      <c r="O547" s="44">
        <f t="shared" si="175"/>
        <v>-6.0090771933809309E-5</v>
      </c>
      <c r="P547" s="14">
        <f>_H*D547/J547</f>
        <v>177.98901950181752</v>
      </c>
      <c r="Q547" s="52">
        <f>D547*EXP(-chi*G547/Mtc)</f>
        <v>284.68660668022073</v>
      </c>
      <c r="R547" s="44">
        <f t="shared" si="176"/>
        <v>-5.6610819350840674E-4</v>
      </c>
      <c r="S547" s="73">
        <f t="shared" si="185"/>
        <v>287.57428601046854</v>
      </c>
      <c r="T547" s="73">
        <f>R547/(1/Mtc+1/(path_DqDp-W546))</f>
        <v>-3.9828576527244254E-4</v>
      </c>
      <c r="U547" s="52">
        <f>D547*T547/(path_DqDp-E547/D547)</f>
        <v>-6.4019718191264632E-2</v>
      </c>
      <c r="V547" s="73">
        <f t="shared" si="186"/>
        <v>256.0062697754978</v>
      </c>
      <c r="W547" s="14">
        <f t="shared" si="187"/>
        <v>1.4065118896432405</v>
      </c>
      <c r="X547">
        <f t="shared" si="188"/>
        <v>360.07586226245263</v>
      </c>
      <c r="Y547">
        <f t="shared" si="191"/>
        <v>-4.2763881202690083E-7</v>
      </c>
      <c r="Z547" s="44">
        <f t="shared" si="189"/>
        <v>-6.1178544431836013E-2</v>
      </c>
      <c r="AA547">
        <f t="shared" si="192"/>
        <v>-1.7106988798600314E-6</v>
      </c>
      <c r="AB547" s="43">
        <f t="shared" si="190"/>
        <v>0.16544776359875032</v>
      </c>
    </row>
    <row r="548" spans="1:28">
      <c r="A548" s="74">
        <f t="shared" si="177"/>
        <v>540</v>
      </c>
      <c r="B548" s="73">
        <f t="shared" si="178"/>
        <v>14.505491545480499</v>
      </c>
      <c r="C548" s="73">
        <f t="shared" si="179"/>
        <v>-6.1178544431836013</v>
      </c>
      <c r="D548" s="73">
        <f t="shared" si="180"/>
        <v>256.0062697754978</v>
      </c>
      <c r="E548" s="73">
        <f t="shared" si="181"/>
        <v>360.07586226245263</v>
      </c>
      <c r="F548" s="14">
        <f t="shared" si="182"/>
        <v>0.69778884163374422</v>
      </c>
      <c r="G548" s="14">
        <f>F548-(Gamma-lambda*LN(D548))</f>
        <v>-3.503312933390279E-2</v>
      </c>
      <c r="H548" s="15">
        <f t="shared" si="173"/>
        <v>112.26480120210246</v>
      </c>
      <c r="I548" s="15">
        <f>H548*K_over_G</f>
        <v>149.6864016028033</v>
      </c>
      <c r="J548" s="73">
        <f t="shared" si="183"/>
        <v>287.57428601046854</v>
      </c>
      <c r="K548" s="73">
        <f>Mtc+N_*chi*G548</f>
        <v>1.2067496434124678</v>
      </c>
      <c r="L548" s="73">
        <f t="shared" si="184"/>
        <v>1.4065118896432405</v>
      </c>
      <c r="M548" s="73">
        <f t="shared" si="174"/>
        <v>-0.19976224623077266</v>
      </c>
      <c r="N548" s="44">
        <f t="shared" si="172"/>
        <v>2.9999999999999997E-4</v>
      </c>
      <c r="O548" s="44">
        <f t="shared" si="175"/>
        <v>-5.9928673869231791E-5</v>
      </c>
      <c r="P548" s="14">
        <f>_H*D548/J548</f>
        <v>178.0453136663119</v>
      </c>
      <c r="Q548" s="52">
        <f>D548*EXP(-chi*G548/Mtc)</f>
        <v>284.53532324989902</v>
      </c>
      <c r="R548" s="44">
        <f t="shared" si="176"/>
        <v>-5.644521477551136E-4</v>
      </c>
      <c r="S548" s="73">
        <f t="shared" si="185"/>
        <v>287.41196408709078</v>
      </c>
      <c r="T548" s="73">
        <f>R548/(1/Mtc+1/(path_DqDp-W547))</f>
        <v>-3.9716451126646778E-4</v>
      </c>
      <c r="U548" s="52">
        <f>D548*T548/(path_DqDp-E548/D548)</f>
        <v>-6.3807570546461828E-2</v>
      </c>
      <c r="V548" s="73">
        <f t="shared" si="186"/>
        <v>255.94246220495134</v>
      </c>
      <c r="W548" s="14">
        <f t="shared" si="187"/>
        <v>1.4061145634776515</v>
      </c>
      <c r="X548">
        <f t="shared" si="188"/>
        <v>359.88442351871049</v>
      </c>
      <c r="Y548">
        <f t="shared" si="191"/>
        <v>-4.2627499801736734E-7</v>
      </c>
      <c r="Z548" s="44">
        <f t="shared" si="189"/>
        <v>-6.123889938070326E-2</v>
      </c>
      <c r="AA548">
        <f t="shared" si="192"/>
        <v>-1.7052427982080144E-6</v>
      </c>
      <c r="AB548" s="43">
        <f t="shared" si="190"/>
        <v>0.16574605835595213</v>
      </c>
    </row>
    <row r="549" spans="1:28">
      <c r="A549" s="74">
        <f t="shared" si="177"/>
        <v>541</v>
      </c>
      <c r="B549" s="73">
        <f t="shared" si="178"/>
        <v>14.533309189571773</v>
      </c>
      <c r="C549" s="73">
        <f t="shared" si="179"/>
        <v>-6.1238899380703256</v>
      </c>
      <c r="D549" s="73">
        <f t="shared" si="180"/>
        <v>255.94246220495134</v>
      </c>
      <c r="E549" s="73">
        <f t="shared" si="181"/>
        <v>359.88442351871049</v>
      </c>
      <c r="F549" s="14">
        <f t="shared" si="182"/>
        <v>0.69788567109093758</v>
      </c>
      <c r="G549" s="14">
        <f>F549-(Gamma-lambda*LN(D549))</f>
        <v>-3.4940038975972199E-2</v>
      </c>
      <c r="H549" s="15">
        <f t="shared" si="173"/>
        <v>112.2508097661965</v>
      </c>
      <c r="I549" s="15">
        <f>H549*K_over_G</f>
        <v>149.66774635492868</v>
      </c>
      <c r="J549" s="73">
        <f t="shared" si="183"/>
        <v>287.41196408709078</v>
      </c>
      <c r="K549" s="73">
        <f>Mtc+N_*chi*G549</f>
        <v>1.2068911407565224</v>
      </c>
      <c r="L549" s="73">
        <f t="shared" si="184"/>
        <v>1.4061145634776515</v>
      </c>
      <c r="M549" s="73">
        <f t="shared" si="174"/>
        <v>-0.19922342272112914</v>
      </c>
      <c r="N549" s="44">
        <f t="shared" si="172"/>
        <v>2.9999999999999997E-4</v>
      </c>
      <c r="O549" s="44">
        <f t="shared" si="175"/>
        <v>-5.976702681633874E-5</v>
      </c>
      <c r="P549" s="14">
        <f>_H*D549/J549</f>
        <v>178.10146701297123</v>
      </c>
      <c r="Q549" s="52">
        <f>D549*EXP(-chi*G549/Mtc)</f>
        <v>284.38455323296228</v>
      </c>
      <c r="R549" s="44">
        <f t="shared" si="176"/>
        <v>-5.6280153411556952E-4</v>
      </c>
      <c r="S549" s="73">
        <f t="shared" si="185"/>
        <v>287.25020819277938</v>
      </c>
      <c r="T549" s="73">
        <f>R549/(1/Mtc+1/(path_DqDp-W548))</f>
        <v>-3.9604668720169696E-4</v>
      </c>
      <c r="U549" s="52">
        <f>D549*T549/(path_DqDp-E549/D549)</f>
        <v>-6.3596267302424292E-2</v>
      </c>
      <c r="V549" s="73">
        <f t="shared" si="186"/>
        <v>255.87886593764892</v>
      </c>
      <c r="W549" s="14">
        <f t="shared" si="187"/>
        <v>1.4057183560695536</v>
      </c>
      <c r="X549">
        <f t="shared" si="188"/>
        <v>359.69361877881357</v>
      </c>
      <c r="Y549">
        <f t="shared" si="191"/>
        <v>-4.2491631531358335E-7</v>
      </c>
      <c r="Z549" s="44">
        <f t="shared" si="189"/>
        <v>-6.129909132383491E-2</v>
      </c>
      <c r="AA549">
        <f t="shared" si="192"/>
        <v>-1.6998072467747868E-6</v>
      </c>
      <c r="AB549" s="43">
        <f t="shared" si="190"/>
        <v>0.16604435854870536</v>
      </c>
    </row>
    <row r="550" spans="1:28">
      <c r="A550" s="74">
        <f t="shared" si="177"/>
        <v>542</v>
      </c>
      <c r="B550" s="73">
        <f t="shared" si="178"/>
        <v>14.561132810742707</v>
      </c>
      <c r="C550" s="73">
        <f t="shared" si="179"/>
        <v>-6.1299091323834913</v>
      </c>
      <c r="D550" s="73">
        <f t="shared" si="180"/>
        <v>255.87886593764892</v>
      </c>
      <c r="E550" s="73">
        <f t="shared" si="181"/>
        <v>359.69361877881357</v>
      </c>
      <c r="F550" s="14">
        <f t="shared" si="182"/>
        <v>0.69798223900912515</v>
      </c>
      <c r="G550" s="14">
        <f>F550-(Gamma-lambda*LN(D550))</f>
        <v>-3.4847198702421478E-2</v>
      </c>
      <c r="H550" s="15">
        <f t="shared" si="173"/>
        <v>112.23686292839503</v>
      </c>
      <c r="I550" s="15">
        <f>H550*K_over_G</f>
        <v>149.64915057119339</v>
      </c>
      <c r="J550" s="73">
        <f t="shared" si="183"/>
        <v>287.25020819277938</v>
      </c>
      <c r="K550" s="73">
        <f>Mtc+N_*chi*G550</f>
        <v>1.2070322579723194</v>
      </c>
      <c r="L550" s="73">
        <f t="shared" si="184"/>
        <v>1.4057183560695536</v>
      </c>
      <c r="M550" s="73">
        <f t="shared" si="174"/>
        <v>-0.19868609809723425</v>
      </c>
      <c r="N550" s="44">
        <f t="shared" si="172"/>
        <v>2.9999999999999997E-4</v>
      </c>
      <c r="O550" s="44">
        <f t="shared" si="175"/>
        <v>-5.9605829429170273E-5</v>
      </c>
      <c r="P550" s="14">
        <f>_H*D550/J550</f>
        <v>178.15747988312924</v>
      </c>
      <c r="Q550" s="52">
        <f>D550*EXP(-chi*G550/Mtc)</f>
        <v>284.23429453508078</v>
      </c>
      <c r="R550" s="44">
        <f t="shared" si="176"/>
        <v>-5.6115633145870092E-4</v>
      </c>
      <c r="S550" s="73">
        <f t="shared" si="185"/>
        <v>287.08901591973915</v>
      </c>
      <c r="T550" s="73">
        <f>R550/(1/Mtc+1/(path_DqDp-W549))</f>
        <v>-3.9493228114268527E-4</v>
      </c>
      <c r="U550" s="52">
        <f>D550*T550/(path_DqDp-E550/D550)</f>
        <v>-6.3385804262178255E-2</v>
      </c>
      <c r="V550" s="73">
        <f t="shared" si="186"/>
        <v>255.81548013338676</v>
      </c>
      <c r="W550" s="14">
        <f t="shared" si="187"/>
        <v>1.4053232639952538</v>
      </c>
      <c r="X550">
        <f t="shared" si="188"/>
        <v>359.50344552156406</v>
      </c>
      <c r="Y550">
        <f t="shared" si="191"/>
        <v>-4.2356274005059174E-7</v>
      </c>
      <c r="Z550" s="44">
        <f t="shared" si="189"/>
        <v>-6.1359120716004134E-2</v>
      </c>
      <c r="AA550">
        <f t="shared" si="192"/>
        <v>-1.6943921300690572E-6</v>
      </c>
      <c r="AB550" s="43">
        <f t="shared" si="190"/>
        <v>0.16634266415657528</v>
      </c>
    </row>
    <row r="551" spans="1:28">
      <c r="A551" s="74">
        <f t="shared" si="177"/>
        <v>543</v>
      </c>
      <c r="B551" s="73">
        <f t="shared" si="178"/>
        <v>14.588962391790723</v>
      </c>
      <c r="C551" s="73">
        <f t="shared" si="179"/>
        <v>-6.1359120716004139</v>
      </c>
      <c r="D551" s="73">
        <f t="shared" si="180"/>
        <v>255.81548013338676</v>
      </c>
      <c r="E551" s="73">
        <f t="shared" si="181"/>
        <v>359.50344552156406</v>
      </c>
      <c r="F551" s="14">
        <f t="shared" si="182"/>
        <v>0.6980785461181358</v>
      </c>
      <c r="G551" s="14">
        <f>F551-(Gamma-lambda*LN(D551))</f>
        <v>-3.4754607823914818E-2</v>
      </c>
      <c r="H551" s="15">
        <f t="shared" si="173"/>
        <v>112.22296052103239</v>
      </c>
      <c r="I551" s="15">
        <f>H551*K_over_G</f>
        <v>149.6306140280432</v>
      </c>
      <c r="J551" s="73">
        <f t="shared" si="183"/>
        <v>287.08901591973915</v>
      </c>
      <c r="K551" s="73">
        <f>Mtc+N_*chi*G551</f>
        <v>1.2071729961076494</v>
      </c>
      <c r="L551" s="73">
        <f t="shared" si="184"/>
        <v>1.4053232639952538</v>
      </c>
      <c r="M551" s="73">
        <f t="shared" si="174"/>
        <v>-0.19815026788760437</v>
      </c>
      <c r="N551" s="44">
        <f t="shared" si="172"/>
        <v>2.9999999999999997E-4</v>
      </c>
      <c r="O551" s="44">
        <f t="shared" si="175"/>
        <v>-5.9445080366281309E-5</v>
      </c>
      <c r="P551" s="14">
        <f>_H*D551/J551</f>
        <v>178.21335261736698</v>
      </c>
      <c r="Q551" s="52">
        <f>D551*EXP(-chi*G551/Mtc)</f>
        <v>284.0845450725746</v>
      </c>
      <c r="R551" s="44">
        <f t="shared" si="176"/>
        <v>-5.5951651873441266E-4</v>
      </c>
      <c r="S551" s="73">
        <f t="shared" si="185"/>
        <v>286.92838487298485</v>
      </c>
      <c r="T551" s="73">
        <f>R551/(1/Mtc+1/(path_DqDp-W550))</f>
        <v>-3.9382128118889631E-4</v>
      </c>
      <c r="U551" s="52">
        <f>D551*T551/(path_DqDp-E551/D551)</f>
        <v>-6.3176177252380242E-2</v>
      </c>
      <c r="V551" s="73">
        <f t="shared" si="186"/>
        <v>255.75230395613437</v>
      </c>
      <c r="W551" s="14">
        <f t="shared" si="187"/>
        <v>1.4049292838429961</v>
      </c>
      <c r="X551">
        <f t="shared" si="188"/>
        <v>359.31390123828811</v>
      </c>
      <c r="Y551">
        <f t="shared" si="191"/>
        <v>-4.2221424848620885E-7</v>
      </c>
      <c r="Z551" s="44">
        <f t="shared" si="189"/>
        <v>-6.1418988010618902E-2</v>
      </c>
      <c r="AA551">
        <f t="shared" si="192"/>
        <v>-1.688997353090024E-6</v>
      </c>
      <c r="AB551" s="43">
        <f t="shared" si="190"/>
        <v>0.16664097515922219</v>
      </c>
    </row>
    <row r="552" spans="1:28">
      <c r="A552" s="74">
        <f t="shared" si="177"/>
        <v>544</v>
      </c>
      <c r="B552" s="73">
        <f t="shared" si="178"/>
        <v>14.616797915568256</v>
      </c>
      <c r="C552" s="73">
        <f t="shared" si="179"/>
        <v>-6.14189880106189</v>
      </c>
      <c r="D552" s="73">
        <f t="shared" si="180"/>
        <v>255.75230395613437</v>
      </c>
      <c r="E552" s="73">
        <f t="shared" si="181"/>
        <v>359.31390123828811</v>
      </c>
      <c r="F552" s="14">
        <f t="shared" si="182"/>
        <v>0.69817459314560659</v>
      </c>
      <c r="G552" s="14">
        <f>F552-(Gamma-lambda*LN(D552))</f>
        <v>-3.4662265653133906E-2</v>
      </c>
      <c r="H552" s="15">
        <f t="shared" si="173"/>
        <v>112.20910237722251</v>
      </c>
      <c r="I552" s="15">
        <f>H552*K_over_G</f>
        <v>149.61213650296335</v>
      </c>
      <c r="J552" s="73">
        <f t="shared" si="183"/>
        <v>286.92838487298485</v>
      </c>
      <c r="K552" s="73">
        <f>Mtc+N_*chi*G552</f>
        <v>1.2073133562072365</v>
      </c>
      <c r="L552" s="73">
        <f t="shared" si="184"/>
        <v>1.4049292838429961</v>
      </c>
      <c r="M552" s="73">
        <f t="shared" si="174"/>
        <v>-0.19761592763575964</v>
      </c>
      <c r="N552" s="44">
        <f t="shared" si="172"/>
        <v>2.9999999999999997E-4</v>
      </c>
      <c r="O552" s="44">
        <f t="shared" si="175"/>
        <v>-5.9284778290727883E-5</v>
      </c>
      <c r="P552" s="14">
        <f>_H*D552/J552</f>
        <v>178.26908555551154</v>
      </c>
      <c r="Q552" s="52">
        <f>D552*EXP(-chi*G552/Mtc)</f>
        <v>283.93530277234936</v>
      </c>
      <c r="R552" s="44">
        <f t="shared" si="176"/>
        <v>-5.578820749739242E-4</v>
      </c>
      <c r="S552" s="73">
        <f t="shared" si="185"/>
        <v>286.76831267026301</v>
      </c>
      <c r="T552" s="73">
        <f>R552/(1/Mtc+1/(path_DqDp-W551))</f>
        <v>-3.9271367547510732E-4</v>
      </c>
      <c r="U552" s="52">
        <f>D552*T552/(path_DqDp-E552/D552)</f>
        <v>-6.2967382123235119E-2</v>
      </c>
      <c r="V552" s="73">
        <f t="shared" si="186"/>
        <v>255.68933657401112</v>
      </c>
      <c r="W552" s="14">
        <f t="shared" si="187"/>
        <v>1.4045364122129267</v>
      </c>
      <c r="X552">
        <f t="shared" si="188"/>
        <v>359.12498343276502</v>
      </c>
      <c r="Y552">
        <f t="shared" si="191"/>
        <v>-4.2087081700078476E-7</v>
      </c>
      <c r="Z552" s="44">
        <f t="shared" si="189"/>
        <v>-6.1478693659726628E-2</v>
      </c>
      <c r="AA552">
        <f t="shared" si="192"/>
        <v>-1.6836228213286085E-6</v>
      </c>
      <c r="AB552" s="43">
        <f t="shared" si="190"/>
        <v>0.16693929153640086</v>
      </c>
    </row>
    <row r="553" spans="1:28">
      <c r="A553" s="74">
        <f t="shared" si="177"/>
        <v>545</v>
      </c>
      <c r="B553" s="73">
        <f t="shared" si="178"/>
        <v>14.644639364982531</v>
      </c>
      <c r="C553" s="73">
        <f t="shared" si="179"/>
        <v>-6.1478693659726629</v>
      </c>
      <c r="D553" s="73">
        <f t="shared" si="180"/>
        <v>255.68933657401112</v>
      </c>
      <c r="E553" s="73">
        <f t="shared" si="181"/>
        <v>359.12498343276502</v>
      </c>
      <c r="F553" s="14">
        <f t="shared" si="182"/>
        <v>0.69827038081699022</v>
      </c>
      <c r="G553" s="14">
        <f>F553-(Gamma-lambda*LN(D553))</f>
        <v>-3.4570171504771374E-2</v>
      </c>
      <c r="H553" s="15">
        <f t="shared" si="173"/>
        <v>112.19528833085471</v>
      </c>
      <c r="I553" s="15">
        <f>H553*K_over_G</f>
        <v>149.59371777447296</v>
      </c>
      <c r="J553" s="73">
        <f t="shared" si="183"/>
        <v>286.76831267026301</v>
      </c>
      <c r="K553" s="73">
        <f>Mtc+N_*chi*G553</f>
        <v>1.2074533393127476</v>
      </c>
      <c r="L553" s="73">
        <f t="shared" si="184"/>
        <v>1.4045364122129267</v>
      </c>
      <c r="M553" s="73">
        <f t="shared" si="174"/>
        <v>-0.19708307290017912</v>
      </c>
      <c r="N553" s="44">
        <f t="shared" si="172"/>
        <v>2.9999999999999997E-4</v>
      </c>
      <c r="O553" s="44">
        <f t="shared" si="175"/>
        <v>-5.9124921870053735E-5</v>
      </c>
      <c r="P553" s="14">
        <f>_H*D553/J553</f>
        <v>178.32467903663562</v>
      </c>
      <c r="Q553" s="52">
        <f>D553*EXP(-chi*G553/Mtc)</f>
        <v>283.78656557183217</v>
      </c>
      <c r="R553" s="44">
        <f t="shared" si="176"/>
        <v>-5.5625297929010411E-4</v>
      </c>
      <c r="S553" s="73">
        <f t="shared" si="185"/>
        <v>286.60879694197422</v>
      </c>
      <c r="T553" s="73">
        <f>R553/(1/Mtc+1/(path_DqDp-W552))</f>
        <v>-3.9160945217181178E-4</v>
      </c>
      <c r="U553" s="52">
        <f>D553*T553/(path_DqDp-E553/D553)</f>
        <v>-6.275941474841458E-2</v>
      </c>
      <c r="V553" s="73">
        <f t="shared" si="186"/>
        <v>255.62657715926269</v>
      </c>
      <c r="W553" s="14">
        <f t="shared" si="187"/>
        <v>1.404144645717059</v>
      </c>
      <c r="X553">
        <f t="shared" si="188"/>
        <v>358.93668962115737</v>
      </c>
      <c r="Y553">
        <f t="shared" si="191"/>
        <v>-4.1953242209696589E-7</v>
      </c>
      <c r="Z553" s="44">
        <f t="shared" si="189"/>
        <v>-6.1538238114018783E-2</v>
      </c>
      <c r="AA553">
        <f t="shared" si="192"/>
        <v>-1.6782684407600723E-6</v>
      </c>
      <c r="AB553" s="43">
        <f t="shared" si="190"/>
        <v>0.16723761326796011</v>
      </c>
    </row>
    <row r="554" spans="1:28">
      <c r="A554" s="74">
        <f t="shared" si="177"/>
        <v>546</v>
      </c>
      <c r="B554" s="73">
        <f t="shared" si="178"/>
        <v>14.672486722995385</v>
      </c>
      <c r="C554" s="73">
        <f t="shared" si="179"/>
        <v>-6.1538238114018782</v>
      </c>
      <c r="D554" s="73">
        <f t="shared" si="180"/>
        <v>255.62657715926269</v>
      </c>
      <c r="E554" s="73">
        <f t="shared" si="181"/>
        <v>358.93668962115737</v>
      </c>
      <c r="F554" s="14">
        <f t="shared" si="182"/>
        <v>0.69836590985556257</v>
      </c>
      <c r="G554" s="14">
        <f>F554-(Gamma-lambda*LN(D554))</f>
        <v>-3.4478324695524032E-2</v>
      </c>
      <c r="H554" s="15">
        <f t="shared" si="173"/>
        <v>112.18151821658986</v>
      </c>
      <c r="I554" s="15">
        <f>H554*K_over_G</f>
        <v>149.57535762211984</v>
      </c>
      <c r="J554" s="73">
        <f t="shared" si="183"/>
        <v>286.60879694197422</v>
      </c>
      <c r="K554" s="73">
        <f>Mtc+N_*chi*G554</f>
        <v>1.2075929464628035</v>
      </c>
      <c r="L554" s="73">
        <f t="shared" si="184"/>
        <v>1.404144645717059</v>
      </c>
      <c r="M554" s="73">
        <f t="shared" si="174"/>
        <v>-0.19655169925425553</v>
      </c>
      <c r="N554" s="44">
        <f t="shared" si="172"/>
        <v>2.9999999999999997E-4</v>
      </c>
      <c r="O554" s="44">
        <f t="shared" si="175"/>
        <v>-5.8965509776276654E-5</v>
      </c>
      <c r="P554" s="14">
        <f>_H*D554/J554</f>
        <v>178.3801333990568</v>
      </c>
      <c r="Q554" s="52">
        <f>D554*EXP(-chi*G554/Mtc)</f>
        <v>283.63833141890774</v>
      </c>
      <c r="R554" s="44">
        <f t="shared" si="176"/>
        <v>-5.5462921087782275E-4</v>
      </c>
      <c r="S554" s="73">
        <f t="shared" si="185"/>
        <v>286.44983533109564</v>
      </c>
      <c r="T554" s="73">
        <f>R554/(1/Mtc+1/(path_DqDp-W553))</f>
        <v>-3.9050859948563412E-4</v>
      </c>
      <c r="U554" s="52">
        <f>D554*T554/(path_DqDp-E554/D554)</f>
        <v>-6.2552271024978789E-2</v>
      </c>
      <c r="V554" s="73">
        <f t="shared" si="186"/>
        <v>255.56402488823773</v>
      </c>
      <c r="W554" s="14">
        <f t="shared" si="187"/>
        <v>1.4037539809792348</v>
      </c>
      <c r="X554">
        <f t="shared" si="188"/>
        <v>358.74901733193991</v>
      </c>
      <c r="Y554">
        <f t="shared" si="191"/>
        <v>-4.1819904039947486E-7</v>
      </c>
      <c r="Z554" s="44">
        <f t="shared" si="189"/>
        <v>-6.1597621822835458E-2</v>
      </c>
      <c r="AA554">
        <f t="shared" si="192"/>
        <v>-1.6729341178563769E-6</v>
      </c>
      <c r="AB554" s="43">
        <f t="shared" si="190"/>
        <v>0.16753594033384225</v>
      </c>
    </row>
    <row r="555" spans="1:28">
      <c r="A555" s="74">
        <f t="shared" si="177"/>
        <v>547</v>
      </c>
      <c r="B555" s="73">
        <f t="shared" si="178"/>
        <v>14.700339972623043</v>
      </c>
      <c r="C555" s="73">
        <f t="shared" si="179"/>
        <v>-6.1597621822835453</v>
      </c>
      <c r="D555" s="73">
        <f t="shared" si="180"/>
        <v>255.56402488823773</v>
      </c>
      <c r="E555" s="73">
        <f t="shared" si="181"/>
        <v>358.74901733193991</v>
      </c>
      <c r="F555" s="14">
        <f t="shared" si="182"/>
        <v>0.69846118098243004</v>
      </c>
      <c r="G555" s="14">
        <f>F555-(Gamma-lambda*LN(D555))</f>
        <v>-3.4386724544086533E-2</v>
      </c>
      <c r="H555" s="15">
        <f t="shared" si="173"/>
        <v>112.16779186985627</v>
      </c>
      <c r="I555" s="15">
        <f>H555*K_over_G</f>
        <v>149.55705582647505</v>
      </c>
      <c r="J555" s="73">
        <f t="shared" si="183"/>
        <v>286.44983533109564</v>
      </c>
      <c r="K555" s="73">
        <f>Mtc+N_*chi*G555</f>
        <v>1.2077321786929884</v>
      </c>
      <c r="L555" s="73">
        <f t="shared" si="184"/>
        <v>1.4037539809792348</v>
      </c>
      <c r="M555" s="73">
        <f t="shared" si="174"/>
        <v>-0.19602180228624633</v>
      </c>
      <c r="N555" s="44">
        <f t="shared" si="172"/>
        <v>2.9999999999999997E-4</v>
      </c>
      <c r="O555" s="44">
        <f t="shared" si="175"/>
        <v>-5.8806540685873893E-5</v>
      </c>
      <c r="P555" s="14">
        <f>_H*D555/J555</f>
        <v>178.43544898033662</v>
      </c>
      <c r="Q555" s="52">
        <f>D555*EXP(-chi*G555/Mtc)</f>
        <v>283.49059827185528</v>
      </c>
      <c r="R555" s="44">
        <f t="shared" si="176"/>
        <v>-5.5301074901419381E-4</v>
      </c>
      <c r="S555" s="73">
        <f t="shared" si="185"/>
        <v>286.29142549310421</v>
      </c>
      <c r="T555" s="73">
        <f>R555/(1/Mtc+1/(path_DqDp-W554))</f>
        <v>-3.8941110565966552E-4</v>
      </c>
      <c r="U555" s="52">
        <f>D555*T555/(path_DqDp-E555/D555)</f>
        <v>-6.2345946873286012E-2</v>
      </c>
      <c r="V555" s="73">
        <f t="shared" si="186"/>
        <v>255.50167894136445</v>
      </c>
      <c r="W555" s="14">
        <f t="shared" si="187"/>
        <v>1.4033644146350897</v>
      </c>
      <c r="X555">
        <f t="shared" si="188"/>
        <v>358.56196410583055</v>
      </c>
      <c r="Y555">
        <f t="shared" si="191"/>
        <v>-4.1687064865480816E-7</v>
      </c>
      <c r="Z555" s="44">
        <f t="shared" si="189"/>
        <v>-6.1656845234169984E-2</v>
      </c>
      <c r="AA555">
        <f t="shared" si="192"/>
        <v>-1.6676197595686477E-6</v>
      </c>
      <c r="AB555" s="43">
        <f t="shared" si="190"/>
        <v>0.16783427271408269</v>
      </c>
    </row>
    <row r="556" spans="1:28">
      <c r="A556" s="74">
        <f t="shared" si="177"/>
        <v>548</v>
      </c>
      <c r="B556" s="73">
        <f t="shared" si="178"/>
        <v>14.728199096935935</v>
      </c>
      <c r="C556" s="73">
        <f t="shared" si="179"/>
        <v>-6.1656845234169984</v>
      </c>
      <c r="D556" s="73">
        <f t="shared" si="180"/>
        <v>255.50167894136445</v>
      </c>
      <c r="E556" s="73">
        <f t="shared" si="181"/>
        <v>358.56196410583055</v>
      </c>
      <c r="F556" s="14">
        <f t="shared" si="182"/>
        <v>0.69855619491653675</v>
      </c>
      <c r="G556" s="14">
        <f>F556-(Gamma-lambda*LN(D556))</f>
        <v>-3.4295370371144496E-2</v>
      </c>
      <c r="H556" s="15">
        <f t="shared" si="173"/>
        <v>112.15410912684564</v>
      </c>
      <c r="I556" s="15">
        <f>H556*K_over_G</f>
        <v>149.53881216912754</v>
      </c>
      <c r="J556" s="73">
        <f t="shared" si="183"/>
        <v>286.29142549310421</v>
      </c>
      <c r="K556" s="73">
        <f>Mtc+N_*chi*G556</f>
        <v>1.2078710370358603</v>
      </c>
      <c r="L556" s="73">
        <f t="shared" si="184"/>
        <v>1.4033644146350897</v>
      </c>
      <c r="M556" s="73">
        <f t="shared" si="174"/>
        <v>-0.19549337759922936</v>
      </c>
      <c r="N556" s="44">
        <f t="shared" si="172"/>
        <v>2.9999999999999997E-4</v>
      </c>
      <c r="O556" s="44">
        <f t="shared" si="175"/>
        <v>-5.8648013279768803E-5</v>
      </c>
      <c r="P556" s="14">
        <f>_H*D556/J556</f>
        <v>178.49062611728036</v>
      </c>
      <c r="Q556" s="52">
        <f>D556*EXP(-chi*G556/Mtc)</f>
        <v>283.34336409928562</v>
      </c>
      <c r="R556" s="44">
        <f t="shared" si="176"/>
        <v>-5.5139757305885874E-4</v>
      </c>
      <c r="S556" s="73">
        <f t="shared" si="185"/>
        <v>286.13356509589977</v>
      </c>
      <c r="T556" s="73">
        <f>R556/(1/Mtc+1/(path_DqDp-W555))</f>
        <v>-3.8831695897382818E-4</v>
      </c>
      <c r="U556" s="52">
        <f>D556*T556/(path_DqDp-E556/D556)</f>
        <v>-6.2140438236908235E-2</v>
      </c>
      <c r="V556" s="73">
        <f t="shared" si="186"/>
        <v>255.43953850312755</v>
      </c>
      <c r="W556" s="14">
        <f t="shared" si="187"/>
        <v>1.4029759433320153</v>
      </c>
      <c r="X556">
        <f t="shared" si="188"/>
        <v>358.37552749572001</v>
      </c>
      <c r="Y556">
        <f t="shared" si="191"/>
        <v>-4.1554722373097193E-7</v>
      </c>
      <c r="Z556" s="44">
        <f t="shared" si="189"/>
        <v>-6.1715908794673487E-2</v>
      </c>
      <c r="AA556">
        <f t="shared" si="192"/>
        <v>-1.6623252733405314E-6</v>
      </c>
      <c r="AB556" s="43">
        <f t="shared" si="190"/>
        <v>0.16813261038880936</v>
      </c>
    </row>
    <row r="557" spans="1:28">
      <c r="A557" s="74">
        <f t="shared" si="177"/>
        <v>549</v>
      </c>
      <c r="B557" s="73">
        <f t="shared" si="178"/>
        <v>14.756064079058484</v>
      </c>
      <c r="C557" s="73">
        <f t="shared" si="179"/>
        <v>-6.1715908794673489</v>
      </c>
      <c r="D557" s="73">
        <f t="shared" si="180"/>
        <v>255.43953850312755</v>
      </c>
      <c r="E557" s="73">
        <f t="shared" si="181"/>
        <v>358.37552749572001</v>
      </c>
      <c r="F557" s="14">
        <f t="shared" si="182"/>
        <v>0.69865095237467201</v>
      </c>
      <c r="G557" s="14">
        <f>F557-(Gamma-lambda*LN(D557))</f>
        <v>-3.4204261499368394E-2</v>
      </c>
      <c r="H557" s="15">
        <f t="shared" si="173"/>
        <v>112.14046982450922</v>
      </c>
      <c r="I557" s="15">
        <f>H557*K_over_G</f>
        <v>149.52062643267899</v>
      </c>
      <c r="J557" s="73">
        <f t="shared" si="183"/>
        <v>286.13356509589977</v>
      </c>
      <c r="K557" s="73">
        <f>Mtc+N_*chi*G557</f>
        <v>1.2080095225209599</v>
      </c>
      <c r="L557" s="73">
        <f t="shared" si="184"/>
        <v>1.4029759433320153</v>
      </c>
      <c r="M557" s="73">
        <f t="shared" si="174"/>
        <v>-0.19496642081105531</v>
      </c>
      <c r="N557" s="44">
        <f t="shared" si="172"/>
        <v>2.9999999999999997E-4</v>
      </c>
      <c r="O557" s="44">
        <f t="shared" si="175"/>
        <v>-5.8489926243316585E-5</v>
      </c>
      <c r="P557" s="14">
        <f>_H*D557/J557</f>
        <v>178.54566514593637</v>
      </c>
      <c r="Q557" s="52">
        <f>D557*EXP(-chi*G557/Mtc)</f>
        <v>283.19662688007867</v>
      </c>
      <c r="R557" s="44">
        <f t="shared" si="176"/>
        <v>-5.4978966245419248E-4</v>
      </c>
      <c r="S557" s="73">
        <f t="shared" si="185"/>
        <v>285.97625181972887</v>
      </c>
      <c r="T557" s="73">
        <f>R557/(1/Mtc+1/(path_DqDp-W556))</f>
        <v>-3.8722614774518426E-4</v>
      </c>
      <c r="U557" s="52">
        <f>D557*T557/(path_DqDp-E557/D557)</f>
        <v>-6.1935741082538597E-2</v>
      </c>
      <c r="V557" s="73">
        <f t="shared" si="186"/>
        <v>255.377602762045</v>
      </c>
      <c r="W557" s="14">
        <f t="shared" si="187"/>
        <v>1.4025885637291218</v>
      </c>
      <c r="X557">
        <f t="shared" si="188"/>
        <v>358.18970506660293</v>
      </c>
      <c r="Y557">
        <f t="shared" si="191"/>
        <v>-4.1422874261715923E-7</v>
      </c>
      <c r="Z557" s="44">
        <f t="shared" si="189"/>
        <v>-6.1774812949659419E-2</v>
      </c>
      <c r="AA557">
        <f t="shared" si="192"/>
        <v>-1.6570505670957009E-6</v>
      </c>
      <c r="AB557" s="43">
        <f t="shared" si="190"/>
        <v>0.16843095333824226</v>
      </c>
    </row>
    <row r="558" spans="1:28">
      <c r="A558" s="74">
        <f t="shared" si="177"/>
        <v>550</v>
      </c>
      <c r="B558" s="73">
        <f t="shared" si="178"/>
        <v>14.783934902168912</v>
      </c>
      <c r="C558" s="73">
        <f t="shared" si="179"/>
        <v>-6.1774812949659417</v>
      </c>
      <c r="D558" s="73">
        <f t="shared" si="180"/>
        <v>255.377602762045</v>
      </c>
      <c r="E558" s="73">
        <f t="shared" si="181"/>
        <v>358.18970506660293</v>
      </c>
      <c r="F558" s="14">
        <f t="shared" si="182"/>
        <v>0.69874545407147759</v>
      </c>
      <c r="G558" s="14">
        <f>F558-(Gamma-lambda*LN(D558))</f>
        <v>-3.4113397253406785E-2</v>
      </c>
      <c r="H558" s="15">
        <f t="shared" si="173"/>
        <v>112.12687380055368</v>
      </c>
      <c r="I558" s="15">
        <f>H558*K_over_G</f>
        <v>149.50249840073826</v>
      </c>
      <c r="J558" s="73">
        <f t="shared" si="183"/>
        <v>285.97625181972887</v>
      </c>
      <c r="K558" s="73">
        <f>Mtc+N_*chi*G558</f>
        <v>1.2081476361748218</v>
      </c>
      <c r="L558" s="73">
        <f t="shared" si="184"/>
        <v>1.4025885637291218</v>
      </c>
      <c r="M558" s="73">
        <f t="shared" si="174"/>
        <v>-0.19444092755429998</v>
      </c>
      <c r="N558" s="44">
        <f t="shared" si="172"/>
        <v>2.9999999999999997E-4</v>
      </c>
      <c r="O558" s="44">
        <f t="shared" si="175"/>
        <v>-5.8332278266289991E-5</v>
      </c>
      <c r="P558" s="14">
        <f>_H*D558/J558</f>
        <v>178.6005664015959</v>
      </c>
      <c r="Q558" s="52">
        <f>D558*EXP(-chi*G558/Mtc)</f>
        <v>283.05038460332128</v>
      </c>
      <c r="R558" s="44">
        <f t="shared" si="176"/>
        <v>-5.4818699672551656E-4</v>
      </c>
      <c r="S558" s="73">
        <f t="shared" si="185"/>
        <v>285.81948335710899</v>
      </c>
      <c r="T558" s="73">
        <f>R558/(1/Mtc+1/(path_DqDp-W557))</f>
        <v>-3.8613866032824787E-4</v>
      </c>
      <c r="U558" s="52">
        <f>D558*T558/(path_DqDp-E558/D558)</f>
        <v>-6.173185139990052E-2</v>
      </c>
      <c r="V558" s="73">
        <f t="shared" si="186"/>
        <v>255.31587091064509</v>
      </c>
      <c r="W558" s="14">
        <f t="shared" si="187"/>
        <v>1.4022022724972003</v>
      </c>
      <c r="X558">
        <f t="shared" si="188"/>
        <v>358.0044943955084</v>
      </c>
      <c r="Y558">
        <f t="shared" si="191"/>
        <v>-4.1291518242343755E-7</v>
      </c>
      <c r="Z558" s="44">
        <f t="shared" si="189"/>
        <v>-6.1833558143108133E-2</v>
      </c>
      <c r="AA558">
        <f t="shared" si="192"/>
        <v>-1.6517955492451181E-6</v>
      </c>
      <c r="AB558" s="43">
        <f t="shared" si="190"/>
        <v>0.16872930154269303</v>
      </c>
    </row>
    <row r="559" spans="1:28">
      <c r="A559" s="74">
        <f t="shared" si="177"/>
        <v>551</v>
      </c>
      <c r="B559" s="73">
        <f t="shared" si="178"/>
        <v>14.81181154949903</v>
      </c>
      <c r="C559" s="73">
        <f t="shared" si="179"/>
        <v>-6.1833558143108132</v>
      </c>
      <c r="D559" s="73">
        <f t="shared" si="180"/>
        <v>255.31587091064509</v>
      </c>
      <c r="E559" s="73">
        <f t="shared" si="181"/>
        <v>358.0044943955084</v>
      </c>
      <c r="F559" s="14">
        <f t="shared" si="182"/>
        <v>0.698839700719455</v>
      </c>
      <c r="G559" s="14">
        <f>F559-(Gamma-lambda*LN(D559))</f>
        <v>-3.4022776959879653E-2</v>
      </c>
      <c r="H559" s="15">
        <f t="shared" si="173"/>
        <v>112.11332089343726</v>
      </c>
      <c r="I559" s="15">
        <f>H559*K_over_G</f>
        <v>149.48442785791636</v>
      </c>
      <c r="J559" s="73">
        <f t="shared" si="183"/>
        <v>285.81948335710899</v>
      </c>
      <c r="K559" s="73">
        <f>Mtc+N_*chi*G559</f>
        <v>1.2082853790209829</v>
      </c>
      <c r="L559" s="73">
        <f t="shared" si="184"/>
        <v>1.4022022724972003</v>
      </c>
      <c r="M559" s="73">
        <f t="shared" si="174"/>
        <v>-0.19391689347621743</v>
      </c>
      <c r="N559" s="44">
        <f t="shared" si="172"/>
        <v>2.9999999999999997E-4</v>
      </c>
      <c r="O559" s="44">
        <f t="shared" si="175"/>
        <v>-5.8175068042865224E-5</v>
      </c>
      <c r="P559" s="14">
        <f>_H*D559/J559</f>
        <v>178.65533021879267</v>
      </c>
      <c r="Q559" s="52">
        <f>D559*EXP(-chi*G559/Mtc)</f>
        <v>282.9046352682451</v>
      </c>
      <c r="R559" s="44">
        <f t="shared" si="176"/>
        <v>-5.465895554813753E-4</v>
      </c>
      <c r="S559" s="73">
        <f t="shared" si="185"/>
        <v>285.6632574127529</v>
      </c>
      <c r="T559" s="73">
        <f>R559/(1/Mtc+1/(path_DqDp-W558))</f>
        <v>-3.8505448511534125E-4</v>
      </c>
      <c r="U559" s="52">
        <f>D559*T559/(path_DqDp-E559/D559)</f>
        <v>-6.1528765201664816E-2</v>
      </c>
      <c r="V559" s="73">
        <f t="shared" si="186"/>
        <v>255.25434214544342</v>
      </c>
      <c r="W559" s="14">
        <f t="shared" si="187"/>
        <v>1.4018170663186844</v>
      </c>
      <c r="X559">
        <f t="shared" si="188"/>
        <v>357.81989307143124</v>
      </c>
      <c r="Y559">
        <f t="shared" si="191"/>
        <v>-4.1160652038048651E-7</v>
      </c>
      <c r="Z559" s="44">
        <f t="shared" si="189"/>
        <v>-6.1892144817671378E-2</v>
      </c>
      <c r="AA559">
        <f t="shared" si="192"/>
        <v>-1.6465601286811043E-6</v>
      </c>
      <c r="AB559" s="43">
        <f t="shared" si="190"/>
        <v>0.16902765498256433</v>
      </c>
    </row>
    <row r="560" spans="1:28">
      <c r="A560" s="74">
        <f t="shared" si="177"/>
        <v>552</v>
      </c>
      <c r="B560" s="73">
        <f t="shared" si="178"/>
        <v>14.839694004334053</v>
      </c>
      <c r="C560" s="73">
        <f t="shared" si="179"/>
        <v>-6.189214481767138</v>
      </c>
      <c r="D560" s="73">
        <f t="shared" si="180"/>
        <v>255.25434214544342</v>
      </c>
      <c r="E560" s="73">
        <f t="shared" si="181"/>
        <v>357.81989307143124</v>
      </c>
      <c r="F560" s="14">
        <f t="shared" si="182"/>
        <v>0.69893369302897301</v>
      </c>
      <c r="G560" s="14">
        <f>F560-(Gamma-lambda*LN(D560))</f>
        <v>-3.3932399947372294E-2</v>
      </c>
      <c r="H560" s="15">
        <f t="shared" si="173"/>
        <v>112.09981094236574</v>
      </c>
      <c r="I560" s="15">
        <f>H560*K_over_G</f>
        <v>149.466414589821</v>
      </c>
      <c r="J560" s="73">
        <f t="shared" si="183"/>
        <v>285.6632574127529</v>
      </c>
      <c r="K560" s="73">
        <f>Mtc+N_*chi*G560</f>
        <v>1.2084227520799942</v>
      </c>
      <c r="L560" s="73">
        <f t="shared" si="184"/>
        <v>1.4018170663186844</v>
      </c>
      <c r="M560" s="73">
        <f t="shared" si="174"/>
        <v>-0.19339431423869025</v>
      </c>
      <c r="N560" s="44">
        <f t="shared" si="172"/>
        <v>2.9999999999999997E-4</v>
      </c>
      <c r="O560" s="44">
        <f t="shared" si="175"/>
        <v>-5.8018294271607068E-5</v>
      </c>
      <c r="P560" s="14">
        <f>_H*D560/J560</f>
        <v>178.7099569313026</v>
      </c>
      <c r="Q560" s="52">
        <f>D560*EXP(-chi*G560/Mtc)</f>
        <v>282.75937688416559</v>
      </c>
      <c r="R560" s="44">
        <f t="shared" si="176"/>
        <v>-5.4499731841360535E-4</v>
      </c>
      <c r="S560" s="73">
        <f t="shared" si="185"/>
        <v>285.50757170349362</v>
      </c>
      <c r="T560" s="73">
        <f>R560/(1/Mtc+1/(path_DqDp-W559))</f>
        <v>-3.8397361053680402E-4</v>
      </c>
      <c r="U560" s="52">
        <f>D560*T560/(path_DqDp-E560/D560)</f>
        <v>-6.1326478523344316E-2</v>
      </c>
      <c r="V560" s="73">
        <f t="shared" si="186"/>
        <v>255.19301566692008</v>
      </c>
      <c r="W560" s="14">
        <f t="shared" si="187"/>
        <v>1.4014329418876128</v>
      </c>
      <c r="X560">
        <f t="shared" si="188"/>
        <v>357.63589869526345</v>
      </c>
      <c r="Y560">
        <f t="shared" si="191"/>
        <v>-4.1030273383918305E-7</v>
      </c>
      <c r="Z560" s="44">
        <f t="shared" si="189"/>
        <v>-6.1950573414676822E-2</v>
      </c>
      <c r="AA560">
        <f t="shared" si="192"/>
        <v>-1.6413442147764759E-6</v>
      </c>
      <c r="AB560" s="43">
        <f t="shared" si="190"/>
        <v>0.16932601363834957</v>
      </c>
    </row>
    <row r="561" spans="1:28">
      <c r="A561" s="74">
        <f t="shared" si="177"/>
        <v>553</v>
      </c>
      <c r="B561" s="73">
        <f t="shared" si="178"/>
        <v>14.867582250012394</v>
      </c>
      <c r="C561" s="73">
        <f t="shared" si="179"/>
        <v>-6.1950573414676819</v>
      </c>
      <c r="D561" s="73">
        <f t="shared" si="180"/>
        <v>255.19301566692008</v>
      </c>
      <c r="E561" s="73">
        <f t="shared" si="181"/>
        <v>357.63589869526345</v>
      </c>
      <c r="F561" s="14">
        <f t="shared" si="182"/>
        <v>0.69902743170827419</v>
      </c>
      <c r="G561" s="14">
        <f>F561-(Gamma-lambda*LN(D561))</f>
        <v>-3.3842265546428885E-2</v>
      </c>
      <c r="H561" s="15">
        <f t="shared" si="173"/>
        <v>112.08634378728846</v>
      </c>
      <c r="I561" s="15">
        <f>H561*K_over_G</f>
        <v>149.4484583830513</v>
      </c>
      <c r="J561" s="73">
        <f t="shared" si="183"/>
        <v>285.50757170349362</v>
      </c>
      <c r="K561" s="73">
        <f>Mtc+N_*chi*G561</f>
        <v>1.2085597563694281</v>
      </c>
      <c r="L561" s="73">
        <f t="shared" si="184"/>
        <v>1.4014329418876128</v>
      </c>
      <c r="M561" s="73">
        <f t="shared" si="174"/>
        <v>-0.19287318551818466</v>
      </c>
      <c r="N561" s="44">
        <f t="shared" si="172"/>
        <v>2.9999999999999997E-4</v>
      </c>
      <c r="O561" s="44">
        <f t="shared" si="175"/>
        <v>-5.7861955655455392E-5</v>
      </c>
      <c r="P561" s="14">
        <f>_H*D561/J561</f>
        <v>178.76444687214394</v>
      </c>
      <c r="Q561" s="52">
        <f>D561*EXP(-chi*G561/Mtc)</f>
        <v>282.61460747042082</v>
      </c>
      <c r="R561" s="44">
        <f t="shared" si="176"/>
        <v>-5.4341026529752183E-4</v>
      </c>
      <c r="S561" s="73">
        <f t="shared" si="185"/>
        <v>285.35242395820978</v>
      </c>
      <c r="T561" s="73">
        <f>R561/(1/Mtc+1/(path_DqDp-W560))</f>
        <v>-3.8289602506128397E-4</v>
      </c>
      <c r="U561" s="52">
        <f>D561*T561/(path_DqDp-E561/D561)</f>
        <v>-6.1124987423202611E-2</v>
      </c>
      <c r="V561" s="73">
        <f t="shared" si="186"/>
        <v>255.13189067949688</v>
      </c>
      <c r="W561" s="14">
        <f t="shared" si="187"/>
        <v>1.4010498959095901</v>
      </c>
      <c r="X561">
        <f t="shared" si="188"/>
        <v>357.452508879726</v>
      </c>
      <c r="Y561">
        <f t="shared" si="191"/>
        <v>-4.0900380027027894E-7</v>
      </c>
      <c r="Z561" s="44">
        <f t="shared" si="189"/>
        <v>-6.2008844374132545E-2</v>
      </c>
      <c r="AA561">
        <f t="shared" si="192"/>
        <v>-1.6361477173836647E-6</v>
      </c>
      <c r="AB561" s="43">
        <f t="shared" si="190"/>
        <v>0.16962437749063219</v>
      </c>
    </row>
    <row r="562" spans="1:28">
      <c r="A562" s="74">
        <f t="shared" si="177"/>
        <v>554</v>
      </c>
      <c r="B562" s="73">
        <f t="shared" si="178"/>
        <v>14.895476269925469</v>
      </c>
      <c r="C562" s="73">
        <f t="shared" si="179"/>
        <v>-6.2008844374132543</v>
      </c>
      <c r="D562" s="73">
        <f t="shared" si="180"/>
        <v>255.13189067949688</v>
      </c>
      <c r="E562" s="73">
        <f t="shared" si="181"/>
        <v>357.452508879726</v>
      </c>
      <c r="F562" s="14">
        <f t="shared" si="182"/>
        <v>0.69912091746348293</v>
      </c>
      <c r="G562" s="14">
        <f>F562-(Gamma-lambda*LN(D562))</f>
        <v>-3.3752373089545706E-2</v>
      </c>
      <c r="H562" s="15">
        <f t="shared" si="173"/>
        <v>112.07291926889454</v>
      </c>
      <c r="I562" s="15">
        <f>H562*K_over_G</f>
        <v>149.43055902519274</v>
      </c>
      <c r="J562" s="73">
        <f t="shared" si="183"/>
        <v>285.35242395820978</v>
      </c>
      <c r="K562" s="73">
        <f>Mtc+N_*chi*G562</f>
        <v>1.2086963929038905</v>
      </c>
      <c r="L562" s="73">
        <f t="shared" si="184"/>
        <v>1.4010498959095901</v>
      </c>
      <c r="M562" s="73">
        <f t="shared" si="174"/>
        <v>-0.19235350300569953</v>
      </c>
      <c r="N562" s="44">
        <f t="shared" si="172"/>
        <v>2.9999999999999997E-4</v>
      </c>
      <c r="O562" s="44">
        <f t="shared" si="175"/>
        <v>-5.7706050901709855E-5</v>
      </c>
      <c r="P562" s="14">
        <f>_H*D562/J562</f>
        <v>178.81880037357681</v>
      </c>
      <c r="Q562" s="52">
        <f>D562*EXP(-chi*G562/Mtc)</f>
        <v>282.47032505631074</v>
      </c>
      <c r="R562" s="44">
        <f t="shared" si="176"/>
        <v>-5.4182837599206794E-4</v>
      </c>
      <c r="S562" s="73">
        <f t="shared" si="185"/>
        <v>285.1978119177511</v>
      </c>
      <c r="T562" s="73">
        <f>R562/(1/Mtc+1/(path_DqDp-W561))</f>
        <v>-3.8182171719600063E-4</v>
      </c>
      <c r="U562" s="52">
        <f>D562*T562/(path_DqDp-E562/D562)</f>
        <v>-6.0924287982159347E-2</v>
      </c>
      <c r="V562" s="73">
        <f t="shared" si="186"/>
        <v>255.07096639151473</v>
      </c>
      <c r="W562" s="14">
        <f t="shared" si="187"/>
        <v>1.400667925101748</v>
      </c>
      <c r="X562">
        <f t="shared" si="188"/>
        <v>357.26972124930063</v>
      </c>
      <c r="Y562">
        <f t="shared" si="191"/>
        <v>-4.0770969726405172E-7</v>
      </c>
      <c r="Z562" s="44">
        <f t="shared" si="189"/>
        <v>-6.2066958134731516E-2</v>
      </c>
      <c r="AA562">
        <f t="shared" si="192"/>
        <v>-1.6309705468348452E-6</v>
      </c>
      <c r="AB562" s="43">
        <f t="shared" si="190"/>
        <v>0.16992274652008535</v>
      </c>
    </row>
    <row r="563" spans="1:28">
      <c r="A563" s="74">
        <f t="shared" si="177"/>
        <v>555</v>
      </c>
      <c r="B563" s="73">
        <f t="shared" si="178"/>
        <v>14.923376047517486</v>
      </c>
      <c r="C563" s="73">
        <f t="shared" si="179"/>
        <v>-6.2066958134731518</v>
      </c>
      <c r="D563" s="73">
        <f t="shared" si="180"/>
        <v>255.07096639151473</v>
      </c>
      <c r="E563" s="73">
        <f t="shared" si="181"/>
        <v>357.26972124930063</v>
      </c>
      <c r="F563" s="14">
        <f t="shared" si="182"/>
        <v>0.69921415099861206</v>
      </c>
      <c r="G563" s="14">
        <f>F563-(Gamma-lambda*LN(D563))</f>
        <v>-3.366272191116515E-2</v>
      </c>
      <c r="H563" s="15">
        <f t="shared" si="173"/>
        <v>112.05953722860878</v>
      </c>
      <c r="I563" s="15">
        <f>H563*K_over_G</f>
        <v>149.41271630481171</v>
      </c>
      <c r="J563" s="73">
        <f t="shared" si="183"/>
        <v>285.1978119177511</v>
      </c>
      <c r="K563" s="73">
        <f>Mtc+N_*chi*G563</f>
        <v>1.208832662695029</v>
      </c>
      <c r="L563" s="73">
        <f t="shared" si="184"/>
        <v>1.400667925101748</v>
      </c>
      <c r="M563" s="73">
        <f t="shared" si="174"/>
        <v>-0.191835262406719</v>
      </c>
      <c r="N563" s="44">
        <f t="shared" si="172"/>
        <v>2.9999999999999997E-4</v>
      </c>
      <c r="O563" s="44">
        <f t="shared" si="175"/>
        <v>-5.7550578722015693E-5</v>
      </c>
      <c r="P563" s="14">
        <f>_H*D563/J563</f>
        <v>178.87301776710356</v>
      </c>
      <c r="Q563" s="52">
        <f>D563*EXP(-chi*G563/Mtc)</f>
        <v>282.32652768103696</v>
      </c>
      <c r="R563" s="44">
        <f t="shared" si="176"/>
        <v>-5.4025163043988048E-4</v>
      </c>
      <c r="S563" s="73">
        <f t="shared" si="185"/>
        <v>285.04373333486461</v>
      </c>
      <c r="T563" s="73">
        <f>R563/(1/Mtc+1/(path_DqDp-W562))</f>
        <v>-3.8075067548694867E-4</v>
      </c>
      <c r="U563" s="52">
        <f>D563*T563/(path_DqDp-E563/D563)</f>
        <v>-6.0724376303687023E-2</v>
      </c>
      <c r="V563" s="73">
        <f t="shared" si="186"/>
        <v>255.01024201521105</v>
      </c>
      <c r="W563" s="14">
        <f t="shared" si="187"/>
        <v>1.4002870261927067</v>
      </c>
      <c r="X563">
        <f t="shared" si="188"/>
        <v>357.0875334401623</v>
      </c>
      <c r="Y563">
        <f t="shared" si="191"/>
        <v>-4.0642040252989797E-7</v>
      </c>
      <c r="Z563" s="44">
        <f t="shared" si="189"/>
        <v>-6.2124915133856061E-2</v>
      </c>
      <c r="AA563">
        <f t="shared" si="192"/>
        <v>-1.6258126139379984E-6</v>
      </c>
      <c r="AB563" s="43">
        <f t="shared" si="190"/>
        <v>0.17022112070747142</v>
      </c>
    </row>
    <row r="564" spans="1:28">
      <c r="A564" s="74">
        <f t="shared" si="177"/>
        <v>556</v>
      </c>
      <c r="B564" s="73">
        <f t="shared" si="178"/>
        <v>14.951281566285273</v>
      </c>
      <c r="C564" s="73">
        <f t="shared" si="179"/>
        <v>-6.212491513385606</v>
      </c>
      <c r="D564" s="73">
        <f t="shared" si="180"/>
        <v>255.01024201521105</v>
      </c>
      <c r="E564" s="73">
        <f t="shared" si="181"/>
        <v>357.0875334401623</v>
      </c>
      <c r="F564" s="14">
        <f t="shared" si="182"/>
        <v>0.69930713301557046</v>
      </c>
      <c r="G564" s="14">
        <f>F564-(Gamma-lambda*LN(D564))</f>
        <v>-3.3573311347668833E-2</v>
      </c>
      <c r="H564" s="15">
        <f t="shared" si="173"/>
        <v>112.04619750858781</v>
      </c>
      <c r="I564" s="15">
        <f>H564*K_over_G</f>
        <v>149.39493001145044</v>
      </c>
      <c r="J564" s="73">
        <f t="shared" si="183"/>
        <v>285.04373333486461</v>
      </c>
      <c r="K564" s="73">
        <f>Mtc+N_*chi*G564</f>
        <v>1.2089685667515433</v>
      </c>
      <c r="L564" s="73">
        <f t="shared" si="184"/>
        <v>1.4002870261927067</v>
      </c>
      <c r="M564" s="73">
        <f t="shared" si="174"/>
        <v>-0.19131845944116344</v>
      </c>
      <c r="N564" s="44">
        <f t="shared" si="172"/>
        <v>2.9999999999999997E-4</v>
      </c>
      <c r="O564" s="44">
        <f t="shared" si="175"/>
        <v>-5.7395537832349025E-5</v>
      </c>
      <c r="P564" s="14">
        <f>_H*D564/J564</f>
        <v>178.92709938346849</v>
      </c>
      <c r="Q564" s="52">
        <f>D564*EXP(-chi*G564/Mtc)</f>
        <v>282.18321339364229</v>
      </c>
      <c r="R564" s="44">
        <f t="shared" si="176"/>
        <v>-5.386800086675087E-4</v>
      </c>
      <c r="S564" s="73">
        <f t="shared" si="185"/>
        <v>284.89018597412115</v>
      </c>
      <c r="T564" s="73">
        <f>R564/(1/Mtc+1/(path_DqDp-W563))</f>
        <v>-3.7968288851920857E-4</v>
      </c>
      <c r="U564" s="52">
        <f>D564*T564/(path_DqDp-E564/D564)</f>
        <v>-6.0525248513725816E-2</v>
      </c>
      <c r="V564" s="73">
        <f t="shared" si="186"/>
        <v>254.94971676669732</v>
      </c>
      <c r="W564" s="14">
        <f t="shared" si="187"/>
        <v>1.3999071959225351</v>
      </c>
      <c r="X564">
        <f t="shared" si="188"/>
        <v>356.90594310011176</v>
      </c>
      <c r="Y564">
        <f t="shared" si="191"/>
        <v>-4.0513589389604346E-7</v>
      </c>
      <c r="Z564" s="44">
        <f t="shared" si="189"/>
        <v>-6.2182715807582306E-2</v>
      </c>
      <c r="AA564">
        <f t="shared" si="192"/>
        <v>-1.6206738299765113E-6</v>
      </c>
      <c r="AB564" s="43">
        <f t="shared" si="190"/>
        <v>0.17051950003364144</v>
      </c>
    </row>
    <row r="565" spans="1:28">
      <c r="A565" s="74">
        <f t="shared" si="177"/>
        <v>557</v>
      </c>
      <c r="B565" s="73">
        <f t="shared" si="178"/>
        <v>14.979192809778068</v>
      </c>
      <c r="C565" s="73">
        <f t="shared" si="179"/>
        <v>-6.2182715807582305</v>
      </c>
      <c r="D565" s="73">
        <f t="shared" si="180"/>
        <v>254.94971676669732</v>
      </c>
      <c r="E565" s="73">
        <f t="shared" si="181"/>
        <v>356.90594310011176</v>
      </c>
      <c r="F565" s="14">
        <f t="shared" si="182"/>
        <v>0.69939986421416966</v>
      </c>
      <c r="G565" s="14">
        <f>F565-(Gamma-lambda*LN(D565))</f>
        <v>-3.3484140737372048E-2</v>
      </c>
      <c r="H565" s="15">
        <f t="shared" si="173"/>
        <v>112.03289995171622</v>
      </c>
      <c r="I565" s="15">
        <f>H565*K_over_G</f>
        <v>149.37719993562163</v>
      </c>
      <c r="J565" s="73">
        <f t="shared" si="183"/>
        <v>284.89018597412115</v>
      </c>
      <c r="K565" s="73">
        <f>Mtc+N_*chi*G565</f>
        <v>1.2091041060791945</v>
      </c>
      <c r="L565" s="73">
        <f t="shared" si="184"/>
        <v>1.3999071959225351</v>
      </c>
      <c r="M565" s="73">
        <f t="shared" si="174"/>
        <v>-0.1908030898433406</v>
      </c>
      <c r="N565" s="44">
        <f t="shared" si="172"/>
        <v>2.9999999999999997E-4</v>
      </c>
      <c r="O565" s="44">
        <f t="shared" si="175"/>
        <v>-5.7240926953002177E-5</v>
      </c>
      <c r="P565" s="14">
        <f>_H*D565/J565</f>
        <v>178.98104555265826</v>
      </c>
      <c r="Q565" s="52">
        <f>D565*EXP(-chi*G565/Mtc)</f>
        <v>282.04038025295216</v>
      </c>
      <c r="R565" s="44">
        <f t="shared" si="176"/>
        <v>-5.3711349078529454E-4</v>
      </c>
      <c r="S565" s="73">
        <f t="shared" si="185"/>
        <v>284.7371676118421</v>
      </c>
      <c r="T565" s="73">
        <f>R565/(1/Mtc+1/(path_DqDp-W564))</f>
        <v>-3.7861834491701758E-4</v>
      </c>
      <c r="U565" s="52">
        <f>D565*T565/(path_DqDp-E565/D565)</f>
        <v>-6.0326900760561214E-2</v>
      </c>
      <c r="V565" s="73">
        <f t="shared" si="186"/>
        <v>254.88938986593675</v>
      </c>
      <c r="W565" s="14">
        <f t="shared" si="187"/>
        <v>1.3995284310427114</v>
      </c>
      <c r="X565">
        <f t="shared" si="188"/>
        <v>356.72494788850844</v>
      </c>
      <c r="Y565">
        <f t="shared" si="191"/>
        <v>-4.0385614930900304E-7</v>
      </c>
      <c r="Z565" s="44">
        <f t="shared" si="189"/>
        <v>-6.2240360590684614E-2</v>
      </c>
      <c r="AA565">
        <f t="shared" si="192"/>
        <v>-1.6155541067072475E-6</v>
      </c>
      <c r="AB565" s="43">
        <f t="shared" si="190"/>
        <v>0.17081788447953472</v>
      </c>
    </row>
    <row r="566" spans="1:28">
      <c r="A566" s="74">
        <f t="shared" si="177"/>
        <v>558</v>
      </c>
      <c r="B566" s="73">
        <f t="shared" si="178"/>
        <v>15.007109761597317</v>
      </c>
      <c r="C566" s="73">
        <f t="shared" si="179"/>
        <v>-6.2240360590684611</v>
      </c>
      <c r="D566" s="73">
        <f t="shared" si="180"/>
        <v>254.88938986593675</v>
      </c>
      <c r="E566" s="73">
        <f t="shared" si="181"/>
        <v>356.72494788850844</v>
      </c>
      <c r="F566" s="14">
        <f t="shared" si="182"/>
        <v>0.69949234529213167</v>
      </c>
      <c r="G566" s="14">
        <f>F566-(Gamma-lambda*LN(D566))</f>
        <v>-3.3395209420516436E-2</v>
      </c>
      <c r="H566" s="15">
        <f t="shared" si="173"/>
        <v>112.01964440160262</v>
      </c>
      <c r="I566" s="15">
        <f>H566*K_over_G</f>
        <v>149.3595258688035</v>
      </c>
      <c r="J566" s="73">
        <f t="shared" si="183"/>
        <v>284.7371676118421</v>
      </c>
      <c r="K566" s="73">
        <f>Mtc+N_*chi*G566</f>
        <v>1.2092392816808151</v>
      </c>
      <c r="L566" s="73">
        <f t="shared" si="184"/>
        <v>1.3995284310427114</v>
      </c>
      <c r="M566" s="73">
        <f t="shared" si="174"/>
        <v>-0.19028914936189634</v>
      </c>
      <c r="N566" s="44">
        <f t="shared" si="172"/>
        <v>2.9999999999999997E-4</v>
      </c>
      <c r="O566" s="44">
        <f t="shared" si="175"/>
        <v>-5.7086744808568894E-5</v>
      </c>
      <c r="P566" s="14">
        <f>_H*D566/J566</f>
        <v>179.03485660390197</v>
      </c>
      <c r="Q566" s="52">
        <f>D566*EXP(-chi*G566/Mtc)</f>
        <v>281.89802632751434</v>
      </c>
      <c r="R566" s="44">
        <f t="shared" si="176"/>
        <v>-5.3555205698762134E-4</v>
      </c>
      <c r="S566" s="73">
        <f t="shared" si="185"/>
        <v>284.58467603602674</v>
      </c>
      <c r="T566" s="73">
        <f>R566/(1/Mtc+1/(path_DqDp-W565))</f>
        <v>-3.7755703334409917E-4</v>
      </c>
      <c r="U566" s="52">
        <f>D566*T566/(path_DqDp-E566/D566)</f>
        <v>-6.0129329214743947E-2</v>
      </c>
      <c r="V566" s="73">
        <f t="shared" si="186"/>
        <v>254.82926053672202</v>
      </c>
      <c r="W566" s="14">
        <f t="shared" si="187"/>
        <v>1.3991507283160842</v>
      </c>
      <c r="X566">
        <f t="shared" si="188"/>
        <v>356.54454547620378</v>
      </c>
      <c r="Y566">
        <f t="shared" si="191"/>
        <v>-4.0258114683332073E-7</v>
      </c>
      <c r="Z566" s="44">
        <f t="shared" si="189"/>
        <v>-6.2297849916640016E-2</v>
      </c>
      <c r="AA566">
        <f t="shared" si="192"/>
        <v>-1.610453356358609E-6</v>
      </c>
      <c r="AB566" s="43">
        <f t="shared" si="190"/>
        <v>0.17111627402617835</v>
      </c>
    </row>
    <row r="567" spans="1:28">
      <c r="A567" s="74">
        <f t="shared" si="177"/>
        <v>559</v>
      </c>
      <c r="B567" s="73">
        <f t="shared" si="178"/>
        <v>15.0350324053965</v>
      </c>
      <c r="C567" s="73">
        <f t="shared" si="179"/>
        <v>-6.229784991664002</v>
      </c>
      <c r="D567" s="73">
        <f t="shared" si="180"/>
        <v>254.82926053672202</v>
      </c>
      <c r="E567" s="73">
        <f t="shared" si="181"/>
        <v>356.54454547620378</v>
      </c>
      <c r="F567" s="14">
        <f t="shared" si="182"/>
        <v>0.69958457694509535</v>
      </c>
      <c r="G567" s="14">
        <f>F567-(Gamma-lambda*LN(D567))</f>
        <v>-3.3306516739264658E-2</v>
      </c>
      <c r="H567" s="15">
        <f t="shared" si="173"/>
        <v>112.00643070257587</v>
      </c>
      <c r="I567" s="15">
        <f>H567*K_over_G</f>
        <v>149.34190760343452</v>
      </c>
      <c r="J567" s="73">
        <f t="shared" si="183"/>
        <v>284.58467603602674</v>
      </c>
      <c r="K567" s="73">
        <f>Mtc+N_*chi*G567</f>
        <v>1.2093740945563178</v>
      </c>
      <c r="L567" s="73">
        <f t="shared" si="184"/>
        <v>1.3991507283160842</v>
      </c>
      <c r="M567" s="73">
        <f t="shared" si="174"/>
        <v>-0.18977663375976639</v>
      </c>
      <c r="N567" s="44">
        <f t="shared" si="172"/>
        <v>2.9999999999999997E-4</v>
      </c>
      <c r="O567" s="44">
        <f t="shared" si="175"/>
        <v>-5.6932990127929911E-5</v>
      </c>
      <c r="P567" s="14">
        <f>_H*D567/J567</f>
        <v>179.08853286567134</v>
      </c>
      <c r="Q567" s="52">
        <f>D567*EXP(-chi*G567/Mtc)</f>
        <v>281.75614969554096</v>
      </c>
      <c r="R567" s="44">
        <f t="shared" si="176"/>
        <v>-5.3399568755280852E-4</v>
      </c>
      <c r="S567" s="73">
        <f t="shared" si="185"/>
        <v>284.43270904627985</v>
      </c>
      <c r="T567" s="73">
        <f>R567/(1/Mtc+1/(path_DqDp-W566))</f>
        <v>-3.7649894250374189E-4</v>
      </c>
      <c r="U567" s="52">
        <f>D567*T567/(path_DqDp-E567/D567)</f>
        <v>-5.9932530068970848E-2</v>
      </c>
      <c r="V567" s="73">
        <f t="shared" si="186"/>
        <v>254.76932800665304</v>
      </c>
      <c r="W567" s="14">
        <f t="shared" si="187"/>
        <v>1.3987740845168315</v>
      </c>
      <c r="X567">
        <f t="shared" si="188"/>
        <v>356.36473354547445</v>
      </c>
      <c r="Y567">
        <f t="shared" si="191"/>
        <v>-4.0131086465104545E-7</v>
      </c>
      <c r="Z567" s="44">
        <f t="shared" si="189"/>
        <v>-6.23551842176326E-2</v>
      </c>
      <c r="AA567">
        <f t="shared" si="192"/>
        <v>-1.6053714916316307E-6</v>
      </c>
      <c r="AB567" s="43">
        <f t="shared" si="190"/>
        <v>0.17141466865468671</v>
      </c>
    </row>
    <row r="568" spans="1:28">
      <c r="A568" s="74">
        <f t="shared" si="177"/>
        <v>560</v>
      </c>
      <c r="B568" s="73">
        <f t="shared" si="178"/>
        <v>15.062960724880918</v>
      </c>
      <c r="C568" s="73">
        <f t="shared" si="179"/>
        <v>-6.2355184217632598</v>
      </c>
      <c r="D568" s="73">
        <f t="shared" si="180"/>
        <v>254.76932800665304</v>
      </c>
      <c r="E568" s="73">
        <f t="shared" si="181"/>
        <v>356.36473354547445</v>
      </c>
      <c r="F568" s="14">
        <f t="shared" si="182"/>
        <v>0.69967655986662403</v>
      </c>
      <c r="G568" s="14">
        <f>F568-(Gamma-lambda*LN(D568))</f>
        <v>-3.3218062037693397E-2</v>
      </c>
      <c r="H568" s="15">
        <f t="shared" si="173"/>
        <v>111.99325869968106</v>
      </c>
      <c r="I568" s="15">
        <f>H568*K_over_G</f>
        <v>149.3243449329081</v>
      </c>
      <c r="J568" s="73">
        <f t="shared" si="183"/>
        <v>284.43270904627985</v>
      </c>
      <c r="K568" s="73">
        <f>Mtc+N_*chi*G568</f>
        <v>1.2095085457027059</v>
      </c>
      <c r="L568" s="73">
        <f t="shared" si="184"/>
        <v>1.3987740845168315</v>
      </c>
      <c r="M568" s="73">
        <f t="shared" si="174"/>
        <v>-0.18926553881412556</v>
      </c>
      <c r="N568" s="44">
        <f t="shared" si="172"/>
        <v>2.9999999999999997E-4</v>
      </c>
      <c r="O568" s="44">
        <f t="shared" si="175"/>
        <v>-5.6779661644237662E-5</v>
      </c>
      <c r="P568" s="14">
        <f>_H*D568/J568</f>
        <v>179.14207466568109</v>
      </c>
      <c r="Q568" s="52">
        <f>D568*EXP(-chi*G568/Mtc)</f>
        <v>281.61474844484923</v>
      </c>
      <c r="R568" s="44">
        <f t="shared" si="176"/>
        <v>-5.3244436284326376E-4</v>
      </c>
      <c r="S568" s="73">
        <f t="shared" si="185"/>
        <v>284.28126445373994</v>
      </c>
      <c r="T568" s="73">
        <f>R568/(1/Mtc+1/(path_DqDp-W567))</f>
        <v>-3.7544406113905883E-4</v>
      </c>
      <c r="U568" s="52">
        <f>D568*T568/(path_DqDp-E568/D568)</f>
        <v>-5.9736499537995535E-2</v>
      </c>
      <c r="V568" s="73">
        <f t="shared" si="186"/>
        <v>254.70959150711505</v>
      </c>
      <c r="W568" s="14">
        <f t="shared" si="187"/>
        <v>1.3983984964304212</v>
      </c>
      <c r="X568">
        <f t="shared" si="188"/>
        <v>356.18550978995648</v>
      </c>
      <c r="Y568">
        <f t="shared" si="191"/>
        <v>-4.0004528106140583E-7</v>
      </c>
      <c r="Z568" s="44">
        <f t="shared" si="189"/>
        <v>-6.2412363924557901E-2</v>
      </c>
      <c r="AA568">
        <f t="shared" si="192"/>
        <v>-1.600308425693458E-6</v>
      </c>
      <c r="AB568" s="43">
        <f t="shared" si="190"/>
        <v>0.17171306834626102</v>
      </c>
    </row>
    <row r="569" spans="1:28">
      <c r="A569" s="74">
        <f t="shared" si="177"/>
        <v>561</v>
      </c>
      <c r="B569" s="73">
        <f t="shared" si="178"/>
        <v>15.090894703807503</v>
      </c>
      <c r="C569" s="73">
        <f t="shared" si="179"/>
        <v>-6.2412363924557903</v>
      </c>
      <c r="D569" s="73">
        <f t="shared" si="180"/>
        <v>254.70959150711505</v>
      </c>
      <c r="E569" s="73">
        <f t="shared" si="181"/>
        <v>356.18550978995648</v>
      </c>
      <c r="F569" s="14">
        <f t="shared" si="182"/>
        <v>0.69976829474821212</v>
      </c>
      <c r="G569" s="14">
        <f>F569-(Gamma-lambda*LN(D569))</f>
        <v>-3.3129844661787478E-2</v>
      </c>
      <c r="H569" s="15">
        <f t="shared" si="173"/>
        <v>111.9801282386758</v>
      </c>
      <c r="I569" s="15">
        <f>H569*K_over_G</f>
        <v>149.30683765156775</v>
      </c>
      <c r="J569" s="73">
        <f t="shared" si="183"/>
        <v>284.28126445373994</v>
      </c>
      <c r="K569" s="73">
        <f>Mtc+N_*chi*G569</f>
        <v>1.2096426361140831</v>
      </c>
      <c r="L569" s="73">
        <f t="shared" si="184"/>
        <v>1.3983984964304212</v>
      </c>
      <c r="M569" s="73">
        <f t="shared" si="174"/>
        <v>-0.18875586031633818</v>
      </c>
      <c r="N569" s="44">
        <f t="shared" si="172"/>
        <v>2.9999999999999997E-4</v>
      </c>
      <c r="O569" s="44">
        <f t="shared" si="175"/>
        <v>-5.6626758094901446E-5</v>
      </c>
      <c r="P569" s="14">
        <f>_H*D569/J569</f>
        <v>179.19548233088923</v>
      </c>
      <c r="Q569" s="52">
        <f>D569*EXP(-chi*G569/Mtc)</f>
        <v>281.4738206728041</v>
      </c>
      <c r="R569" s="44">
        <f t="shared" si="176"/>
        <v>-5.308980633053832E-4</v>
      </c>
      <c r="S569" s="73">
        <f t="shared" si="185"/>
        <v>284.13034008100743</v>
      </c>
      <c r="T569" s="73">
        <f>R569/(1/Mtc+1/(path_DqDp-W568))</f>
        <v>-3.743923780330688E-4</v>
      </c>
      <c r="U569" s="52">
        <f>D569*T569/(path_DqDp-E569/D569)</f>
        <v>-5.9541233858511761E-2</v>
      </c>
      <c r="V569" s="73">
        <f t="shared" si="186"/>
        <v>254.65005027325654</v>
      </c>
      <c r="W569" s="14">
        <f t="shared" si="187"/>
        <v>1.3980239608535721</v>
      </c>
      <c r="X569">
        <f t="shared" si="188"/>
        <v>356.00687191457934</v>
      </c>
      <c r="Y569">
        <f t="shared" si="191"/>
        <v>-3.9878437448029745E-7</v>
      </c>
      <c r="Z569" s="44">
        <f t="shared" si="189"/>
        <v>-6.2469389467027285E-2</v>
      </c>
      <c r="AA569">
        <f t="shared" si="192"/>
        <v>-1.5952640721789295E-6</v>
      </c>
      <c r="AB569" s="43">
        <f t="shared" si="190"/>
        <v>0.17201147308218884</v>
      </c>
    </row>
    <row r="570" spans="1:28">
      <c r="A570" s="74">
        <f t="shared" si="177"/>
        <v>562</v>
      </c>
      <c r="B570" s="73">
        <f t="shared" si="178"/>
        <v>15.11883432598464</v>
      </c>
      <c r="C570" s="73">
        <f t="shared" si="179"/>
        <v>-6.2469389467027288</v>
      </c>
      <c r="D570" s="73">
        <f t="shared" si="180"/>
        <v>254.65005027325654</v>
      </c>
      <c r="E570" s="73">
        <f t="shared" si="181"/>
        <v>356.00687191457934</v>
      </c>
      <c r="F570" s="14">
        <f t="shared" si="182"/>
        <v>0.69985978227929269</v>
      </c>
      <c r="G570" s="14">
        <f>F570-(Gamma-lambda*LN(D570))</f>
        <v>-3.3041863959433426E-2</v>
      </c>
      <c r="H570" s="15">
        <f t="shared" si="173"/>
        <v>111.96703916602632</v>
      </c>
      <c r="I570" s="15">
        <f>H570*K_over_G</f>
        <v>149.28938555470179</v>
      </c>
      <c r="J570" s="73">
        <f t="shared" si="183"/>
        <v>284.13034008100743</v>
      </c>
      <c r="K570" s="73">
        <f>Mtc+N_*chi*G570</f>
        <v>1.2097763667816612</v>
      </c>
      <c r="L570" s="73">
        <f t="shared" si="184"/>
        <v>1.3980239608535721</v>
      </c>
      <c r="M570" s="73">
        <f t="shared" si="174"/>
        <v>-0.18824759407191083</v>
      </c>
      <c r="N570" s="44">
        <f t="shared" si="172"/>
        <v>2.9999999999999997E-4</v>
      </c>
      <c r="O570" s="44">
        <f t="shared" si="175"/>
        <v>-5.6474278221573243E-5</v>
      </c>
      <c r="P570" s="14">
        <f>_H*D570/J570</f>
        <v>179.24875618749769</v>
      </c>
      <c r="Q570" s="52">
        <f>D570*EXP(-chi*G570/Mtc)</f>
        <v>281.33336448625977</v>
      </c>
      <c r="R570" s="44">
        <f t="shared" si="176"/>
        <v>-5.2935676946963767E-4</v>
      </c>
      <c r="S570" s="73">
        <f t="shared" si="185"/>
        <v>283.97993376207381</v>
      </c>
      <c r="T570" s="73">
        <f>R570/(1/Mtc+1/(path_DqDp-W569))</f>
        <v>-3.733438820089066E-4</v>
      </c>
      <c r="U570" s="52">
        <f>D570*T570/(path_DqDp-E570/D570)</f>
        <v>-5.9346729289058243E-2</v>
      </c>
      <c r="V570" s="73">
        <f t="shared" si="186"/>
        <v>254.59070354396749</v>
      </c>
      <c r="W570" s="14">
        <f t="shared" si="187"/>
        <v>1.3976504745942107</v>
      </c>
      <c r="X570">
        <f t="shared" si="188"/>
        <v>355.82881763550017</v>
      </c>
      <c r="Y570">
        <f t="shared" si="191"/>
        <v>-3.9752812343991292E-7</v>
      </c>
      <c r="Z570" s="44">
        <f t="shared" si="189"/>
        <v>-6.2526261273372297E-2</v>
      </c>
      <c r="AA570">
        <f t="shared" si="192"/>
        <v>-1.5902383451896178E-6</v>
      </c>
      <c r="AB570" s="43">
        <f t="shared" si="190"/>
        <v>0.17230988284384366</v>
      </c>
    </row>
    <row r="571" spans="1:28">
      <c r="A571" s="74">
        <f t="shared" si="177"/>
        <v>563</v>
      </c>
      <c r="B571" s="73">
        <f t="shared" si="178"/>
        <v>15.146779575271957</v>
      </c>
      <c r="C571" s="73">
        <f t="shared" si="179"/>
        <v>-6.2526261273372299</v>
      </c>
      <c r="D571" s="73">
        <f t="shared" si="180"/>
        <v>254.59070354396749</v>
      </c>
      <c r="E571" s="73">
        <f t="shared" si="181"/>
        <v>355.82881763550017</v>
      </c>
      <c r="F571" s="14">
        <f t="shared" si="182"/>
        <v>0.69995102314724367</v>
      </c>
      <c r="G571" s="14">
        <f>F571-(Gamma-lambda*LN(D571))</f>
        <v>-3.2954119280413474E-2</v>
      </c>
      <c r="H571" s="15">
        <f t="shared" si="173"/>
        <v>111.95399132890371</v>
      </c>
      <c r="I571" s="15">
        <f>H571*K_over_G</f>
        <v>149.2719884385383</v>
      </c>
      <c r="J571" s="73">
        <f t="shared" si="183"/>
        <v>283.97993376207381</v>
      </c>
      <c r="K571" s="73">
        <f>Mtc+N_*chi*G571</f>
        <v>1.2099097386937716</v>
      </c>
      <c r="L571" s="73">
        <f t="shared" si="184"/>
        <v>1.3976504745942107</v>
      </c>
      <c r="M571" s="73">
        <f t="shared" si="174"/>
        <v>-0.18774073590043905</v>
      </c>
      <c r="N571" s="44">
        <f t="shared" si="172"/>
        <v>2.9999999999999997E-4</v>
      </c>
      <c r="O571" s="44">
        <f t="shared" si="175"/>
        <v>-5.6322220770131709E-5</v>
      </c>
      <c r="P571" s="14">
        <f>_H*D571/J571</f>
        <v>179.30189656095249</v>
      </c>
      <c r="Q571" s="52">
        <f>D571*EXP(-chi*G571/Mtc)</f>
        <v>281.19337800150299</v>
      </c>
      <c r="R571" s="44">
        <f t="shared" si="176"/>
        <v>-5.2782046195045936E-4</v>
      </c>
      <c r="S571" s="73">
        <f t="shared" si="185"/>
        <v>283.83004334225086</v>
      </c>
      <c r="T571" s="73">
        <f>R571/(1/Mtc+1/(path_DqDp-W570))</f>
        <v>-3.7229856192989288E-4</v>
      </c>
      <c r="U571" s="52">
        <f>D571*T571/(path_DqDp-E571/D571)</f>
        <v>-5.9152982109902101E-2</v>
      </c>
      <c r="V571" s="73">
        <f t="shared" si="186"/>
        <v>254.53155056185759</v>
      </c>
      <c r="W571" s="14">
        <f t="shared" si="187"/>
        <v>1.3972780344714344</v>
      </c>
      <c r="X571">
        <f t="shared" si="188"/>
        <v>355.6513446800389</v>
      </c>
      <c r="Y571">
        <f t="shared" si="191"/>
        <v>-3.9627650658822656E-7</v>
      </c>
      <c r="Z571" s="44">
        <f t="shared" si="189"/>
        <v>-6.2582979770649014E-2</v>
      </c>
      <c r="AA571">
        <f t="shared" si="192"/>
        <v>-1.5852311592882889E-6</v>
      </c>
      <c r="AB571" s="43">
        <f t="shared" si="190"/>
        <v>0.17260829761268437</v>
      </c>
    </row>
    <row r="572" spans="1:28">
      <c r="A572" s="74">
        <f t="shared" si="177"/>
        <v>564</v>
      </c>
      <c r="B572" s="73">
        <f t="shared" si="178"/>
        <v>15.174730435580136</v>
      </c>
      <c r="C572" s="73">
        <f t="shared" si="179"/>
        <v>-6.2582979770649017</v>
      </c>
      <c r="D572" s="73">
        <f t="shared" si="180"/>
        <v>254.53155056185759</v>
      </c>
      <c r="E572" s="73">
        <f t="shared" si="181"/>
        <v>355.6513446800389</v>
      </c>
      <c r="F572" s="14">
        <f t="shared" si="182"/>
        <v>0.70004201803739563</v>
      </c>
      <c r="G572" s="14">
        <f>F572-(Gamma-lambda*LN(D572))</f>
        <v>-3.2866609976399119E-2</v>
      </c>
      <c r="H572" s="15">
        <f t="shared" si="173"/>
        <v>111.94098457517997</v>
      </c>
      <c r="I572" s="15">
        <f>H572*K_over_G</f>
        <v>149.25464610023997</v>
      </c>
      <c r="J572" s="73">
        <f t="shared" si="183"/>
        <v>283.83004334225086</v>
      </c>
      <c r="K572" s="73">
        <f>Mtc+N_*chi*G572</f>
        <v>1.2100427528358733</v>
      </c>
      <c r="L572" s="73">
        <f t="shared" si="184"/>
        <v>1.3972780344714344</v>
      </c>
      <c r="M572" s="73">
        <f t="shared" si="174"/>
        <v>-0.18723528163556113</v>
      </c>
      <c r="N572" s="44">
        <f t="shared" si="172"/>
        <v>2.9999999999999997E-4</v>
      </c>
      <c r="O572" s="44">
        <f t="shared" si="175"/>
        <v>-5.6170584490668334E-5</v>
      </c>
      <c r="P572" s="14">
        <f>_H*D572/J572</f>
        <v>179.35490377594434</v>
      </c>
      <c r="Q572" s="52">
        <f>D572*EXP(-chi*G572/Mtc)</f>
        <v>281.05385934419547</v>
      </c>
      <c r="R572" s="44">
        <f t="shared" si="176"/>
        <v>-5.2628912144631285E-4</v>
      </c>
      <c r="S572" s="73">
        <f t="shared" si="185"/>
        <v>283.68066667810018</v>
      </c>
      <c r="T572" s="73">
        <f>R572/(1/Mtc+1/(path_DqDp-W571))</f>
        <v>-3.7125640669973149E-4</v>
      </c>
      <c r="U572" s="52">
        <f>D572*T572/(path_DqDp-E572/D572)</f>
        <v>-5.895998862294375E-2</v>
      </c>
      <c r="V572" s="73">
        <f t="shared" si="186"/>
        <v>254.47259057323464</v>
      </c>
      <c r="W572" s="14">
        <f t="shared" si="187"/>
        <v>1.3969066373154673</v>
      </c>
      <c r="X572">
        <f t="shared" si="188"/>
        <v>355.47445078661286</v>
      </c>
      <c r="Y572">
        <f t="shared" si="191"/>
        <v>-3.9502950268861984E-7</v>
      </c>
      <c r="Z572" s="44">
        <f t="shared" si="189"/>
        <v>-6.2639545384642364E-2</v>
      </c>
      <c r="AA572">
        <f t="shared" si="192"/>
        <v>-1.5802424295030018E-6</v>
      </c>
      <c r="AB572" s="43">
        <f t="shared" si="190"/>
        <v>0.17290671737025487</v>
      </c>
    </row>
    <row r="573" spans="1:28">
      <c r="A573" s="74">
        <f t="shared" si="177"/>
        <v>565</v>
      </c>
      <c r="B573" s="73">
        <f t="shared" si="178"/>
        <v>15.202686890870742</v>
      </c>
      <c r="C573" s="73">
        <f t="shared" si="179"/>
        <v>-6.2639545384642368</v>
      </c>
      <c r="D573" s="73">
        <f t="shared" si="180"/>
        <v>254.47259057323464</v>
      </c>
      <c r="E573" s="73">
        <f t="shared" si="181"/>
        <v>355.47445078661286</v>
      </c>
      <c r="F573" s="14">
        <f t="shared" si="182"/>
        <v>0.70013276763303844</v>
      </c>
      <c r="G573" s="14">
        <f>F573-(Gamma-lambda*LN(D573))</f>
        <v>-3.2779335400945131E-2</v>
      </c>
      <c r="H573" s="15">
        <f t="shared" si="173"/>
        <v>111.92801875342445</v>
      </c>
      <c r="I573" s="15">
        <f>H573*K_over_G</f>
        <v>149.23735833789928</v>
      </c>
      <c r="J573" s="73">
        <f t="shared" si="183"/>
        <v>283.68066667810018</v>
      </c>
      <c r="K573" s="73">
        <f>Mtc+N_*chi*G573</f>
        <v>1.2101754101905635</v>
      </c>
      <c r="L573" s="73">
        <f t="shared" si="184"/>
        <v>1.3969066373154673</v>
      </c>
      <c r="M573" s="73">
        <f t="shared" si="174"/>
        <v>-0.18673122712490375</v>
      </c>
      <c r="N573" s="44">
        <f t="shared" si="172"/>
        <v>2.9999999999999997E-4</v>
      </c>
      <c r="O573" s="44">
        <f t="shared" si="175"/>
        <v>-5.6019368137471123E-5</v>
      </c>
      <c r="P573" s="14">
        <f>_H*D573/J573</f>
        <v>179.40777815640942</v>
      </c>
      <c r="Q573" s="52">
        <f>D573*EXP(-chi*G573/Mtc)</f>
        <v>280.91480664931743</v>
      </c>
      <c r="R573" s="44">
        <f t="shared" si="176"/>
        <v>-5.2476272873957239E-4</v>
      </c>
      <c r="S573" s="73">
        <f t="shared" si="185"/>
        <v>283.53180163736351</v>
      </c>
      <c r="T573" s="73">
        <f>R573/(1/Mtc+1/(path_DqDp-W572))</f>
        <v>-3.7021740526257106E-4</v>
      </c>
      <c r="U573" s="52">
        <f>D573*T573/(path_DqDp-E573/D573)</f>
        <v>-5.8767745151600902E-2</v>
      </c>
      <c r="V573" s="73">
        <f t="shared" si="186"/>
        <v>254.41382282808303</v>
      </c>
      <c r="W573" s="14">
        <f t="shared" si="187"/>
        <v>1.3965362799676231</v>
      </c>
      <c r="X573">
        <f t="shared" si="188"/>
        <v>355.29813370467303</v>
      </c>
      <c r="Y573">
        <f t="shared" si="191"/>
        <v>-3.9378709061936437E-7</v>
      </c>
      <c r="Z573" s="44">
        <f t="shared" si="189"/>
        <v>-6.269595853987045E-2</v>
      </c>
      <c r="AA573">
        <f t="shared" si="192"/>
        <v>-1.5752720713144392E-6</v>
      </c>
      <c r="AB573" s="43">
        <f t="shared" si="190"/>
        <v>0.17320514209818355</v>
      </c>
    </row>
    <row r="574" spans="1:28">
      <c r="A574" s="74">
        <f t="shared" si="177"/>
        <v>566</v>
      </c>
      <c r="B574" s="73">
        <f t="shared" si="178"/>
        <v>15.230648925156007</v>
      </c>
      <c r="C574" s="73">
        <f t="shared" si="179"/>
        <v>-6.2695958539870453</v>
      </c>
      <c r="D574" s="73">
        <f t="shared" si="180"/>
        <v>254.41382282808303</v>
      </c>
      <c r="E574" s="73">
        <f t="shared" si="181"/>
        <v>355.29813370467303</v>
      </c>
      <c r="F574" s="14">
        <f t="shared" si="182"/>
        <v>0.70022327261542783</v>
      </c>
      <c r="G574" s="14">
        <f>F574-(Gamma-lambda*LN(D574))</f>
        <v>-3.2692294909483222E-2</v>
      </c>
      <c r="H574" s="15">
        <f t="shared" si="173"/>
        <v>111.91509371289989</v>
      </c>
      <c r="I574" s="15">
        <f>H574*K_over_G</f>
        <v>149.2201249505332</v>
      </c>
      <c r="J574" s="73">
        <f t="shared" si="183"/>
        <v>283.53180163736351</v>
      </c>
      <c r="K574" s="73">
        <f>Mtc+N_*chi*G574</f>
        <v>1.2103077117375856</v>
      </c>
      <c r="L574" s="73">
        <f t="shared" si="184"/>
        <v>1.3965362799676231</v>
      </c>
      <c r="M574" s="73">
        <f t="shared" si="174"/>
        <v>-0.18622856823003753</v>
      </c>
      <c r="N574" s="44">
        <f t="shared" si="172"/>
        <v>2.9999999999999997E-4</v>
      </c>
      <c r="O574" s="44">
        <f t="shared" si="175"/>
        <v>-5.5868570469011251E-5</v>
      </c>
      <c r="P574" s="14">
        <f>_H*D574/J574</f>
        <v>179.46052002552975</v>
      </c>
      <c r="Q574" s="52">
        <f>D574*EXP(-chi*G574/Mtc)</f>
        <v>280.77621806111114</v>
      </c>
      <c r="R574" s="44">
        <f t="shared" si="176"/>
        <v>-5.2324126469652438E-4</v>
      </c>
      <c r="S574" s="73">
        <f t="shared" si="185"/>
        <v>283.3834460988931</v>
      </c>
      <c r="T574" s="73">
        <f>R574/(1/Mtc+1/(path_DqDp-W573))</f>
        <v>-3.691815466031512E-4</v>
      </c>
      <c r="U574" s="52">
        <f>D574*T574/(path_DqDp-E574/D574)</f>
        <v>-5.8576248040707317E-2</v>
      </c>
      <c r="V574" s="73">
        <f t="shared" si="186"/>
        <v>254.35524658004232</v>
      </c>
      <c r="W574" s="14">
        <f t="shared" si="187"/>
        <v>1.3961669592802606</v>
      </c>
      <c r="X574">
        <f t="shared" si="188"/>
        <v>355.12239119463857</v>
      </c>
      <c r="Y574">
        <f t="shared" si="191"/>
        <v>-3.9254924937320264E-7</v>
      </c>
      <c r="Z574" s="44">
        <f t="shared" si="189"/>
        <v>-6.275221965958884E-2</v>
      </c>
      <c r="AA574">
        <f t="shared" si="192"/>
        <v>-1.5703200006721761E-6</v>
      </c>
      <c r="AB574" s="43">
        <f t="shared" si="190"/>
        <v>0.17350357177818287</v>
      </c>
    </row>
    <row r="575" spans="1:28">
      <c r="A575" s="74">
        <f t="shared" si="177"/>
        <v>567</v>
      </c>
      <c r="B575" s="73">
        <f t="shared" si="178"/>
        <v>15.258616522498661</v>
      </c>
      <c r="C575" s="73">
        <f t="shared" si="179"/>
        <v>-6.2752219659588837</v>
      </c>
      <c r="D575" s="73">
        <f t="shared" si="180"/>
        <v>254.35524658004232</v>
      </c>
      <c r="E575" s="73">
        <f t="shared" si="181"/>
        <v>355.12239119463857</v>
      </c>
      <c r="F575" s="14">
        <f t="shared" si="182"/>
        <v>0.70031353366379268</v>
      </c>
      <c r="G575" s="14">
        <f>F575-(Gamma-lambda*LN(D575))</f>
        <v>-3.2605487859316495E-2</v>
      </c>
      <c r="H575" s="15">
        <f t="shared" si="173"/>
        <v>111.90220930355875</v>
      </c>
      <c r="I575" s="15">
        <f>H575*K_over_G</f>
        <v>149.20294573807834</v>
      </c>
      <c r="J575" s="73">
        <f t="shared" si="183"/>
        <v>283.3834460988931</v>
      </c>
      <c r="K575" s="73">
        <f>Mtc+N_*chi*G575</f>
        <v>1.2104396584538388</v>
      </c>
      <c r="L575" s="73">
        <f t="shared" si="184"/>
        <v>1.3961669592802606</v>
      </c>
      <c r="M575" s="73">
        <f t="shared" si="174"/>
        <v>-0.18572730082642175</v>
      </c>
      <c r="N575" s="44">
        <f t="shared" si="172"/>
        <v>2.9999999999999997E-4</v>
      </c>
      <c r="O575" s="44">
        <f t="shared" si="175"/>
        <v>-5.5718190247926521E-5</v>
      </c>
      <c r="P575" s="14">
        <f>_H*D575/J575</f>
        <v>179.51312970573397</v>
      </c>
      <c r="Q575" s="52">
        <f>D575*EXP(-chi*G575/Mtc)</f>
        <v>280.6380917330257</v>
      </c>
      <c r="R575" s="44">
        <f t="shared" si="176"/>
        <v>-5.2172471026713492E-4</v>
      </c>
      <c r="S575" s="73">
        <f t="shared" si="185"/>
        <v>283.23559795258268</v>
      </c>
      <c r="T575" s="73">
        <f>R575/(1/Mtc+1/(path_DqDp-W574))</f>
        <v>-3.681488197467851E-4</v>
      </c>
      <c r="U575" s="52">
        <f>D575*T575/(path_DqDp-E575/D575)</f>
        <v>-5.8385493656386289E-2</v>
      </c>
      <c r="V575" s="73">
        <f t="shared" si="186"/>
        <v>254.29686108638595</v>
      </c>
      <c r="W575" s="14">
        <f t="shared" si="187"/>
        <v>1.3957986721167457</v>
      </c>
      <c r="X575">
        <f t="shared" si="188"/>
        <v>354.94722102783402</v>
      </c>
      <c r="Y575">
        <f t="shared" si="191"/>
        <v>-3.9131595805675591E-7</v>
      </c>
      <c r="Z575" s="44">
        <f t="shared" si="189"/>
        <v>-6.2808329165794818E-2</v>
      </c>
      <c r="AA575">
        <f t="shared" si="192"/>
        <v>-1.5653861339713302E-6</v>
      </c>
      <c r="AB575" s="43">
        <f t="shared" si="190"/>
        <v>0.1738020063920489</v>
      </c>
    </row>
    <row r="576" spans="1:28">
      <c r="A576" s="74">
        <f t="shared" si="177"/>
        <v>568</v>
      </c>
      <c r="B576" s="73">
        <f t="shared" si="178"/>
        <v>15.286589667011729</v>
      </c>
      <c r="C576" s="73">
        <f t="shared" si="179"/>
        <v>-6.2808329165794818</v>
      </c>
      <c r="D576" s="73">
        <f t="shared" si="180"/>
        <v>254.29686108638595</v>
      </c>
      <c r="E576" s="73">
        <f t="shared" si="181"/>
        <v>354.94722102783402</v>
      </c>
      <c r="F576" s="14">
        <f t="shared" si="182"/>
        <v>0.70040355145534217</v>
      </c>
      <c r="G576" s="14">
        <f>F576-(Gamma-lambda*LN(D576))</f>
        <v>-3.2518913609612232E-2</v>
      </c>
      <c r="H576" s="15">
        <f t="shared" si="173"/>
        <v>111.88936537603942</v>
      </c>
      <c r="I576" s="15">
        <f>H576*K_over_G</f>
        <v>149.1858205013859</v>
      </c>
      <c r="J576" s="73">
        <f t="shared" si="183"/>
        <v>283.23559795258268</v>
      </c>
      <c r="K576" s="73">
        <f>Mtc+N_*chi*G576</f>
        <v>1.2105712513133895</v>
      </c>
      <c r="L576" s="73">
        <f t="shared" si="184"/>
        <v>1.3957986721167457</v>
      </c>
      <c r="M576" s="73">
        <f t="shared" si="174"/>
        <v>-0.18522742080335619</v>
      </c>
      <c r="N576" s="44">
        <f t="shared" si="172"/>
        <v>2.9999999999999997E-4</v>
      </c>
      <c r="O576" s="44">
        <f t="shared" si="175"/>
        <v>-5.5568226241006852E-5</v>
      </c>
      <c r="P576" s="14">
        <f>_H*D576/J576</f>
        <v>179.56560751869793</v>
      </c>
      <c r="Q576" s="52">
        <f>D576*EXP(-chi*G576/Mtc)</f>
        <v>280.50042582766008</v>
      </c>
      <c r="R576" s="44">
        <f t="shared" si="176"/>
        <v>-5.2021304648523531E-4</v>
      </c>
      <c r="S576" s="73">
        <f t="shared" si="185"/>
        <v>283.08825509929869</v>
      </c>
      <c r="T576" s="73">
        <f>R576/(1/Mtc+1/(path_DqDp-W575))</f>
        <v>-3.6711921375963321E-4</v>
      </c>
      <c r="U576" s="52">
        <f>D576*T576/(path_DqDp-E576/D576)</f>
        <v>-5.8195478385971486E-2</v>
      </c>
      <c r="V576" s="73">
        <f t="shared" si="186"/>
        <v>254.23866560799996</v>
      </c>
      <c r="W576" s="14">
        <f t="shared" si="187"/>
        <v>1.39543141535141</v>
      </c>
      <c r="X576">
        <f t="shared" si="188"/>
        <v>354.77262098642524</v>
      </c>
      <c r="Y576">
        <f t="shared" si="191"/>
        <v>-3.9008719589024794E-7</v>
      </c>
      <c r="Z576" s="44">
        <f t="shared" si="189"/>
        <v>-6.2864287479231715E-2</v>
      </c>
      <c r="AA576">
        <f t="shared" si="192"/>
        <v>-1.5604703880657637E-6</v>
      </c>
      <c r="AB576" s="43">
        <f t="shared" si="190"/>
        <v>0.17410044592166082</v>
      </c>
    </row>
    <row r="577" spans="1:28">
      <c r="A577" s="74">
        <f t="shared" si="177"/>
        <v>569</v>
      </c>
      <c r="B577" s="73">
        <f t="shared" si="178"/>
        <v>15.314568342858356</v>
      </c>
      <c r="C577" s="73">
        <f t="shared" si="179"/>
        <v>-6.2864287479231713</v>
      </c>
      <c r="D577" s="73">
        <f t="shared" si="180"/>
        <v>254.23866560799996</v>
      </c>
      <c r="E577" s="73">
        <f t="shared" si="181"/>
        <v>354.77262098642524</v>
      </c>
      <c r="F577" s="14">
        <f t="shared" si="182"/>
        <v>0.70049332666527164</v>
      </c>
      <c r="G577" s="14">
        <f>F577-(Gamma-lambda*LN(D577))</f>
        <v>-3.2432571521397002E-2</v>
      </c>
      <c r="H577" s="15">
        <f t="shared" si="173"/>
        <v>111.87656178166252</v>
      </c>
      <c r="I577" s="15">
        <f>H577*K_over_G</f>
        <v>149.16874904221672</v>
      </c>
      <c r="J577" s="73">
        <f t="shared" si="183"/>
        <v>283.08825509929869</v>
      </c>
      <c r="K577" s="73">
        <f>Mtc+N_*chi*G577</f>
        <v>1.2107024912874766</v>
      </c>
      <c r="L577" s="73">
        <f t="shared" si="184"/>
        <v>1.39543141535141</v>
      </c>
      <c r="M577" s="73">
        <f t="shared" si="174"/>
        <v>-0.18472892406393338</v>
      </c>
      <c r="N577" s="44">
        <f t="shared" si="172"/>
        <v>2.9999999999999997E-4</v>
      </c>
      <c r="O577" s="44">
        <f t="shared" si="175"/>
        <v>-5.541867721918001E-5</v>
      </c>
      <c r="P577" s="14">
        <f>_H*D577/J577</f>
        <v>179.61795378534572</v>
      </c>
      <c r="Q577" s="52">
        <f>D577*EXP(-chi*G577/Mtc)</f>
        <v>280.36321851670903</v>
      </c>
      <c r="R577" s="44">
        <f t="shared" si="176"/>
        <v>-5.1870625446818097E-4</v>
      </c>
      <c r="S577" s="73">
        <f t="shared" si="185"/>
        <v>282.9414154508122</v>
      </c>
      <c r="T577" s="73">
        <f>R577/(1/Mtc+1/(path_DqDp-W576))</f>
        <v>-3.6609271774860577E-4</v>
      </c>
      <c r="U577" s="52">
        <f>D577*T577/(path_DqDp-E577/D577)</f>
        <v>-5.8006198637869787E-2</v>
      </c>
      <c r="V577" s="73">
        <f t="shared" si="186"/>
        <v>254.18065940936208</v>
      </c>
      <c r="W577" s="14">
        <f t="shared" si="187"/>
        <v>1.3950651858695085</v>
      </c>
      <c r="X577">
        <f t="shared" si="188"/>
        <v>354.59858886335593</v>
      </c>
      <c r="Y577">
        <f t="shared" si="191"/>
        <v>-3.8886294220683764E-7</v>
      </c>
      <c r="Z577" s="44">
        <f t="shared" si="189"/>
        <v>-6.2920095019393107E-2</v>
      </c>
      <c r="AA577">
        <f t="shared" si="192"/>
        <v>-1.5555726802629995E-6</v>
      </c>
      <c r="AB577" s="43">
        <f t="shared" si="190"/>
        <v>0.17439889034898057</v>
      </c>
    </row>
    <row r="578" spans="1:28">
      <c r="A578" s="74">
        <f t="shared" si="177"/>
        <v>570</v>
      </c>
      <c r="B578" s="73">
        <f t="shared" si="178"/>
        <v>15.342552534251618</v>
      </c>
      <c r="C578" s="73">
        <f t="shared" si="179"/>
        <v>-6.2920095019393107</v>
      </c>
      <c r="D578" s="73">
        <f t="shared" si="180"/>
        <v>254.18065940936208</v>
      </c>
      <c r="E578" s="73">
        <f t="shared" si="181"/>
        <v>354.59858886335593</v>
      </c>
      <c r="F578" s="14">
        <f t="shared" si="182"/>
        <v>0.70058285996677072</v>
      </c>
      <c r="G578" s="14">
        <f>F578-(Gamma-lambda*LN(D578))</f>
        <v>-3.2346460957549894E-2</v>
      </c>
      <c r="H578" s="15">
        <f t="shared" si="173"/>
        <v>111.86379837242725</v>
      </c>
      <c r="I578" s="15">
        <f>H578*K_over_G</f>
        <v>149.15173116323635</v>
      </c>
      <c r="J578" s="73">
        <f t="shared" si="183"/>
        <v>282.9414154508122</v>
      </c>
      <c r="K578" s="73">
        <f>Mtc+N_*chi*G578</f>
        <v>1.2108333793445241</v>
      </c>
      <c r="L578" s="73">
        <f t="shared" si="184"/>
        <v>1.3950651858695085</v>
      </c>
      <c r="M578" s="73">
        <f t="shared" si="174"/>
        <v>-0.18423180652498439</v>
      </c>
      <c r="N578" s="44">
        <f t="shared" si="172"/>
        <v>2.9999999999999997E-4</v>
      </c>
      <c r="O578" s="44">
        <f t="shared" si="175"/>
        <v>-5.5269541957495309E-5</v>
      </c>
      <c r="P578" s="14">
        <f>_H*D578/J578</f>
        <v>179.67016882585008</v>
      </c>
      <c r="Q578" s="52">
        <f>D578*EXP(-chi*G578/Mtc)</f>
        <v>280.2264679809079</v>
      </c>
      <c r="R578" s="44">
        <f t="shared" si="176"/>
        <v>-5.1720431541682976E-4</v>
      </c>
      <c r="S578" s="73">
        <f t="shared" si="185"/>
        <v>282.7950769297309</v>
      </c>
      <c r="T578" s="73">
        <f>R578/(1/Mtc+1/(path_DqDp-W577))</f>
        <v>-3.6506932086148981E-4</v>
      </c>
      <c r="U578" s="52">
        <f>D578*T578/(path_DqDp-E578/D578)</f>
        <v>-5.7817650841460747E-2</v>
      </c>
      <c r="V578" s="73">
        <f t="shared" si="186"/>
        <v>254.12284175852062</v>
      </c>
      <c r="W578" s="14">
        <f t="shared" si="187"/>
        <v>1.3946999805671785</v>
      </c>
      <c r="X578">
        <f t="shared" si="188"/>
        <v>354.42512246228489</v>
      </c>
      <c r="Y578">
        <f t="shared" si="191"/>
        <v>-3.8764317645219481E-7</v>
      </c>
      <c r="Z578" s="44">
        <f t="shared" si="189"/>
        <v>-6.2975752204527058E-2</v>
      </c>
      <c r="AA578">
        <f t="shared" si="192"/>
        <v>-1.5506929283191211E-6</v>
      </c>
      <c r="AB578" s="43">
        <f t="shared" si="190"/>
        <v>0.17469733965605225</v>
      </c>
    </row>
    <row r="579" spans="1:28">
      <c r="A579" s="74">
        <f t="shared" si="177"/>
        <v>571</v>
      </c>
      <c r="B579" s="73">
        <f t="shared" si="178"/>
        <v>15.370542225454324</v>
      </c>
      <c r="C579" s="73">
        <f t="shared" si="179"/>
        <v>-6.297575220452706</v>
      </c>
      <c r="D579" s="73">
        <f t="shared" si="180"/>
        <v>254.12284175852062</v>
      </c>
      <c r="E579" s="73">
        <f t="shared" si="181"/>
        <v>354.42512246228489</v>
      </c>
      <c r="F579" s="14">
        <f t="shared" si="182"/>
        <v>0.70067215203102895</v>
      </c>
      <c r="G579" s="14">
        <f>F579-(Gamma-lambda*LN(D579))</f>
        <v>-3.226058128279663E-2</v>
      </c>
      <c r="H579" s="15">
        <f t="shared" si="173"/>
        <v>111.85107500100754</v>
      </c>
      <c r="I579" s="15">
        <f>H579*K_over_G</f>
        <v>149.13476666801009</v>
      </c>
      <c r="J579" s="73">
        <f t="shared" si="183"/>
        <v>282.7950769297309</v>
      </c>
      <c r="K579" s="73">
        <f>Mtc+N_*chi*G579</f>
        <v>1.2109639164501491</v>
      </c>
      <c r="L579" s="73">
        <f t="shared" si="184"/>
        <v>1.3946999805671785</v>
      </c>
      <c r="M579" s="73">
        <f t="shared" si="174"/>
        <v>-0.18373606411702936</v>
      </c>
      <c r="N579" s="44">
        <f t="shared" si="172"/>
        <v>2.9999999999999997E-4</v>
      </c>
      <c r="O579" s="44">
        <f t="shared" si="175"/>
        <v>-5.5120819235108802E-5</v>
      </c>
      <c r="P579" s="14">
        <f>_H*D579/J579</f>
        <v>179.72225295963355</v>
      </c>
      <c r="Q579" s="52">
        <f>D579*EXP(-chi*G579/Mtc)</f>
        <v>280.0901724099777</v>
      </c>
      <c r="R579" s="44">
        <f t="shared" si="176"/>
        <v>-5.1570721061548199E-4</v>
      </c>
      <c r="S579" s="73">
        <f t="shared" si="185"/>
        <v>282.64923746943168</v>
      </c>
      <c r="T579" s="73">
        <f>R579/(1/Mtc+1/(path_DqDp-W578))</f>
        <v>-3.6404901228704733E-4</v>
      </c>
      <c r="U579" s="52">
        <f>D579*T579/(path_DqDp-E579/D579)</f>
        <v>-5.7629831446992352E-2</v>
      </c>
      <c r="V579" s="73">
        <f t="shared" si="186"/>
        <v>254.06521192707362</v>
      </c>
      <c r="W579" s="14">
        <f t="shared" si="187"/>
        <v>1.3943357963514009</v>
      </c>
      <c r="X579">
        <f t="shared" si="188"/>
        <v>354.25221959752366</v>
      </c>
      <c r="Y579">
        <f t="shared" si="191"/>
        <v>-3.8642787818404886E-7</v>
      </c>
      <c r="Z579" s="44">
        <f t="shared" si="189"/>
        <v>-6.3031259451640356E-2</v>
      </c>
      <c r="AA579">
        <f t="shared" si="192"/>
        <v>-1.5458310504362095E-6</v>
      </c>
      <c r="AB579" s="43">
        <f t="shared" si="190"/>
        <v>0.1749957938250018</v>
      </c>
    </row>
    <row r="580" spans="1:28">
      <c r="A580" s="74">
        <f t="shared" si="177"/>
        <v>572</v>
      </c>
      <c r="B580" s="73">
        <f t="shared" si="178"/>
        <v>15.398537400778835</v>
      </c>
      <c r="C580" s="73">
        <f t="shared" si="179"/>
        <v>-6.3031259451640356</v>
      </c>
      <c r="D580" s="73">
        <f t="shared" si="180"/>
        <v>254.06521192707362</v>
      </c>
      <c r="E580" s="73">
        <f t="shared" si="181"/>
        <v>354.25221959752366</v>
      </c>
      <c r="F580" s="14">
        <f t="shared" si="182"/>
        <v>0.70076120352724325</v>
      </c>
      <c r="G580" s="14">
        <f>F580-(Gamma-lambda*LN(D580))</f>
        <v>-3.2174931863703682E-2</v>
      </c>
      <c r="H580" s="15">
        <f t="shared" si="173"/>
        <v>111.83839152074854</v>
      </c>
      <c r="I580" s="15">
        <f>H580*K_over_G</f>
        <v>149.11785536099808</v>
      </c>
      <c r="J580" s="73">
        <f t="shared" si="183"/>
        <v>282.64923746943168</v>
      </c>
      <c r="K580" s="73">
        <f>Mtc+N_*chi*G580</f>
        <v>1.2110941035671705</v>
      </c>
      <c r="L580" s="73">
        <f t="shared" si="184"/>
        <v>1.3943357963514009</v>
      </c>
      <c r="M580" s="73">
        <f t="shared" si="174"/>
        <v>-0.18324169278423041</v>
      </c>
      <c r="N580" s="44">
        <f t="shared" si="172"/>
        <v>2.9999999999999997E-4</v>
      </c>
      <c r="O580" s="44">
        <f t="shared" si="175"/>
        <v>-5.4972507835269118E-5</v>
      </c>
      <c r="P580" s="14">
        <f>_H*D580/J580</f>
        <v>179.77420650536911</v>
      </c>
      <c r="Q580" s="52">
        <f>D580*EXP(-chi*G580/Mtc)</f>
        <v>279.95433000257157</v>
      </c>
      <c r="R580" s="44">
        <f t="shared" si="176"/>
        <v>-5.1421492143162125E-4</v>
      </c>
      <c r="S580" s="73">
        <f t="shared" si="185"/>
        <v>282.5038950139936</v>
      </c>
      <c r="T580" s="73">
        <f>R580/(1/Mtc+1/(path_DqDp-W579))</f>
        <v>-3.6303178125497178E-4</v>
      </c>
      <c r="U580" s="52">
        <f>D580*T580/(path_DqDp-E580/D580)</f>
        <v>-5.744273692545547E-2</v>
      </c>
      <c r="V580" s="73">
        <f t="shared" si="186"/>
        <v>254.00776919014817</v>
      </c>
      <c r="W580" s="14">
        <f t="shared" si="187"/>
        <v>1.3939726301399558</v>
      </c>
      <c r="X580">
        <f t="shared" si="188"/>
        <v>354.07987809397366</v>
      </c>
      <c r="Y580">
        <f t="shared" si="191"/>
        <v>-3.8521702707159289E-7</v>
      </c>
      <c r="Z580" s="44">
        <f t="shared" si="189"/>
        <v>-6.3086617176502699E-2</v>
      </c>
      <c r="AA580">
        <f t="shared" si="192"/>
        <v>-1.5409869652678962E-6</v>
      </c>
      <c r="AB580" s="43">
        <f t="shared" si="190"/>
        <v>0.17529425283803654</v>
      </c>
    </row>
    <row r="581" spans="1:28">
      <c r="A581" s="74">
        <f t="shared" si="177"/>
        <v>573</v>
      </c>
      <c r="B581" s="73">
        <f t="shared" si="178"/>
        <v>15.426538044586898</v>
      </c>
      <c r="C581" s="73">
        <f t="shared" si="179"/>
        <v>-6.3086617176502697</v>
      </c>
      <c r="D581" s="73">
        <f t="shared" si="180"/>
        <v>254.00776919014817</v>
      </c>
      <c r="E581" s="73">
        <f t="shared" si="181"/>
        <v>354.07987809397366</v>
      </c>
      <c r="F581" s="14">
        <f t="shared" si="182"/>
        <v>0.70085001512262457</v>
      </c>
      <c r="G581" s="14">
        <f>F581-(Gamma-lambda*LN(D581))</f>
        <v>-3.2089512068672277E-2</v>
      </c>
      <c r="H581" s="15">
        <f t="shared" si="173"/>
        <v>111.82574778566284</v>
      </c>
      <c r="I581" s="15">
        <f>H581*K_over_G</f>
        <v>149.10099704755046</v>
      </c>
      <c r="J581" s="73">
        <f t="shared" si="183"/>
        <v>282.5038950139936</v>
      </c>
      <c r="K581" s="73">
        <f>Mtc+N_*chi*G581</f>
        <v>1.2112239416556181</v>
      </c>
      <c r="L581" s="73">
        <f t="shared" si="184"/>
        <v>1.3939726301399558</v>
      </c>
      <c r="M581" s="73">
        <f t="shared" si="174"/>
        <v>-0.18274868848433767</v>
      </c>
      <c r="N581" s="44">
        <f t="shared" si="172"/>
        <v>2.9999999999999997E-4</v>
      </c>
      <c r="O581" s="44">
        <f t="shared" si="175"/>
        <v>-5.4824606545301299E-5</v>
      </c>
      <c r="P581" s="14">
        <f>_H*D581/J581</f>
        <v>179.82602978098132</v>
      </c>
      <c r="Q581" s="52">
        <f>D581*EXP(-chi*G581/Mtc)</f>
        <v>279.81893896622034</v>
      </c>
      <c r="R581" s="44">
        <f t="shared" si="176"/>
        <v>-5.1272742931588572E-4</v>
      </c>
      <c r="S581" s="73">
        <f t="shared" si="185"/>
        <v>282.35904751813138</v>
      </c>
      <c r="T581" s="73">
        <f>R581/(1/Mtc+1/(path_DqDp-W580))</f>
        <v>-3.6201761703600775E-4</v>
      </c>
      <c r="U581" s="52">
        <f>D581*T581/(path_DqDp-E581/D581)</f>
        <v>-5.7256363768484878E-2</v>
      </c>
      <c r="V581" s="73">
        <f t="shared" si="186"/>
        <v>253.95051282637968</v>
      </c>
      <c r="W581" s="14">
        <f t="shared" si="187"/>
        <v>1.3936104788613841</v>
      </c>
      <c r="X581">
        <f t="shared" si="188"/>
        <v>353.90809578706506</v>
      </c>
      <c r="Y581">
        <f t="shared" si="191"/>
        <v>-3.8401060289506313E-7</v>
      </c>
      <c r="Z581" s="44">
        <f t="shared" si="189"/>
        <v>-6.3141825793650894E-2</v>
      </c>
      <c r="AA581">
        <f t="shared" si="192"/>
        <v>-1.5361605919045847E-6</v>
      </c>
      <c r="AB581" s="43">
        <f t="shared" si="190"/>
        <v>0.17559271667744464</v>
      </c>
    </row>
    <row r="582" spans="1:28">
      <c r="A582" s="74">
        <f t="shared" si="177"/>
        <v>574</v>
      </c>
      <c r="B582" s="73">
        <f t="shared" si="178"/>
        <v>15.454544141289436</v>
      </c>
      <c r="C582" s="73">
        <f t="shared" si="179"/>
        <v>-6.314182579365089</v>
      </c>
      <c r="D582" s="73">
        <f t="shared" si="180"/>
        <v>253.95051282637968</v>
      </c>
      <c r="E582" s="73">
        <f t="shared" si="181"/>
        <v>353.90809578706506</v>
      </c>
      <c r="F582" s="14">
        <f t="shared" si="182"/>
        <v>0.70093858748240434</v>
      </c>
      <c r="G582" s="14">
        <f>F582-(Gamma-lambda*LN(D582))</f>
        <v>-3.2004321267932179E-2</v>
      </c>
      <c r="H582" s="15">
        <f t="shared" si="173"/>
        <v>111.81314365042689</v>
      </c>
      <c r="I582" s="15">
        <f>H582*K_over_G</f>
        <v>149.08419153390255</v>
      </c>
      <c r="J582" s="73">
        <f t="shared" si="183"/>
        <v>282.35904751813138</v>
      </c>
      <c r="K582" s="73">
        <f>Mtc+N_*chi*G582</f>
        <v>1.211353431672743</v>
      </c>
      <c r="L582" s="73">
        <f t="shared" si="184"/>
        <v>1.3936104788613841</v>
      </c>
      <c r="M582" s="73">
        <f t="shared" si="174"/>
        <v>-0.18225704718864111</v>
      </c>
      <c r="N582" s="44">
        <f t="shared" si="172"/>
        <v>2.9999999999999997E-4</v>
      </c>
      <c r="O582" s="44">
        <f t="shared" si="175"/>
        <v>-5.4677114156592326E-5</v>
      </c>
      <c r="P582" s="14">
        <f>_H*D582/J582</f>
        <v>179.87772310364699</v>
      </c>
      <c r="Q582" s="52">
        <f>D582*EXP(-chi*G582/Mtc)</f>
        <v>279.68399751727958</v>
      </c>
      <c r="R582" s="44">
        <f t="shared" si="176"/>
        <v>-5.1124471580185323E-4</v>
      </c>
      <c r="S582" s="73">
        <f t="shared" si="185"/>
        <v>282.21469294712887</v>
      </c>
      <c r="T582" s="73">
        <f>R582/(1/Mtc+1/(path_DqDp-W581))</f>
        <v>-3.6100650894193599E-4</v>
      </c>
      <c r="U582" s="52">
        <f>D582*T582/(path_DqDp-E582/D582)</f>
        <v>-5.7070708488240168E-2</v>
      </c>
      <c r="V582" s="73">
        <f t="shared" si="186"/>
        <v>253.89344211789142</v>
      </c>
      <c r="W582" s="14">
        <f t="shared" si="187"/>
        <v>1.3932493394549432</v>
      </c>
      <c r="X582">
        <f t="shared" si="188"/>
        <v>353.73687052269406</v>
      </c>
      <c r="Y582">
        <f t="shared" si="191"/>
        <v>-3.8280858554518156E-7</v>
      </c>
      <c r="Z582" s="44">
        <f t="shared" si="189"/>
        <v>-6.3196885716393036E-2</v>
      </c>
      <c r="AA582">
        <f t="shared" si="192"/>
        <v>-1.531351849889155E-6</v>
      </c>
      <c r="AB582" s="43">
        <f t="shared" si="190"/>
        <v>0.17589118532559475</v>
      </c>
    </row>
    <row r="583" spans="1:28">
      <c r="A583" s="74">
        <f t="shared" si="177"/>
        <v>575</v>
      </c>
      <c r="B583" s="73">
        <f t="shared" si="178"/>
        <v>15.482555675346374</v>
      </c>
      <c r="C583" s="73">
        <f t="shared" si="179"/>
        <v>-6.3196885716393041</v>
      </c>
      <c r="D583" s="73">
        <f t="shared" si="180"/>
        <v>253.89344211789142</v>
      </c>
      <c r="E583" s="73">
        <f t="shared" si="181"/>
        <v>353.73687052269406</v>
      </c>
      <c r="F583" s="14">
        <f t="shared" si="182"/>
        <v>0.70102692126984145</v>
      </c>
      <c r="G583" s="14">
        <f>F583-(Gamma-lambda*LN(D583))</f>
        <v>-3.1919358833536027E-2</v>
      </c>
      <c r="H583" s="15">
        <f t="shared" si="173"/>
        <v>111.80057897037733</v>
      </c>
      <c r="I583" s="15">
        <f>H583*K_over_G</f>
        <v>149.06743862716979</v>
      </c>
      <c r="J583" s="73">
        <f t="shared" si="183"/>
        <v>282.21469294712887</v>
      </c>
      <c r="K583" s="73">
        <f>Mtc+N_*chi*G583</f>
        <v>1.2114825745730253</v>
      </c>
      <c r="L583" s="73">
        <f t="shared" si="184"/>
        <v>1.3932493394549432</v>
      </c>
      <c r="M583" s="73">
        <f t="shared" si="174"/>
        <v>-0.1817667648819179</v>
      </c>
      <c r="N583" s="44">
        <f t="shared" si="172"/>
        <v>2.9999999999999997E-4</v>
      </c>
      <c r="O583" s="44">
        <f t="shared" si="175"/>
        <v>-5.4530029464575366E-5</v>
      </c>
      <c r="P583" s="14">
        <f>_H*D583/J583</f>
        <v>179.92928678979641</v>
      </c>
      <c r="Q583" s="52">
        <f>D583*EXP(-chi*G583/Mtc)</f>
        <v>279.54950388087593</v>
      </c>
      <c r="R583" s="44">
        <f t="shared" si="176"/>
        <v>-5.09766762505906E-4</v>
      </c>
      <c r="S583" s="73">
        <f t="shared" si="185"/>
        <v>282.07082927677362</v>
      </c>
      <c r="T583" s="73">
        <f>R583/(1/Mtc+1/(path_DqDp-W582))</f>
        <v>-3.5999844632561545E-4</v>
      </c>
      <c r="U583" s="52">
        <f>D583*T583/(path_DqDp-E583/D583)</f>
        <v>-5.6885767617296343E-2</v>
      </c>
      <c r="V583" s="73">
        <f t="shared" si="186"/>
        <v>253.83655635027412</v>
      </c>
      <c r="W583" s="14">
        <f t="shared" si="187"/>
        <v>1.3928892088705693</v>
      </c>
      <c r="X583">
        <f t="shared" si="188"/>
        <v>353.566200157163</v>
      </c>
      <c r="Y583">
        <f t="shared" si="191"/>
        <v>-3.8161095502266217E-7</v>
      </c>
      <c r="Z583" s="44">
        <f t="shared" si="189"/>
        <v>-6.3251797356812633E-2</v>
      </c>
      <c r="AA583">
        <f t="shared" si="192"/>
        <v>-1.5265606591919974E-6</v>
      </c>
      <c r="AB583" s="43">
        <f t="shared" si="190"/>
        <v>0.17618965876493556</v>
      </c>
    </row>
    <row r="584" spans="1:28">
      <c r="A584" s="74">
        <f t="shared" si="177"/>
        <v>576</v>
      </c>
      <c r="B584" s="73">
        <f t="shared" si="178"/>
        <v>15.510572631266466</v>
      </c>
      <c r="C584" s="73">
        <f t="shared" si="179"/>
        <v>-6.3251797356812638</v>
      </c>
      <c r="D584" s="73">
        <f t="shared" si="180"/>
        <v>253.83655635027412</v>
      </c>
      <c r="E584" s="73">
        <f t="shared" si="181"/>
        <v>353.566200157163</v>
      </c>
      <c r="F584" s="14">
        <f t="shared" si="182"/>
        <v>0.70111501714622881</v>
      </c>
      <c r="G584" s="14">
        <f>F584-(Gamma-lambda*LN(D584))</f>
        <v>-3.1834624139353451E-2</v>
      </c>
      <c r="H584" s="15">
        <f t="shared" si="173"/>
        <v>111.78805360150741</v>
      </c>
      <c r="I584" s="15">
        <f>H584*K_over_G</f>
        <v>149.05073813534324</v>
      </c>
      <c r="J584" s="73">
        <f t="shared" si="183"/>
        <v>282.07082927677362</v>
      </c>
      <c r="K584" s="73">
        <f>Mtc+N_*chi*G584</f>
        <v>1.2116113713081829</v>
      </c>
      <c r="L584" s="73">
        <f t="shared" si="184"/>
        <v>1.3928892088705693</v>
      </c>
      <c r="M584" s="73">
        <f t="shared" si="174"/>
        <v>-0.18127783756238647</v>
      </c>
      <c r="N584" s="44">
        <f t="shared" si="172"/>
        <v>2.9999999999999997E-4</v>
      </c>
      <c r="O584" s="44">
        <f t="shared" si="175"/>
        <v>-5.4383351268715935E-5</v>
      </c>
      <c r="P584" s="14">
        <f>_H*D584/J584</f>
        <v>179.98072115511422</v>
      </c>
      <c r="Q584" s="52">
        <f>D584*EXP(-chi*G584/Mtc)</f>
        <v>279.41545629085499</v>
      </c>
      <c r="R584" s="44">
        <f t="shared" si="176"/>
        <v>-5.0829355112701517E-4</v>
      </c>
      <c r="S584" s="73">
        <f t="shared" si="185"/>
        <v>281.92745449329118</v>
      </c>
      <c r="T584" s="73">
        <f>R584/(1/Mtc+1/(path_DqDp-W583))</f>
        <v>-3.5899341858096649E-4</v>
      </c>
      <c r="U584" s="52">
        <f>D584*T584/(path_DqDp-E584/D584)</f>
        <v>-5.6701537708526366E-2</v>
      </c>
      <c r="V584" s="73">
        <f t="shared" si="186"/>
        <v>253.77985481256559</v>
      </c>
      <c r="W584" s="14">
        <f t="shared" si="187"/>
        <v>1.3925300840688326</v>
      </c>
      <c r="X584">
        <f t="shared" si="188"/>
        <v>353.39608255711812</v>
      </c>
      <c r="Y584">
        <f t="shared" si="191"/>
        <v>-3.8041769143765933E-7</v>
      </c>
      <c r="Z584" s="44">
        <f t="shared" si="189"/>
        <v>-6.3306561125772792E-2</v>
      </c>
      <c r="AA584">
        <f t="shared" si="192"/>
        <v>-1.5217869402333117E-6</v>
      </c>
      <c r="AB584" s="43">
        <f t="shared" si="190"/>
        <v>0.17648813697799531</v>
      </c>
    </row>
    <row r="585" spans="1:28">
      <c r="A585" s="74">
        <f t="shared" si="177"/>
        <v>577</v>
      </c>
      <c r="B585" s="73">
        <f t="shared" si="178"/>
        <v>15.538594993607106</v>
      </c>
      <c r="C585" s="73">
        <f t="shared" si="179"/>
        <v>-6.3306561125772793</v>
      </c>
      <c r="D585" s="73">
        <f t="shared" si="180"/>
        <v>253.77985481256559</v>
      </c>
      <c r="E585" s="73">
        <f t="shared" si="181"/>
        <v>353.39608255711812</v>
      </c>
      <c r="F585" s="14">
        <f t="shared" si="182"/>
        <v>0.70120287577090024</v>
      </c>
      <c r="G585" s="14">
        <f>F585-(Gamma-lambda*LN(D585))</f>
        <v>-3.1750116561064523E-2</v>
      </c>
      <c r="H585" s="15">
        <f t="shared" si="173"/>
        <v>111.7755674004634</v>
      </c>
      <c r="I585" s="15">
        <f>H585*K_over_G</f>
        <v>149.03408986728456</v>
      </c>
      <c r="J585" s="73">
        <f t="shared" si="183"/>
        <v>281.92745449329118</v>
      </c>
      <c r="K585" s="73">
        <f>Mtc+N_*chi*G585</f>
        <v>1.2117398228271818</v>
      </c>
      <c r="L585" s="73">
        <f t="shared" si="184"/>
        <v>1.3925300840688326</v>
      </c>
      <c r="M585" s="73">
        <f t="shared" si="174"/>
        <v>-0.18079026124165076</v>
      </c>
      <c r="N585" s="44">
        <f t="shared" ref="N585:N610" si="193">d_epQp</f>
        <v>2.9999999999999997E-4</v>
      </c>
      <c r="O585" s="44">
        <f t="shared" si="175"/>
        <v>-5.4237078372495223E-5</v>
      </c>
      <c r="P585" s="14">
        <f>_H*D585/J585</f>
        <v>180.03202651454052</v>
      </c>
      <c r="Q585" s="52">
        <f>D585*EXP(-chi*G585/Mtc)</f>
        <v>279.28185298972784</v>
      </c>
      <c r="R585" s="44">
        <f t="shared" si="176"/>
        <v>-5.0682506344669356E-4</v>
      </c>
      <c r="S585" s="73">
        <f t="shared" si="185"/>
        <v>281.78456659328026</v>
      </c>
      <c r="T585" s="73">
        <f>R585/(1/Mtc+1/(path_DqDp-W584))</f>
        <v>-3.5799141514307264E-4</v>
      </c>
      <c r="U585" s="52">
        <f>D585*T585/(path_DqDp-E585/D585)</f>
        <v>-5.6518015335003106E-2</v>
      </c>
      <c r="V585" s="73">
        <f t="shared" si="186"/>
        <v>253.72333679723059</v>
      </c>
      <c r="W585" s="14">
        <f t="shared" si="187"/>
        <v>1.3921719620208988</v>
      </c>
      <c r="X585">
        <f t="shared" si="188"/>
        <v>353.2265155994898</v>
      </c>
      <c r="Y585">
        <f t="shared" si="191"/>
        <v>-3.7922877500934599E-7</v>
      </c>
      <c r="Z585" s="44">
        <f t="shared" si="189"/>
        <v>-6.3361177432920301E-2</v>
      </c>
      <c r="AA585">
        <f t="shared" si="192"/>
        <v>-1.5170306138621883E-6</v>
      </c>
      <c r="AB585" s="43">
        <f t="shared" si="190"/>
        <v>0.17678661994738146</v>
      </c>
    </row>
    <row r="586" spans="1:28">
      <c r="A586" s="74">
        <f t="shared" si="177"/>
        <v>578</v>
      </c>
      <c r="B586" s="73">
        <f t="shared" si="178"/>
        <v>15.566622746974137</v>
      </c>
      <c r="C586" s="73">
        <f t="shared" si="179"/>
        <v>-6.3361177432920304</v>
      </c>
      <c r="D586" s="73">
        <f t="shared" si="180"/>
        <v>253.72333679723059</v>
      </c>
      <c r="E586" s="73">
        <f t="shared" si="181"/>
        <v>353.2265155994898</v>
      </c>
      <c r="F586" s="14">
        <f t="shared" si="182"/>
        <v>0.70129049780123642</v>
      </c>
      <c r="G586" s="14">
        <f>F586-(Gamma-lambda*LN(D586))</f>
        <v>-3.1665835476155091E-2</v>
      </c>
      <c r="H586" s="15">
        <f t="shared" ref="H586:H649" si="194">Gmax*(V585/_p0)^G_exponent</f>
        <v>111.76312022454097</v>
      </c>
      <c r="I586" s="15">
        <f>H586*K_over_G</f>
        <v>149.01749363272131</v>
      </c>
      <c r="J586" s="73">
        <f t="shared" si="183"/>
        <v>281.78456659328026</v>
      </c>
      <c r="K586" s="73">
        <f>Mtc+N_*chi*G586</f>
        <v>1.2118679300762443</v>
      </c>
      <c r="L586" s="73">
        <f t="shared" si="184"/>
        <v>1.3921719620208988</v>
      </c>
      <c r="M586" s="73">
        <f t="shared" ref="M586:M649" si="195">K586-L586</f>
        <v>-0.1803040319446545</v>
      </c>
      <c r="N586" s="44">
        <f t="shared" si="193"/>
        <v>2.9999999999999997E-4</v>
      </c>
      <c r="O586" s="44">
        <f t="shared" ref="O586:O649" si="196">N586*M586</f>
        <v>-5.4091209583396347E-5</v>
      </c>
      <c r="P586" s="14">
        <f>_H*D586/J586</f>
        <v>180.08320318227192</v>
      </c>
      <c r="Q586" s="52">
        <f>D586*EXP(-chi*G586/Mtc)</f>
        <v>279.1486922286204</v>
      </c>
      <c r="R586" s="44">
        <f t="shared" ref="R586:R610" si="197">P586*(Q586-J586)*N586/J586</f>
        <v>-5.053612813285662E-4</v>
      </c>
      <c r="S586" s="73">
        <f t="shared" si="185"/>
        <v>281.64216358364803</v>
      </c>
      <c r="T586" s="73">
        <f>R586/(1/Mtc+1/(path_DqDp-W585))</f>
        <v>-3.5699242548801086E-4</v>
      </c>
      <c r="U586" s="52">
        <f>D586*T586/(path_DqDp-E586/D586)</f>
        <v>-5.6335197089859533E-2</v>
      </c>
      <c r="V586" s="73">
        <f t="shared" si="186"/>
        <v>253.66700160014074</v>
      </c>
      <c r="W586" s="14">
        <f t="shared" si="187"/>
        <v>1.3918148397084851</v>
      </c>
      <c r="X586">
        <f t="shared" si="188"/>
        <v>353.05749717143192</v>
      </c>
      <c r="Y586">
        <f t="shared" si="191"/>
        <v>-3.7804418606520863E-7</v>
      </c>
      <c r="Z586" s="44">
        <f t="shared" si="189"/>
        <v>-6.3415646686689767E-2</v>
      </c>
      <c r="AA586">
        <f t="shared" si="192"/>
        <v>-1.5122916013646585E-6</v>
      </c>
      <c r="AB586" s="43">
        <f t="shared" si="190"/>
        <v>0.17708510765578009</v>
      </c>
    </row>
    <row r="587" spans="1:28">
      <c r="A587" s="74">
        <f t="shared" ref="A587:A610" si="198">A586+1</f>
        <v>579</v>
      </c>
      <c r="B587" s="73">
        <f t="shared" ref="B587:B650" si="199">100*AB586+C587/3</f>
        <v>15.594655876021683</v>
      </c>
      <c r="C587" s="73">
        <f t="shared" ref="C587:C650" si="200">100*Z586</f>
        <v>-6.3415646686689771</v>
      </c>
      <c r="D587" s="73">
        <f t="shared" ref="D587:D650" si="201">V586</f>
        <v>253.66700160014074</v>
      </c>
      <c r="E587" s="73">
        <f t="shared" ref="E587:E650" si="202">X586</f>
        <v>353.05749717143192</v>
      </c>
      <c r="F587" s="14">
        <f t="shared" ref="F587:F650" si="203">F$9-(1+F$9)*C586/100</f>
        <v>0.70137788389267253</v>
      </c>
      <c r="G587" s="14">
        <f>F587-(Gamma-lambda*LN(D587))</f>
        <v>-3.1581780263909454E-2</v>
      </c>
      <c r="H587" s="15">
        <f t="shared" si="194"/>
        <v>111.75071193168165</v>
      </c>
      <c r="I587" s="15">
        <f>H587*K_over_G</f>
        <v>149.00094924224223</v>
      </c>
      <c r="J587" s="73">
        <f t="shared" ref="J587:J650" si="204">S586</f>
        <v>281.64216358364803</v>
      </c>
      <c r="K587" s="73">
        <f>Mtc+N_*chi*G587</f>
        <v>1.2119956939988576</v>
      </c>
      <c r="L587" s="73">
        <f t="shared" ref="L587:L650" si="205">E587/D587</f>
        <v>1.3918148397084851</v>
      </c>
      <c r="M587" s="73">
        <f t="shared" si="195"/>
        <v>-0.17981914570962743</v>
      </c>
      <c r="N587" s="44">
        <f t="shared" si="193"/>
        <v>2.9999999999999997E-4</v>
      </c>
      <c r="O587" s="44">
        <f t="shared" si="196"/>
        <v>-5.3945743712888223E-5</v>
      </c>
      <c r="P587" s="14">
        <f>_H*D587/J587</f>
        <v>180.13425147176258</v>
      </c>
      <c r="Q587" s="52">
        <f>D587*EXP(-chi*G587/Mtc)</f>
        <v>279.01597226721998</v>
      </c>
      <c r="R587" s="44">
        <f t="shared" si="197"/>
        <v>-5.0390218671847529E-4</v>
      </c>
      <c r="S587" s="73">
        <f t="shared" ref="S587:S610" si="206">J587*(1+R587)</f>
        <v>281.50024348154608</v>
      </c>
      <c r="T587" s="73">
        <f>R587/(1/Mtc+1/(path_DqDp-W586))</f>
        <v>-3.5599643913305888E-4</v>
      </c>
      <c r="U587" s="52">
        <f>D587*T587/(path_DqDp-E587/D587)</f>
        <v>-5.6153079586209208E-2</v>
      </c>
      <c r="V587" s="73">
        <f t="shared" ref="V587:V610" si="207">D587+U587</f>
        <v>253.61084852055453</v>
      </c>
      <c r="W587" s="14">
        <f t="shared" ref="W587:W650" si="208">Mtc*(1+LN(S587/V587))</f>
        <v>1.391458714123823</v>
      </c>
      <c r="X587">
        <f t="shared" ref="X587:X650" si="209">W587*V587</f>
        <v>352.88902517026247</v>
      </c>
      <c r="Y587">
        <f t="shared" si="191"/>
        <v>-3.7686390504074475E-7</v>
      </c>
      <c r="Z587" s="44">
        <f t="shared" ref="Z587:Z610" si="210">Z586+(Y587+O587)</f>
        <v>-6.346996929430769E-2</v>
      </c>
      <c r="AA587">
        <f t="shared" si="192"/>
        <v>-1.5075698244539393E-6</v>
      </c>
      <c r="AB587" s="43">
        <f t="shared" ref="AB587:AB610" si="211">AB586+(AA587+N587)</f>
        <v>0.17738360008595563</v>
      </c>
    </row>
    <row r="588" spans="1:28">
      <c r="A588" s="74">
        <f t="shared" si="198"/>
        <v>580</v>
      </c>
      <c r="B588" s="73">
        <f t="shared" si="199"/>
        <v>15.622694365451974</v>
      </c>
      <c r="C588" s="73">
        <f t="shared" si="200"/>
        <v>-6.3469969294307687</v>
      </c>
      <c r="D588" s="73">
        <f t="shared" si="201"/>
        <v>253.61084852055453</v>
      </c>
      <c r="E588" s="73">
        <f t="shared" si="202"/>
        <v>352.88902517026247</v>
      </c>
      <c r="F588" s="14">
        <f t="shared" si="203"/>
        <v>0.70146503469870358</v>
      </c>
      <c r="G588" s="14">
        <f>F588-(Gamma-lambda*LN(D588))</f>
        <v>-3.1497950305406142E-2</v>
      </c>
      <c r="H588" s="15">
        <f t="shared" si="194"/>
        <v>111.73834238046935</v>
      </c>
      <c r="I588" s="15">
        <f>H588*K_over_G</f>
        <v>148.98445650729249</v>
      </c>
      <c r="J588" s="73">
        <f t="shared" si="204"/>
        <v>281.50024348154608</v>
      </c>
      <c r="K588" s="73">
        <f>Mtc+N_*chi*G588</f>
        <v>1.2121231155357828</v>
      </c>
      <c r="L588" s="73">
        <f t="shared" si="205"/>
        <v>1.391458714123823</v>
      </c>
      <c r="M588" s="73">
        <f t="shared" si="195"/>
        <v>-0.17933559858804027</v>
      </c>
      <c r="N588" s="44">
        <f t="shared" si="193"/>
        <v>2.9999999999999997E-4</v>
      </c>
      <c r="O588" s="44">
        <f t="shared" si="196"/>
        <v>-5.3800679576412077E-5</v>
      </c>
      <c r="P588" s="14">
        <f>_H*D588/J588</f>
        <v>180.18517169572547</v>
      </c>
      <c r="Q588" s="52">
        <f>D588*EXP(-chi*G588/Mtc)</f>
        <v>278.8836913737257</v>
      </c>
      <c r="R588" s="44">
        <f t="shared" si="197"/>
        <v>-5.0244776164394512E-4</v>
      </c>
      <c r="S588" s="73">
        <f t="shared" si="206"/>
        <v>281.35880431430655</v>
      </c>
      <c r="T588" s="73">
        <f>R588/(1/Mtc+1/(path_DqDp-W587))</f>
        <v>-3.5500344563644854E-4</v>
      </c>
      <c r="U588" s="52">
        <f>D588*T588/(path_DqDp-E588/D588)</f>
        <v>-5.5971659456996267E-2</v>
      </c>
      <c r="V588" s="73">
        <f t="shared" si="207"/>
        <v>253.55487686109754</v>
      </c>
      <c r="W588" s="14">
        <f t="shared" si="208"/>
        <v>1.3911035822696123</v>
      </c>
      <c r="X588">
        <f t="shared" si="209"/>
        <v>352.7210975034032</v>
      </c>
      <c r="Y588">
        <f t="shared" si="191"/>
        <v>-3.7568791247868579E-7</v>
      </c>
      <c r="Z588" s="44">
        <f t="shared" si="210"/>
        <v>-6.352414566179658E-2</v>
      </c>
      <c r="AA588">
        <f t="shared" si="192"/>
        <v>-1.5028652052799968E-6</v>
      </c>
      <c r="AB588" s="43">
        <f t="shared" si="211"/>
        <v>0.17768209722075035</v>
      </c>
    </row>
    <row r="589" spans="1:28">
      <c r="A589" s="74">
        <f t="shared" si="198"/>
        <v>581</v>
      </c>
      <c r="B589" s="73">
        <f t="shared" si="199"/>
        <v>15.650738200015148</v>
      </c>
      <c r="C589" s="73">
        <f t="shared" si="200"/>
        <v>-6.3524145661796583</v>
      </c>
      <c r="D589" s="73">
        <f t="shared" si="201"/>
        <v>253.55487686109754</v>
      </c>
      <c r="E589" s="73">
        <f t="shared" si="202"/>
        <v>352.7210975034032</v>
      </c>
      <c r="F589" s="14">
        <f t="shared" si="203"/>
        <v>0.70155195087089228</v>
      </c>
      <c r="G589" s="14">
        <f>F589-(Gamma-lambda*LN(D589))</f>
        <v>-3.1414344983510589E-2</v>
      </c>
      <c r="H589" s="15">
        <f t="shared" si="194"/>
        <v>111.7260114301267</v>
      </c>
      <c r="I589" s="15">
        <f>H589*K_over_G</f>
        <v>148.96801524016897</v>
      </c>
      <c r="J589" s="73">
        <f t="shared" si="204"/>
        <v>281.35880431430655</v>
      </c>
      <c r="K589" s="73">
        <f>Mtc+N_*chi*G589</f>
        <v>1.212250195625064</v>
      </c>
      <c r="L589" s="73">
        <f t="shared" si="205"/>
        <v>1.3911035822696123</v>
      </c>
      <c r="M589" s="73">
        <f t="shared" si="195"/>
        <v>-0.17885338664454831</v>
      </c>
      <c r="N589" s="44">
        <f t="shared" si="193"/>
        <v>2.9999999999999997E-4</v>
      </c>
      <c r="O589" s="44">
        <f t="shared" si="196"/>
        <v>-5.3656015993364486E-5</v>
      </c>
      <c r="P589" s="14">
        <f>_H*D589/J589</f>
        <v>180.23596416613344</v>
      </c>
      <c r="Q589" s="52">
        <f>D589*EXP(-chi*G589/Mtc)</f>
        <v>278.75184782479568</v>
      </c>
      <c r="R589" s="44">
        <f t="shared" si="197"/>
        <v>-5.0099798821428936E-4</v>
      </c>
      <c r="S589" s="73">
        <f t="shared" si="206"/>
        <v>281.2178441193787</v>
      </c>
      <c r="T589" s="73">
        <f>R589/(1/Mtc+1/(path_DqDp-W588))</f>
        <v>-3.540134345975728E-4</v>
      </c>
      <c r="U589" s="52">
        <f>D589*T589/(path_DqDp-E589/D589)</f>
        <v>-5.5790933354917631E-2</v>
      </c>
      <c r="V589" s="73">
        <f t="shared" si="207"/>
        <v>253.49908592774261</v>
      </c>
      <c r="W589" s="14">
        <f t="shared" si="208"/>
        <v>1.390749441158982</v>
      </c>
      <c r="X589">
        <f t="shared" si="209"/>
        <v>352.55371208832082</v>
      </c>
      <c r="Y589">
        <f t="shared" si="191"/>
        <v>-3.745161890287017E-7</v>
      </c>
      <c r="Z589" s="44">
        <f t="shared" si="210"/>
        <v>-6.3578176193978972E-2</v>
      </c>
      <c r="AA589">
        <f t="shared" si="192"/>
        <v>-1.498177666416215E-6</v>
      </c>
      <c r="AB589" s="43">
        <f t="shared" si="211"/>
        <v>0.17798059904308394</v>
      </c>
    </row>
    <row r="590" spans="1:28">
      <c r="A590" s="74">
        <f t="shared" si="198"/>
        <v>582</v>
      </c>
      <c r="B590" s="73">
        <f t="shared" si="199"/>
        <v>15.678787364509096</v>
      </c>
      <c r="C590" s="73">
        <f t="shared" si="200"/>
        <v>-6.3578176193978972</v>
      </c>
      <c r="D590" s="73">
        <f t="shared" si="201"/>
        <v>253.49908592774261</v>
      </c>
      <c r="E590" s="73">
        <f t="shared" si="202"/>
        <v>352.55371208832082</v>
      </c>
      <c r="F590" s="14">
        <f t="shared" si="203"/>
        <v>0.70163863305887453</v>
      </c>
      <c r="G590" s="14">
        <f>F590-(Gamma-lambda*LN(D590))</f>
        <v>-3.1330963682870139E-2</v>
      </c>
      <c r="H590" s="15">
        <f t="shared" si="194"/>
        <v>111.71371894051165</v>
      </c>
      <c r="I590" s="15">
        <f>H590*K_over_G</f>
        <v>148.95162525401557</v>
      </c>
      <c r="J590" s="73">
        <f t="shared" si="204"/>
        <v>281.2178441193787</v>
      </c>
      <c r="K590" s="73">
        <f>Mtc+N_*chi*G590</f>
        <v>1.2123769352020375</v>
      </c>
      <c r="L590" s="73">
        <f t="shared" si="205"/>
        <v>1.390749441158982</v>
      </c>
      <c r="M590" s="73">
        <f t="shared" si="195"/>
        <v>-0.17837250595694454</v>
      </c>
      <c r="N590" s="44">
        <f t="shared" si="193"/>
        <v>2.9999999999999997E-4</v>
      </c>
      <c r="O590" s="44">
        <f t="shared" si="196"/>
        <v>-5.3511751787083354E-5</v>
      </c>
      <c r="P590" s="14">
        <f>_H*D590/J590</f>
        <v>180.28662919422047</v>
      </c>
      <c r="Q590" s="52">
        <f>D590*EXP(-chi*G590/Mtc)</f>
        <v>278.62043990549734</v>
      </c>
      <c r="R590" s="44">
        <f t="shared" si="197"/>
        <v>-4.9955284862017652E-4</v>
      </c>
      <c r="S590" s="73">
        <f t="shared" si="206"/>
        <v>281.07736094426605</v>
      </c>
      <c r="T590" s="73">
        <f>R590/(1/Mtc+1/(path_DqDp-W589))</f>
        <v>-3.5302639565680852E-4</v>
      </c>
      <c r="U590" s="52">
        <f>D590*T590/(path_DqDp-E590/D590)</f>
        <v>-5.5610897952285687E-2</v>
      </c>
      <c r="V590" s="73">
        <f t="shared" si="207"/>
        <v>253.44347502979033</v>
      </c>
      <c r="W590" s="14">
        <f t="shared" si="208"/>
        <v>1.390396287815451</v>
      </c>
      <c r="X590">
        <f t="shared" si="209"/>
        <v>352.38686685246842</v>
      </c>
      <c r="Y590">
        <f t="shared" si="191"/>
        <v>-3.73348715446705E-7</v>
      </c>
      <c r="Z590" s="44">
        <f t="shared" si="210"/>
        <v>-6.3632061294481498E-2</v>
      </c>
      <c r="AA590">
        <f t="shared" si="192"/>
        <v>-1.4935071308587684E-6</v>
      </c>
      <c r="AB590" s="43">
        <f t="shared" si="211"/>
        <v>0.17827910553595308</v>
      </c>
    </row>
    <row r="591" spans="1:28">
      <c r="A591" s="74">
        <f t="shared" si="198"/>
        <v>583</v>
      </c>
      <c r="B591" s="73">
        <f t="shared" si="199"/>
        <v>15.706841843779259</v>
      </c>
      <c r="C591" s="73">
        <f t="shared" si="200"/>
        <v>-6.3632061294481499</v>
      </c>
      <c r="D591" s="73">
        <f t="shared" si="201"/>
        <v>253.44347502979033</v>
      </c>
      <c r="E591" s="73">
        <f t="shared" si="202"/>
        <v>352.38686685246842</v>
      </c>
      <c r="F591" s="14">
        <f t="shared" si="203"/>
        <v>0.70172508191036631</v>
      </c>
      <c r="G591" s="14">
        <f>F591-(Gamma-lambda*LN(D591))</f>
        <v>-3.1247805789908489E-2</v>
      </c>
      <c r="H591" s="15">
        <f t="shared" si="194"/>
        <v>111.70146477211404</v>
      </c>
      <c r="I591" s="15">
        <f>H591*K_over_G</f>
        <v>148.93528636281874</v>
      </c>
      <c r="J591" s="73">
        <f t="shared" si="204"/>
        <v>281.07736094426605</v>
      </c>
      <c r="K591" s="73">
        <f>Mtc+N_*chi*G591</f>
        <v>1.2125033351993391</v>
      </c>
      <c r="L591" s="73">
        <f t="shared" si="205"/>
        <v>1.390396287815451</v>
      </c>
      <c r="M591" s="73">
        <f t="shared" si="195"/>
        <v>-0.17789295261611193</v>
      </c>
      <c r="N591" s="44">
        <f t="shared" si="193"/>
        <v>2.9999999999999997E-4</v>
      </c>
      <c r="O591" s="44">
        <f t="shared" si="196"/>
        <v>-5.3367885784833576E-5</v>
      </c>
      <c r="P591" s="14">
        <f>_H*D591/J591</f>
        <v>180.33716709048286</v>
      </c>
      <c r="Q591" s="52">
        <f>D591*EXP(-chi*G591/Mtc)</f>
        <v>278.48946590925692</v>
      </c>
      <c r="R591" s="44">
        <f t="shared" si="197"/>
        <v>-4.9811232513344707E-4</v>
      </c>
      <c r="S591" s="73">
        <f t="shared" si="206"/>
        <v>280.93735284646374</v>
      </c>
      <c r="T591" s="73">
        <f>R591/(1/Mtc+1/(path_DqDp-W590))</f>
        <v>-3.5204231849551615E-4</v>
      </c>
      <c r="U591" s="52">
        <f>D591*T591/(path_DqDp-E591/D591)</f>
        <v>-5.5431549940919873E-2</v>
      </c>
      <c r="V591" s="73">
        <f t="shared" si="207"/>
        <v>253.38804347984942</v>
      </c>
      <c r="W591" s="14">
        <f t="shared" si="208"/>
        <v>1.3900441192728823</v>
      </c>
      <c r="X591">
        <f t="shared" si="209"/>
        <v>352.22055973322608</v>
      </c>
      <c r="Y591">
        <f t="shared" si="191"/>
        <v>-3.7218547259434553E-7</v>
      </c>
      <c r="Z591" s="44">
        <f t="shared" si="210"/>
        <v>-6.3685801365738925E-2</v>
      </c>
      <c r="AA591">
        <f t="shared" si="192"/>
        <v>-1.4888535220341285E-6</v>
      </c>
      <c r="AB591" s="43">
        <f t="shared" si="211"/>
        <v>0.17857761668243105</v>
      </c>
    </row>
    <row r="592" spans="1:28">
      <c r="A592" s="74">
        <f t="shared" si="198"/>
        <v>584</v>
      </c>
      <c r="B592" s="73">
        <f t="shared" si="199"/>
        <v>15.734901622718473</v>
      </c>
      <c r="C592" s="73">
        <f t="shared" si="200"/>
        <v>-6.3685801365738923</v>
      </c>
      <c r="D592" s="73">
        <f t="shared" si="201"/>
        <v>253.38804347984942</v>
      </c>
      <c r="E592" s="73">
        <f t="shared" si="202"/>
        <v>352.22055973322608</v>
      </c>
      <c r="F592" s="14">
        <f t="shared" si="203"/>
        <v>0.70181129807117038</v>
      </c>
      <c r="G592" s="14">
        <f>F592-(Gamma-lambda*LN(D592))</f>
        <v>-3.1164870692819147E-2</v>
      </c>
      <c r="H592" s="15">
        <f t="shared" si="194"/>
        <v>111.68924878605185</v>
      </c>
      <c r="I592" s="15">
        <f>H592*K_over_G</f>
        <v>148.91899838140247</v>
      </c>
      <c r="J592" s="73">
        <f t="shared" si="204"/>
        <v>280.93735284646374</v>
      </c>
      <c r="K592" s="73">
        <f>Mtc+N_*chi*G592</f>
        <v>1.2126293965469148</v>
      </c>
      <c r="L592" s="73">
        <f t="shared" si="205"/>
        <v>1.3900441192728823</v>
      </c>
      <c r="M592" s="73">
        <f t="shared" si="195"/>
        <v>-0.17741472272596748</v>
      </c>
      <c r="N592" s="44">
        <f t="shared" si="193"/>
        <v>2.9999999999999997E-4</v>
      </c>
      <c r="O592" s="44">
        <f t="shared" si="196"/>
        <v>-5.3224416817790241E-5</v>
      </c>
      <c r="P592" s="14">
        <f>_H*D592/J592</f>
        <v>180.38757816468041</v>
      </c>
      <c r="Q592" s="52">
        <f>D592*EXP(-chi*G592/Mtc)</f>
        <v>278.35892413780897</v>
      </c>
      <c r="R592" s="44">
        <f t="shared" si="197"/>
        <v>-4.966764001069423E-4</v>
      </c>
      <c r="S592" s="73">
        <f t="shared" si="206"/>
        <v>280.79781789339637</v>
      </c>
      <c r="T592" s="73">
        <f>R592/(1/Mtc+1/(path_DqDp-W591))</f>
        <v>-3.5106119283604667E-4</v>
      </c>
      <c r="U592" s="52">
        <f>D592*T592/(path_DqDp-E592/D592)</f>
        <v>-5.5252886032039983E-2</v>
      </c>
      <c r="V592" s="73">
        <f t="shared" si="207"/>
        <v>253.33279059381738</v>
      </c>
      <c r="W592" s="14">
        <f t="shared" si="208"/>
        <v>1.3896929325754468</v>
      </c>
      <c r="X592">
        <f t="shared" si="209"/>
        <v>352.05478867784365</v>
      </c>
      <c r="Y592">
        <f t="shared" si="191"/>
        <v>-3.710264414385167E-7</v>
      </c>
      <c r="Z592" s="44">
        <f t="shared" si="210"/>
        <v>-6.373939680899815E-2</v>
      </c>
      <c r="AA592">
        <f t="shared" si="192"/>
        <v>-1.4842167637816357E-6</v>
      </c>
      <c r="AB592" s="43">
        <f t="shared" si="211"/>
        <v>0.17887613246566728</v>
      </c>
    </row>
    <row r="593" spans="1:28">
      <c r="A593" s="74">
        <f t="shared" si="198"/>
        <v>585</v>
      </c>
      <c r="B593" s="73">
        <f t="shared" si="199"/>
        <v>15.762966686266788</v>
      </c>
      <c r="C593" s="73">
        <f t="shared" si="200"/>
        <v>-6.3739396808998148</v>
      </c>
      <c r="D593" s="73">
        <f t="shared" si="201"/>
        <v>253.33279059381738</v>
      </c>
      <c r="E593" s="73">
        <f t="shared" si="202"/>
        <v>352.05478867784365</v>
      </c>
      <c r="F593" s="14">
        <f t="shared" si="203"/>
        <v>0.70189728218518221</v>
      </c>
      <c r="G593" s="14">
        <f>F593-(Gamma-lambda*LN(D593))</f>
        <v>-3.1082157781560538E-2</v>
      </c>
      <c r="H593" s="15">
        <f t="shared" si="194"/>
        <v>111.67707084406813</v>
      </c>
      <c r="I593" s="15">
        <f>H593*K_over_G</f>
        <v>148.90276112542418</v>
      </c>
      <c r="J593" s="73">
        <f t="shared" si="204"/>
        <v>280.79781789339637</v>
      </c>
      <c r="K593" s="73">
        <f>Mtc+N_*chi*G593</f>
        <v>1.2127551201720279</v>
      </c>
      <c r="L593" s="73">
        <f t="shared" si="205"/>
        <v>1.3896929325754468</v>
      </c>
      <c r="M593" s="73">
        <f t="shared" si="195"/>
        <v>-0.17693781240341888</v>
      </c>
      <c r="N593" s="44">
        <f t="shared" si="193"/>
        <v>2.9999999999999997E-4</v>
      </c>
      <c r="O593" s="44">
        <f t="shared" si="196"/>
        <v>-5.3081343721025657E-5</v>
      </c>
      <c r="P593" s="14">
        <f>_H*D593/J593</f>
        <v>180.43786272583787</v>
      </c>
      <c r="Q593" s="52">
        <f>D593*EXP(-chi*G593/Mtc)</f>
        <v>278.22881290114697</v>
      </c>
      <c r="R593" s="44">
        <f t="shared" si="197"/>
        <v>-4.952450559741955E-4</v>
      </c>
      <c r="S593" s="73">
        <f t="shared" si="206"/>
        <v>280.65875416235633</v>
      </c>
      <c r="T593" s="73">
        <f>R593/(1/Mtc+1/(path_DqDp-W592))</f>
        <v>-3.5008300844164994E-4</v>
      </c>
      <c r="U593" s="52">
        <f>D593*T593/(path_DqDp-E593/D593)</f>
        <v>-5.5074902956145248E-2</v>
      </c>
      <c r="V593" s="73">
        <f t="shared" si="207"/>
        <v>253.27771569086124</v>
      </c>
      <c r="W593" s="14">
        <f t="shared" si="208"/>
        <v>1.3893427247775787</v>
      </c>
      <c r="X593">
        <f t="shared" si="209"/>
        <v>351.88955164338205</v>
      </c>
      <c r="Y593">
        <f t="shared" si="191"/>
        <v>-3.6987160305076147E-7</v>
      </c>
      <c r="Z593" s="44">
        <f t="shared" si="210"/>
        <v>-6.3792848024322224E-2</v>
      </c>
      <c r="AA593">
        <f t="shared" si="192"/>
        <v>-1.4795967803660766E-6</v>
      </c>
      <c r="AB593" s="43">
        <f t="shared" si="211"/>
        <v>0.1791746528688869</v>
      </c>
    </row>
    <row r="594" spans="1:28">
      <c r="A594" s="74">
        <f t="shared" si="198"/>
        <v>586</v>
      </c>
      <c r="B594" s="73">
        <f t="shared" si="199"/>
        <v>15.791037019411281</v>
      </c>
      <c r="C594" s="73">
        <f t="shared" si="200"/>
        <v>-6.3792848024322222</v>
      </c>
      <c r="D594" s="73">
        <f t="shared" si="201"/>
        <v>253.27771569086124</v>
      </c>
      <c r="E594" s="73">
        <f t="shared" si="202"/>
        <v>351.88955164338205</v>
      </c>
      <c r="F594" s="14">
        <f t="shared" si="203"/>
        <v>0.70198303489439706</v>
      </c>
      <c r="G594" s="14">
        <f>F594-(Gamma-lambda*LN(D594))</f>
        <v>-3.0999666447849572E-2</v>
      </c>
      <c r="H594" s="15">
        <f t="shared" si="194"/>
        <v>111.6649308085272</v>
      </c>
      <c r="I594" s="15">
        <f>H594*K_over_G</f>
        <v>148.88657441136962</v>
      </c>
      <c r="J594" s="73">
        <f t="shared" si="204"/>
        <v>280.65875416235633</v>
      </c>
      <c r="K594" s="73">
        <f>Mtc+N_*chi*G594</f>
        <v>1.2128805069992687</v>
      </c>
      <c r="L594" s="73">
        <f t="shared" si="205"/>
        <v>1.3893427247775787</v>
      </c>
      <c r="M594" s="73">
        <f t="shared" si="195"/>
        <v>-0.17646221777830995</v>
      </c>
      <c r="N594" s="44">
        <f t="shared" si="193"/>
        <v>2.9999999999999997E-4</v>
      </c>
      <c r="O594" s="44">
        <f t="shared" si="196"/>
        <v>-5.2938665333492978E-5</v>
      </c>
      <c r="P594" s="14">
        <f>_H*D594/J594</f>
        <v>180.48802108224595</v>
      </c>
      <c r="Q594" s="52">
        <f>D594*EXP(-chi*G594/Mtc)</f>
        <v>278.09913051747378</v>
      </c>
      <c r="R594" s="44">
        <f t="shared" si="197"/>
        <v>-4.9381827524923208E-4</v>
      </c>
      <c r="S594" s="73">
        <f t="shared" si="206"/>
        <v>280.5201597404423</v>
      </c>
      <c r="T594" s="73">
        <f>R594/(1/Mtc+1/(path_DqDp-W593))</f>
        <v>-3.4910775511646038E-4</v>
      </c>
      <c r="U594" s="52">
        <f>D594*T594/(path_DqDp-E594/D594)</f>
        <v>-5.4897597462906109E-2</v>
      </c>
      <c r="V594" s="73">
        <f t="shared" si="207"/>
        <v>253.22281809339833</v>
      </c>
      <c r="W594" s="14">
        <f t="shared" si="208"/>
        <v>1.3889934929439358</v>
      </c>
      <c r="X594">
        <f t="shared" si="209"/>
        <v>351.72484659665622</v>
      </c>
      <c r="Y594">
        <f t="shared" si="191"/>
        <v>-3.6872093860676458E-7</v>
      </c>
      <c r="Z594" s="44">
        <f t="shared" si="210"/>
        <v>-6.3846155410594324E-2</v>
      </c>
      <c r="AA594">
        <f t="shared" si="192"/>
        <v>-1.4749934964653256E-6</v>
      </c>
      <c r="AB594" s="43">
        <f t="shared" si="211"/>
        <v>0.17947317787539044</v>
      </c>
    </row>
    <row r="595" spans="1:28">
      <c r="A595" s="74">
        <f t="shared" si="198"/>
        <v>587</v>
      </c>
      <c r="B595" s="73">
        <f t="shared" si="199"/>
        <v>15.819112607185902</v>
      </c>
      <c r="C595" s="73">
        <f t="shared" si="200"/>
        <v>-6.3846155410594321</v>
      </c>
      <c r="D595" s="73">
        <f t="shared" si="201"/>
        <v>253.22281809339833</v>
      </c>
      <c r="E595" s="73">
        <f t="shared" si="202"/>
        <v>351.72484659665622</v>
      </c>
      <c r="F595" s="14">
        <f t="shared" si="203"/>
        <v>0.70206855683891556</v>
      </c>
      <c r="G595" s="14">
        <f>F595-(Gamma-lambda*LN(D595))</f>
        <v>-3.0917396085156756E-2</v>
      </c>
      <c r="H595" s="15">
        <f t="shared" si="194"/>
        <v>111.65282854241154</v>
      </c>
      <c r="I595" s="15">
        <f>H595*K_over_G</f>
        <v>148.87043805654875</v>
      </c>
      <c r="J595" s="73">
        <f t="shared" si="204"/>
        <v>280.5201597404423</v>
      </c>
      <c r="K595" s="73">
        <f>Mtc+N_*chi*G595</f>
        <v>1.2130055579505616</v>
      </c>
      <c r="L595" s="73">
        <f t="shared" si="205"/>
        <v>1.3889934929439358</v>
      </c>
      <c r="M595" s="73">
        <f t="shared" si="195"/>
        <v>-0.17598793499337417</v>
      </c>
      <c r="N595" s="44">
        <f t="shared" si="193"/>
        <v>2.9999999999999997E-4</v>
      </c>
      <c r="O595" s="44">
        <f t="shared" si="196"/>
        <v>-5.2796380498012249E-5</v>
      </c>
      <c r="P595" s="14">
        <f>_H*D595/J595</f>
        <v>180.5380535414628</v>
      </c>
      <c r="Q595" s="52">
        <f>D595*EXP(-chi*G595/Mtc)</f>
        <v>277.96987531315273</v>
      </c>
      <c r="R595" s="44">
        <f t="shared" si="197"/>
        <v>-4.9239604052626396E-4</v>
      </c>
      <c r="S595" s="73">
        <f t="shared" si="206"/>
        <v>280.38203272449829</v>
      </c>
      <c r="T595" s="73">
        <f>R595/(1/Mtc+1/(path_DqDp-W594))</f>
        <v>-3.4813542270540476E-4</v>
      </c>
      <c r="U595" s="52">
        <f>D595*T595/(path_DqDp-E595/D595)</f>
        <v>-5.4720966321044888E-2</v>
      </c>
      <c r="V595" s="73">
        <f t="shared" si="207"/>
        <v>253.16809712707729</v>
      </c>
      <c r="W595" s="14">
        <f t="shared" si="208"/>
        <v>1.3886452341493591</v>
      </c>
      <c r="X595">
        <f t="shared" si="209"/>
        <v>351.56067151417795</v>
      </c>
      <c r="Y595">
        <f t="shared" si="191"/>
        <v>-3.6757442938576572E-7</v>
      </c>
      <c r="Z595" s="44">
        <f t="shared" si="210"/>
        <v>-6.389931936552172E-2</v>
      </c>
      <c r="AA595">
        <f t="shared" si="192"/>
        <v>-1.4704068371712047E-6</v>
      </c>
      <c r="AB595" s="43">
        <f t="shared" si="211"/>
        <v>0.17977170746855325</v>
      </c>
    </row>
    <row r="596" spans="1:28">
      <c r="A596" s="74">
        <f t="shared" si="198"/>
        <v>588</v>
      </c>
      <c r="B596" s="73">
        <f t="shared" si="199"/>
        <v>15.847193434671269</v>
      </c>
      <c r="C596" s="73">
        <f t="shared" si="200"/>
        <v>-6.3899319365521716</v>
      </c>
      <c r="D596" s="73">
        <f t="shared" si="201"/>
        <v>253.16809712707729</v>
      </c>
      <c r="E596" s="73">
        <f t="shared" si="202"/>
        <v>351.56067151417795</v>
      </c>
      <c r="F596" s="14">
        <f t="shared" si="203"/>
        <v>0.70215384865695096</v>
      </c>
      <c r="G596" s="14">
        <f>F596-(Gamma-lambda*LN(D596))</f>
        <v>-3.0835346088699644E-2</v>
      </c>
      <c r="H596" s="15">
        <f t="shared" si="194"/>
        <v>111.64076390931814</v>
      </c>
      <c r="I596" s="15">
        <f>H596*K_over_G</f>
        <v>148.85435187909087</v>
      </c>
      <c r="J596" s="73">
        <f t="shared" si="204"/>
        <v>280.38203272449829</v>
      </c>
      <c r="K596" s="73">
        <f>Mtc+N_*chi*G596</f>
        <v>1.2131302739451766</v>
      </c>
      <c r="L596" s="73">
        <f t="shared" si="205"/>
        <v>1.3886452341493591</v>
      </c>
      <c r="M596" s="73">
        <f t="shared" si="195"/>
        <v>-0.17551496020418256</v>
      </c>
      <c r="N596" s="44">
        <f t="shared" si="193"/>
        <v>2.9999999999999997E-4</v>
      </c>
      <c r="O596" s="44">
        <f t="shared" si="196"/>
        <v>-5.2654488061254762E-5</v>
      </c>
      <c r="P596" s="14">
        <f>_H*D596/J596</f>
        <v>180.58796041031539</v>
      </c>
      <c r="Q596" s="52">
        <f>D596*EXP(-chi*G596/Mtc)</f>
        <v>277.84104562265844</v>
      </c>
      <c r="R596" s="44">
        <f t="shared" si="197"/>
        <v>-4.9097833447950712E-4</v>
      </c>
      <c r="S596" s="73">
        <f t="shared" si="206"/>
        <v>280.24437122105326</v>
      </c>
      <c r="T596" s="73">
        <f>R596/(1/Mtc+1/(path_DqDp-W595))</f>
        <v>-3.4716600109419807E-4</v>
      </c>
      <c r="U596" s="52">
        <f>D596*T596/(path_DqDp-E596/D596)</f>
        <v>-5.4545006318231073E-2</v>
      </c>
      <c r="V596" s="73">
        <f t="shared" si="207"/>
        <v>253.11355212075907</v>
      </c>
      <c r="W596" s="14">
        <f t="shared" si="208"/>
        <v>1.3882979454788298</v>
      </c>
      <c r="X596">
        <f t="shared" si="209"/>
        <v>351.39702438209849</v>
      </c>
      <c r="Y596">
        <f t="shared" si="191"/>
        <v>-3.664320567700705E-7</v>
      </c>
      <c r="Z596" s="44">
        <f t="shared" si="210"/>
        <v>-6.3952340285639744E-2</v>
      </c>
      <c r="AA596">
        <f t="shared" si="192"/>
        <v>-1.4658367279928867E-6</v>
      </c>
      <c r="AB596" s="43">
        <f t="shared" si="211"/>
        <v>0.18007024163182525</v>
      </c>
    </row>
    <row r="597" spans="1:28">
      <c r="A597" s="74">
        <f t="shared" si="198"/>
        <v>589</v>
      </c>
      <c r="B597" s="73">
        <f t="shared" si="199"/>
        <v>15.875279486994533</v>
      </c>
      <c r="C597" s="73">
        <f t="shared" si="200"/>
        <v>-6.3952340285639746</v>
      </c>
      <c r="D597" s="73">
        <f t="shared" si="201"/>
        <v>253.11355212075907</v>
      </c>
      <c r="E597" s="73">
        <f t="shared" si="202"/>
        <v>351.39702438209849</v>
      </c>
      <c r="F597" s="14">
        <f t="shared" si="203"/>
        <v>0.70223891098483471</v>
      </c>
      <c r="G597" s="14">
        <f>F597-(Gamma-lambda*LN(D597))</f>
        <v>-3.0753515855438063E-2</v>
      </c>
      <c r="H597" s="15">
        <f t="shared" si="194"/>
        <v>111.62873677345529</v>
      </c>
      <c r="I597" s="15">
        <f>H597*K_over_G</f>
        <v>148.8383156979404</v>
      </c>
      <c r="J597" s="73">
        <f t="shared" si="204"/>
        <v>280.24437122105326</v>
      </c>
      <c r="K597" s="73">
        <f>Mtc+N_*chi*G597</f>
        <v>1.2132546558997341</v>
      </c>
      <c r="L597" s="73">
        <f t="shared" si="205"/>
        <v>1.3882979454788298</v>
      </c>
      <c r="M597" s="73">
        <f t="shared" si="195"/>
        <v>-0.17504328957909565</v>
      </c>
      <c r="N597" s="44">
        <f t="shared" si="193"/>
        <v>2.9999999999999997E-4</v>
      </c>
      <c r="O597" s="44">
        <f t="shared" si="196"/>
        <v>-5.2512986873728693E-5</v>
      </c>
      <c r="P597" s="14">
        <f>_H*D597/J597</f>
        <v>180.63774199490075</v>
      </c>
      <c r="Q597" s="52">
        <f>D597*EXP(-chi*G597/Mtc)</f>
        <v>277.71263978852926</v>
      </c>
      <c r="R597" s="44">
        <f t="shared" si="197"/>
        <v>-4.8956513986279189E-4</v>
      </c>
      <c r="S597" s="73">
        <f t="shared" si="206"/>
        <v>280.10717334626065</v>
      </c>
      <c r="T597" s="73">
        <f>R597/(1/Mtc+1/(path_DqDp-W596))</f>
        <v>-3.4619948020919104E-4</v>
      </c>
      <c r="U597" s="52">
        <f>D597*T597/(path_DqDp-E597/D597)</f>
        <v>-5.4369714260954154E-2</v>
      </c>
      <c r="V597" s="73">
        <f t="shared" si="207"/>
        <v>253.05918240649811</v>
      </c>
      <c r="W597" s="14">
        <f t="shared" si="208"/>
        <v>1.3879516240274303</v>
      </c>
      <c r="X597">
        <f t="shared" si="209"/>
        <v>351.23390319615277</v>
      </c>
      <c r="Y597">
        <f t="shared" si="191"/>
        <v>-3.6529380224440758E-7</v>
      </c>
      <c r="Z597" s="44">
        <f t="shared" si="210"/>
        <v>-6.4005218566315719E-2</v>
      </c>
      <c r="AA597">
        <f t="shared" si="192"/>
        <v>-1.461283094842976E-6</v>
      </c>
      <c r="AB597" s="43">
        <f t="shared" si="211"/>
        <v>0.18036878034873041</v>
      </c>
    </row>
    <row r="598" spans="1:28">
      <c r="A598" s="74">
        <f t="shared" si="198"/>
        <v>590</v>
      </c>
      <c r="B598" s="73">
        <f t="shared" si="199"/>
        <v>15.903370749329184</v>
      </c>
      <c r="C598" s="73">
        <f t="shared" si="200"/>
        <v>-6.4005218566315722</v>
      </c>
      <c r="D598" s="73">
        <f t="shared" si="201"/>
        <v>253.05918240649811</v>
      </c>
      <c r="E598" s="73">
        <f t="shared" si="202"/>
        <v>351.23390319615277</v>
      </c>
      <c r="F598" s="14">
        <f t="shared" si="203"/>
        <v>0.70232374445702361</v>
      </c>
      <c r="G598" s="14">
        <f>F598-(Gamma-lambda*LN(D598))</f>
        <v>-3.0671904784067783E-2</v>
      </c>
      <c r="H598" s="15">
        <f t="shared" si="194"/>
        <v>111.6167469996391</v>
      </c>
      <c r="I598" s="15">
        <f>H598*K_over_G</f>
        <v>148.82232933285215</v>
      </c>
      <c r="J598" s="73">
        <f t="shared" si="204"/>
        <v>280.10717334626065</v>
      </c>
      <c r="K598" s="73">
        <f>Mtc+N_*chi*G598</f>
        <v>1.213378704728217</v>
      </c>
      <c r="L598" s="73">
        <f t="shared" si="205"/>
        <v>1.3879516240274303</v>
      </c>
      <c r="M598" s="73">
        <f t="shared" si="195"/>
        <v>-0.17457291929921337</v>
      </c>
      <c r="N598" s="44">
        <f t="shared" si="193"/>
        <v>2.9999999999999997E-4</v>
      </c>
      <c r="O598" s="44">
        <f t="shared" si="196"/>
        <v>-5.2371875789764004E-5</v>
      </c>
      <c r="P598" s="14">
        <f>_H*D598/J598</f>
        <v>180.68739860058739</v>
      </c>
      <c r="Q598" s="52">
        <f>D598*EXP(-chi*G598/Mtc)</f>
        <v>277.58465616131787</v>
      </c>
      <c r="R598" s="44">
        <f t="shared" si="197"/>
        <v>-4.8815643950948448E-4</v>
      </c>
      <c r="S598" s="73">
        <f t="shared" si="206"/>
        <v>279.97043722583885</v>
      </c>
      <c r="T598" s="73">
        <f>R598/(1/Mtc+1/(path_DqDp-W597))</f>
        <v>-3.452358500174367E-4</v>
      </c>
      <c r="U598" s="52">
        <f>D598*T598/(path_DqDp-E598/D598)</f>
        <v>-5.4195086974431796E-2</v>
      </c>
      <c r="V598" s="73">
        <f t="shared" si="207"/>
        <v>253.00498731952368</v>
      </c>
      <c r="W598" s="14">
        <f t="shared" si="208"/>
        <v>1.387606266900304</v>
      </c>
      <c r="X598">
        <f t="shared" si="209"/>
        <v>351.071305961603</v>
      </c>
      <c r="Y598">
        <f t="shared" si="191"/>
        <v>-3.6415964739552271E-7</v>
      </c>
      <c r="Z598" s="44">
        <f t="shared" si="210"/>
        <v>-6.4057954601752884E-2</v>
      </c>
      <c r="AA598">
        <f t="shared" si="192"/>
        <v>-1.4567458640439514E-6</v>
      </c>
      <c r="AB598" s="43">
        <f t="shared" si="211"/>
        <v>0.18066732360286636</v>
      </c>
    </row>
    <row r="599" spans="1:28">
      <c r="A599" s="74">
        <f t="shared" si="198"/>
        <v>591</v>
      </c>
      <c r="B599" s="73">
        <f t="shared" si="199"/>
        <v>15.931467206894872</v>
      </c>
      <c r="C599" s="73">
        <f t="shared" si="200"/>
        <v>-6.4057954601752884</v>
      </c>
      <c r="D599" s="73">
        <f t="shared" si="201"/>
        <v>253.00498731952368</v>
      </c>
      <c r="E599" s="73">
        <f t="shared" si="202"/>
        <v>351.071305961603</v>
      </c>
      <c r="F599" s="14">
        <f t="shared" si="203"/>
        <v>0.70240834970610511</v>
      </c>
      <c r="G599" s="14">
        <f>F599-(Gamma-lambda*LN(D599))</f>
        <v>-3.0590512275015636E-2</v>
      </c>
      <c r="H599" s="15">
        <f t="shared" si="194"/>
        <v>111.60479445329024</v>
      </c>
      <c r="I599" s="15">
        <f>H599*K_over_G</f>
        <v>148.80639260438701</v>
      </c>
      <c r="J599" s="73">
        <f t="shared" si="204"/>
        <v>279.97043722583885</v>
      </c>
      <c r="K599" s="73">
        <f>Mtc+N_*chi*G599</f>
        <v>1.2135024213419763</v>
      </c>
      <c r="L599" s="73">
        <f t="shared" si="205"/>
        <v>1.387606266900304</v>
      </c>
      <c r="M599" s="73">
        <f t="shared" si="195"/>
        <v>-0.1741038455583277</v>
      </c>
      <c r="N599" s="44">
        <f t="shared" si="193"/>
        <v>2.9999999999999997E-4</v>
      </c>
      <c r="O599" s="44">
        <f t="shared" si="196"/>
        <v>-5.2231153667498304E-5</v>
      </c>
      <c r="P599" s="14">
        <f>_H*D599/J599</f>
        <v>180.73693053201654</v>
      </c>
      <c r="Q599" s="52">
        <f>D599*EXP(-chi*G599/Mtc)</f>
        <v>277.45709309954503</v>
      </c>
      <c r="R599" s="44">
        <f t="shared" si="197"/>
        <v>-4.8675221633196077E-4</v>
      </c>
      <c r="S599" s="73">
        <f t="shared" si="206"/>
        <v>279.83416099501176</v>
      </c>
      <c r="T599" s="73">
        <f>R599/(1/Mtc+1/(path_DqDp-W598))</f>
        <v>-3.4427510052643918E-4</v>
      </c>
      <c r="U599" s="52">
        <f>D599*T599/(path_DqDp-E599/D599)</f>
        <v>-5.4021121302468986E-2</v>
      </c>
      <c r="V599" s="73">
        <f t="shared" si="207"/>
        <v>252.95096619822121</v>
      </c>
      <c r="W599" s="14">
        <f t="shared" si="208"/>
        <v>1.387261871212611</v>
      </c>
      <c r="X599">
        <f t="shared" si="209"/>
        <v>350.90923069318228</v>
      </c>
      <c r="Y599">
        <f t="shared" si="191"/>
        <v>-3.630295739114394E-7</v>
      </c>
      <c r="Z599" s="44">
        <f t="shared" si="210"/>
        <v>-6.4110548784994295E-2</v>
      </c>
      <c r="AA599">
        <f t="shared" si="192"/>
        <v>-1.4522249623295076E-6</v>
      </c>
      <c r="AB599" s="43">
        <f t="shared" si="211"/>
        <v>0.18096587137790404</v>
      </c>
    </row>
    <row r="600" spans="1:28">
      <c r="A600" s="74">
        <f t="shared" si="198"/>
        <v>592</v>
      </c>
      <c r="B600" s="73">
        <f t="shared" si="199"/>
        <v>15.959568844957261</v>
      </c>
      <c r="C600" s="73">
        <f t="shared" si="200"/>
        <v>-6.4110548784994297</v>
      </c>
      <c r="D600" s="73">
        <f t="shared" si="201"/>
        <v>252.95096619822121</v>
      </c>
      <c r="E600" s="73">
        <f t="shared" si="202"/>
        <v>350.90923069318228</v>
      </c>
      <c r="F600" s="14">
        <f t="shared" si="203"/>
        <v>0.70249272736280455</v>
      </c>
      <c r="G600" s="14">
        <f>F600-(Gamma-lambda*LN(D600))</f>
        <v>-3.0509337730432851E-2</v>
      </c>
      <c r="H600" s="15">
        <f t="shared" si="194"/>
        <v>111.59287900043056</v>
      </c>
      <c r="I600" s="15">
        <f>H600*K_over_G</f>
        <v>148.79050533390742</v>
      </c>
      <c r="J600" s="73">
        <f t="shared" si="204"/>
        <v>279.83416099501176</v>
      </c>
      <c r="K600" s="73">
        <f>Mtc+N_*chi*G600</f>
        <v>1.2136258066497421</v>
      </c>
      <c r="L600" s="73">
        <f t="shared" si="205"/>
        <v>1.387261871212611</v>
      </c>
      <c r="M600" s="73">
        <f t="shared" si="195"/>
        <v>-0.17363606456286895</v>
      </c>
      <c r="N600" s="44">
        <f t="shared" si="193"/>
        <v>2.9999999999999997E-4</v>
      </c>
      <c r="O600" s="44">
        <f t="shared" si="196"/>
        <v>-5.2090819368860681E-5</v>
      </c>
      <c r="P600" s="14">
        <f>_H*D600/J600</f>
        <v>180.78633809310384</v>
      </c>
      <c r="Q600" s="52">
        <f>D600*EXP(-chi*G600/Mtc)</f>
        <v>277.3299489696505</v>
      </c>
      <c r="R600" s="44">
        <f t="shared" si="197"/>
        <v>-4.8535245332164393E-4</v>
      </c>
      <c r="S600" s="73">
        <f t="shared" si="206"/>
        <v>279.69834279844963</v>
      </c>
      <c r="T600" s="73">
        <f>R600/(1/Mtc+1/(path_DqDp-W599))</f>
        <v>-3.4331722178430137E-4</v>
      </c>
      <c r="U600" s="52">
        <f>D600*T600/(path_DqDp-E600/D600)</f>
        <v>-5.3847814107380522E-2</v>
      </c>
      <c r="V600" s="73">
        <f t="shared" si="207"/>
        <v>252.89711838411384</v>
      </c>
      <c r="W600" s="14">
        <f t="shared" si="208"/>
        <v>1.3869184340894916</v>
      </c>
      <c r="X600">
        <f t="shared" si="209"/>
        <v>350.74767541503991</v>
      </c>
      <c r="Y600">
        <f t="shared" si="191"/>
        <v>-3.6190356358114548E-7</v>
      </c>
      <c r="Z600" s="44">
        <f t="shared" si="210"/>
        <v>-6.416300150792674E-2</v>
      </c>
      <c r="AA600">
        <f t="shared" si="192"/>
        <v>-1.4477203168290845E-6</v>
      </c>
      <c r="AB600" s="43">
        <f t="shared" si="211"/>
        <v>0.18126442365758721</v>
      </c>
    </row>
    <row r="601" spans="1:28">
      <c r="A601" s="74">
        <f t="shared" si="198"/>
        <v>593</v>
      </c>
      <c r="B601" s="73">
        <f t="shared" si="199"/>
        <v>15.987675648827828</v>
      </c>
      <c r="C601" s="73">
        <f t="shared" si="200"/>
        <v>-6.416300150792674</v>
      </c>
      <c r="D601" s="73">
        <f t="shared" si="201"/>
        <v>252.89711838411384</v>
      </c>
      <c r="E601" s="73">
        <f t="shared" si="202"/>
        <v>350.74767541503991</v>
      </c>
      <c r="F601" s="14">
        <f t="shared" si="203"/>
        <v>0.70257687805599089</v>
      </c>
      <c r="G601" s="14">
        <f>F601-(Gamma-lambda*LN(D601))</f>
        <v>-3.0428380554190726E-2</v>
      </c>
      <c r="H601" s="15">
        <f t="shared" si="194"/>
        <v>111.58100050767978</v>
      </c>
      <c r="I601" s="15">
        <f>H601*K_over_G</f>
        <v>148.77466734357304</v>
      </c>
      <c r="J601" s="73">
        <f t="shared" si="204"/>
        <v>279.69834279844963</v>
      </c>
      <c r="K601" s="73">
        <f>Mtc+N_*chi*G601</f>
        <v>1.2137488615576302</v>
      </c>
      <c r="L601" s="73">
        <f t="shared" si="205"/>
        <v>1.3869184340894916</v>
      </c>
      <c r="M601" s="73">
        <f t="shared" si="195"/>
        <v>-0.17316957253186138</v>
      </c>
      <c r="N601" s="44">
        <f t="shared" si="193"/>
        <v>2.9999999999999997E-4</v>
      </c>
      <c r="O601" s="44">
        <f t="shared" si="196"/>
        <v>-5.195087175955841E-5</v>
      </c>
      <c r="P601" s="14">
        <f>_H*D601/J601</f>
        <v>180.83562158704049</v>
      </c>
      <c r="Q601" s="52">
        <f>D601*EXP(-chi*G601/Mtc)</f>
        <v>277.20322214594728</v>
      </c>
      <c r="R601" s="44">
        <f t="shared" si="197"/>
        <v>-4.8395713354840695E-4</v>
      </c>
      <c r="S601" s="73">
        <f t="shared" si="206"/>
        <v>279.56298079021064</v>
      </c>
      <c r="T601" s="73">
        <f>R601/(1/Mtc+1/(path_DqDp-W600))</f>
        <v>-3.4236220387942113E-4</v>
      </c>
      <c r="U601" s="52">
        <f>D601*T601/(path_DqDp-E601/D601)</f>
        <v>-5.3675162269843681E-2</v>
      </c>
      <c r="V601" s="73">
        <f t="shared" si="207"/>
        <v>252.84344322184398</v>
      </c>
      <c r="W601" s="14">
        <f t="shared" si="208"/>
        <v>1.3865759526660237</v>
      </c>
      <c r="X601">
        <f t="shared" si="209"/>
        <v>350.58663816068599</v>
      </c>
      <c r="Y601">
        <f t="shared" si="191"/>
        <v>-3.6078159829380667E-7</v>
      </c>
      <c r="Z601" s="44">
        <f t="shared" si="210"/>
        <v>-6.4215313161284593E-2</v>
      </c>
      <c r="AA601">
        <f t="shared" si="192"/>
        <v>-1.4432318550758161E-6</v>
      </c>
      <c r="AB601" s="43">
        <f t="shared" si="211"/>
        <v>0.18156298042573213</v>
      </c>
    </row>
    <row r="602" spans="1:28">
      <c r="A602" s="74">
        <f t="shared" si="198"/>
        <v>594</v>
      </c>
      <c r="B602" s="73">
        <f t="shared" si="199"/>
        <v>16.015787603863725</v>
      </c>
      <c r="C602" s="73">
        <f t="shared" si="200"/>
        <v>-6.4215313161284593</v>
      </c>
      <c r="D602" s="73">
        <f t="shared" si="201"/>
        <v>252.84344322184398</v>
      </c>
      <c r="E602" s="73">
        <f t="shared" si="202"/>
        <v>350.58663816068599</v>
      </c>
      <c r="F602" s="14">
        <f t="shared" si="203"/>
        <v>0.70266080241268281</v>
      </c>
      <c r="G602" s="14">
        <f>F602-(Gamma-lambda*LN(D602))</f>
        <v>-3.0347640151874633E-2</v>
      </c>
      <c r="H602" s="15">
        <f t="shared" si="194"/>
        <v>111.56915884225221</v>
      </c>
      <c r="I602" s="15">
        <f>H602*K_over_G</f>
        <v>148.7588784563363</v>
      </c>
      <c r="J602" s="73">
        <f t="shared" si="204"/>
        <v>279.56298079021064</v>
      </c>
      <c r="K602" s="73">
        <f>Mtc+N_*chi*G602</f>
        <v>1.2138715869691505</v>
      </c>
      <c r="L602" s="73">
        <f t="shared" si="205"/>
        <v>1.3865759526660237</v>
      </c>
      <c r="M602" s="73">
        <f t="shared" si="195"/>
        <v>-0.1727043656968732</v>
      </c>
      <c r="N602" s="44">
        <f t="shared" si="193"/>
        <v>2.9999999999999997E-4</v>
      </c>
      <c r="O602" s="44">
        <f t="shared" si="196"/>
        <v>-5.1811309709061954E-5</v>
      </c>
      <c r="P602" s="14">
        <f>_H*D602/J602</f>
        <v>180.88478131629489</v>
      </c>
      <c r="Q602" s="52">
        <f>D602*EXP(-chi*G602/Mtc)</f>
        <v>277.07691101057429</v>
      </c>
      <c r="R602" s="44">
        <f t="shared" si="197"/>
        <v>-4.8256624016041865E-4</v>
      </c>
      <c r="S602" s="73">
        <f t="shared" si="206"/>
        <v>279.42807313368269</v>
      </c>
      <c r="T602" s="73">
        <f>R602/(1/Mtc+1/(path_DqDp-W601))</f>
        <v>-3.4141003694050095E-4</v>
      </c>
      <c r="U602" s="52">
        <f>D602*T602/(path_DqDp-E602/D602)</f>
        <v>-5.3503162688800822E-2</v>
      </c>
      <c r="V602" s="73">
        <f t="shared" si="207"/>
        <v>252.78994005915519</v>
      </c>
      <c r="W602" s="14">
        <f t="shared" si="208"/>
        <v>1.3862344240871818</v>
      </c>
      <c r="X602">
        <f t="shared" si="209"/>
        <v>350.4261169729362</v>
      </c>
      <c r="Y602">
        <f t="shared" ref="Y602:Y610" si="212">U602/(I602*MPa_to_kPa)</f>
        <v>-3.596636600383154E-7</v>
      </c>
      <c r="Z602" s="44">
        <f t="shared" si="210"/>
        <v>-6.4267484134653691E-2</v>
      </c>
      <c r="AA602">
        <f t="shared" ref="AA602:AA610" si="213">(X602-X601)/(H602*MPa_to_kPa)</f>
        <v>-1.4387595050058122E-6</v>
      </c>
      <c r="AB602" s="43">
        <f t="shared" si="211"/>
        <v>0.18186154166622712</v>
      </c>
    </row>
    <row r="603" spans="1:28">
      <c r="A603" s="74">
        <f t="shared" si="198"/>
        <v>595</v>
      </c>
      <c r="B603" s="73">
        <f t="shared" si="199"/>
        <v>16.043904695467589</v>
      </c>
      <c r="C603" s="73">
        <f t="shared" si="200"/>
        <v>-6.4267484134653694</v>
      </c>
      <c r="D603" s="73">
        <f t="shared" si="201"/>
        <v>252.78994005915519</v>
      </c>
      <c r="E603" s="73">
        <f t="shared" si="202"/>
        <v>350.4261169729362</v>
      </c>
      <c r="F603" s="14">
        <f t="shared" si="203"/>
        <v>0.7027445010580553</v>
      </c>
      <c r="G603" s="14">
        <f>F603-(Gamma-lambda*LN(D603))</f>
        <v>-3.0267115930778132E-2</v>
      </c>
      <c r="H603" s="15">
        <f t="shared" si="194"/>
        <v>111.55735387195348</v>
      </c>
      <c r="I603" s="15">
        <f>H603*K_over_G</f>
        <v>148.74313849593798</v>
      </c>
      <c r="J603" s="73">
        <f t="shared" si="204"/>
        <v>279.42807313368269</v>
      </c>
      <c r="K603" s="73">
        <f>Mtc+N_*chi*G603</f>
        <v>1.2139939837852172</v>
      </c>
      <c r="L603" s="73">
        <f t="shared" si="205"/>
        <v>1.3862344240871818</v>
      </c>
      <c r="M603" s="73">
        <f t="shared" si="195"/>
        <v>-0.17224044030196461</v>
      </c>
      <c r="N603" s="44">
        <f t="shared" si="193"/>
        <v>2.9999999999999997E-4</v>
      </c>
      <c r="O603" s="44">
        <f t="shared" si="196"/>
        <v>-5.1672132090589378E-5</v>
      </c>
      <c r="P603" s="14">
        <f>_H*D603/J603</f>
        <v>180.9338175826139</v>
      </c>
      <c r="Q603" s="52">
        <f>D603*EXP(-chi*G603/Mtc)</f>
        <v>276.95101395344943</v>
      </c>
      <c r="R603" s="44">
        <f t="shared" si="197"/>
        <v>-4.8117975638393859E-4</v>
      </c>
      <c r="S603" s="73">
        <f t="shared" si="206"/>
        <v>279.29361800152537</v>
      </c>
      <c r="T603" s="73">
        <f>R603/(1/Mtc+1/(path_DqDp-W602))</f>
        <v>-3.4046071113652055E-4</v>
      </c>
      <c r="U603" s="52">
        <f>D603*T603/(path_DqDp-E603/D603)</f>
        <v>-5.3331812281356993E-2</v>
      </c>
      <c r="V603" s="73">
        <f t="shared" si="207"/>
        <v>252.73660824687383</v>
      </c>
      <c r="W603" s="14">
        <f t="shared" si="208"/>
        <v>1.3858938455077978</v>
      </c>
      <c r="X603">
        <f t="shared" si="209"/>
        <v>350.2661099038578</v>
      </c>
      <c r="Y603">
        <f t="shared" si="212"/>
        <v>-3.5854973090280347E-7</v>
      </c>
      <c r="Z603" s="44">
        <f t="shared" si="210"/>
        <v>-6.4319514816475187E-2</v>
      </c>
      <c r="AA603">
        <f t="shared" si="213"/>
        <v>-1.4343031949472483E-6</v>
      </c>
      <c r="AB603" s="43">
        <f t="shared" si="211"/>
        <v>0.18216010736303218</v>
      </c>
    </row>
    <row r="604" spans="1:28">
      <c r="A604" s="74">
        <f t="shared" si="198"/>
        <v>596</v>
      </c>
      <c r="B604" s="73">
        <f t="shared" si="199"/>
        <v>16.072026909087377</v>
      </c>
      <c r="C604" s="73">
        <f t="shared" si="200"/>
        <v>-6.431951481647519</v>
      </c>
      <c r="D604" s="73">
        <f t="shared" si="201"/>
        <v>252.73660824687383</v>
      </c>
      <c r="E604" s="73">
        <f t="shared" si="202"/>
        <v>350.2661099038578</v>
      </c>
      <c r="F604" s="14">
        <f t="shared" si="203"/>
        <v>0.70282797461544588</v>
      </c>
      <c r="G604" s="14">
        <f>F604-(Gamma-lambda*LN(D604))</f>
        <v>-3.0186807299897866E-2</v>
      </c>
      <c r="H604" s="15">
        <f t="shared" si="194"/>
        <v>111.54558546517731</v>
      </c>
      <c r="I604" s="15">
        <f>H604*K_over_G</f>
        <v>148.7274472869031</v>
      </c>
      <c r="J604" s="73">
        <f t="shared" si="204"/>
        <v>279.29361800152537</v>
      </c>
      <c r="K604" s="73">
        <f>Mtc+N_*chi*G604</f>
        <v>1.2141160529041553</v>
      </c>
      <c r="L604" s="73">
        <f t="shared" si="205"/>
        <v>1.3858938455077978</v>
      </c>
      <c r="M604" s="73">
        <f t="shared" si="195"/>
        <v>-0.17177779260364257</v>
      </c>
      <c r="N604" s="44">
        <f t="shared" si="193"/>
        <v>2.9999999999999997E-4</v>
      </c>
      <c r="O604" s="44">
        <f t="shared" si="196"/>
        <v>-5.1533337781092765E-5</v>
      </c>
      <c r="P604" s="14">
        <f>_H*D604/J604</f>
        <v>180.98273068702451</v>
      </c>
      <c r="Q604" s="52">
        <f>D604*EXP(-chi*G604/Mtc)</f>
        <v>276.82552937222397</v>
      </c>
      <c r="R604" s="44">
        <f t="shared" si="197"/>
        <v>-4.7979766552287364E-4</v>
      </c>
      <c r="S604" s="73">
        <f t="shared" si="206"/>
        <v>279.15961357561281</v>
      </c>
      <c r="T604" s="73">
        <f>R604/(1/Mtc+1/(path_DqDp-W603))</f>
        <v>-3.3951421667653952E-4</v>
      </c>
      <c r="U604" s="52">
        <f>D604*T604/(path_DqDp-E604/D604)</f>
        <v>-5.3161107982651799E-2</v>
      </c>
      <c r="V604" s="73">
        <f t="shared" si="207"/>
        <v>252.68344713889118</v>
      </c>
      <c r="W604" s="14">
        <f t="shared" si="208"/>
        <v>1.3855542140925208</v>
      </c>
      <c r="X604">
        <f t="shared" si="209"/>
        <v>350.10661501471537</v>
      </c>
      <c r="Y604">
        <f t="shared" si="212"/>
        <v>-3.5743979307397922E-7</v>
      </c>
      <c r="Z604" s="44">
        <f t="shared" si="210"/>
        <v>-6.4371405594049358E-2</v>
      </c>
      <c r="AA604">
        <f t="shared" si="213"/>
        <v>-1.4298628536242168E-6</v>
      </c>
      <c r="AB604" s="43">
        <f t="shared" si="211"/>
        <v>0.18245867750017855</v>
      </c>
    </row>
    <row r="605" spans="1:28">
      <c r="A605" s="74">
        <f t="shared" si="198"/>
        <v>597</v>
      </c>
      <c r="B605" s="73">
        <f t="shared" si="199"/>
        <v>16.100154230216209</v>
      </c>
      <c r="C605" s="73">
        <f t="shared" si="200"/>
        <v>-6.437140559404936</v>
      </c>
      <c r="D605" s="73">
        <f t="shared" si="201"/>
        <v>252.68344713889118</v>
      </c>
      <c r="E605" s="73">
        <f t="shared" si="202"/>
        <v>350.10661501471537</v>
      </c>
      <c r="F605" s="14">
        <f t="shared" si="203"/>
        <v>0.70291122370636028</v>
      </c>
      <c r="G605" s="14">
        <f>F605-(Gamma-lambda*LN(D605))</f>
        <v>-3.0106713669928009E-2</v>
      </c>
      <c r="H605" s="15">
        <f t="shared" si="194"/>
        <v>111.53385349090216</v>
      </c>
      <c r="I605" s="15">
        <f>H605*K_over_G</f>
        <v>148.71180465453622</v>
      </c>
      <c r="J605" s="73">
        <f t="shared" si="204"/>
        <v>279.15961357561281</v>
      </c>
      <c r="K605" s="73">
        <f>Mtc+N_*chi*G605</f>
        <v>1.2142377952217094</v>
      </c>
      <c r="L605" s="73">
        <f t="shared" si="205"/>
        <v>1.3855542140925208</v>
      </c>
      <c r="M605" s="73">
        <f t="shared" si="195"/>
        <v>-0.17131641887081139</v>
      </c>
      <c r="N605" s="44">
        <f t="shared" si="193"/>
        <v>2.9999999999999997E-4</v>
      </c>
      <c r="O605" s="44">
        <f t="shared" si="196"/>
        <v>-5.1394925661243412E-5</v>
      </c>
      <c r="P605" s="14">
        <f>_H*D605/J605</f>
        <v>181.03152092983512</v>
      </c>
      <c r="Q605" s="52">
        <f>D605*EXP(-chi*G605/Mtc)</f>
        <v>276.70045567223639</v>
      </c>
      <c r="R605" s="44">
        <f t="shared" si="197"/>
        <v>-4.7841995095856791E-4</v>
      </c>
      <c r="S605" s="73">
        <f t="shared" si="206"/>
        <v>279.02605804697635</v>
      </c>
      <c r="T605" s="73">
        <f>R605/(1/Mtc+1/(path_DqDp-W604))</f>
        <v>-3.3857054380966489E-4</v>
      </c>
      <c r="U605" s="52">
        <f>D605*T605/(path_DqDp-E605/D605)</f>
        <v>-5.2991046745757914E-2</v>
      </c>
      <c r="V605" s="73">
        <f t="shared" si="207"/>
        <v>252.63045609214544</v>
      </c>
      <c r="W605" s="14">
        <f t="shared" si="208"/>
        <v>1.3852155270157747</v>
      </c>
      <c r="X605">
        <f t="shared" si="209"/>
        <v>349.94763037591679</v>
      </c>
      <c r="Y605">
        <f t="shared" si="212"/>
        <v>-3.563338288366438E-7</v>
      </c>
      <c r="Z605" s="44">
        <f t="shared" si="210"/>
        <v>-6.4423156853539443E-2</v>
      </c>
      <c r="AA605">
        <f t="shared" si="213"/>
        <v>-1.4254384101554802E-6</v>
      </c>
      <c r="AB605" s="43">
        <f t="shared" si="211"/>
        <v>0.1827572520617684</v>
      </c>
    </row>
    <row r="606" spans="1:28">
      <c r="A606" s="74">
        <f t="shared" si="198"/>
        <v>598</v>
      </c>
      <c r="B606" s="73">
        <f t="shared" si="199"/>
        <v>16.128286644392194</v>
      </c>
      <c r="C606" s="73">
        <f t="shared" si="200"/>
        <v>-6.4423156853539441</v>
      </c>
      <c r="D606" s="73">
        <f t="shared" si="201"/>
        <v>252.63045609214544</v>
      </c>
      <c r="E606" s="73">
        <f t="shared" si="202"/>
        <v>349.94763037591679</v>
      </c>
      <c r="F606" s="14">
        <f t="shared" si="203"/>
        <v>0.70299424895047902</v>
      </c>
      <c r="G606" s="14">
        <f>F606-(Gamma-lambda*LN(D606))</f>
        <v>-3.0026834453254825E-2</v>
      </c>
      <c r="H606" s="15">
        <f t="shared" si="194"/>
        <v>111.52215781868817</v>
      </c>
      <c r="I606" s="15">
        <f>H606*K_over_G</f>
        <v>148.69621042491758</v>
      </c>
      <c r="J606" s="73">
        <f t="shared" si="204"/>
        <v>279.02605804697635</v>
      </c>
      <c r="K606" s="73">
        <f>Mtc+N_*chi*G606</f>
        <v>1.2143592116310526</v>
      </c>
      <c r="L606" s="73">
        <f t="shared" si="205"/>
        <v>1.3852155270157747</v>
      </c>
      <c r="M606" s="73">
        <f t="shared" si="195"/>
        <v>-0.17085631538472201</v>
      </c>
      <c r="N606" s="44">
        <f t="shared" si="193"/>
        <v>2.9999999999999997E-4</v>
      </c>
      <c r="O606" s="44">
        <f t="shared" si="196"/>
        <v>-5.1256894615416596E-5</v>
      </c>
      <c r="P606" s="14">
        <f>_H*D606/J606</f>
        <v>181.08018861063721</v>
      </c>
      <c r="Q606" s="52">
        <f>D606*EXP(-chi*G606/Mtc)</f>
        <v>276.57579126646692</v>
      </c>
      <c r="R606" s="44">
        <f t="shared" si="197"/>
        <v>-4.7704659614944503E-4</v>
      </c>
      <c r="S606" s="73">
        <f t="shared" si="206"/>
        <v>278.89294961574802</v>
      </c>
      <c r="T606" s="73">
        <f>R606/(1/Mtc+1/(path_DqDp-W605))</f>
        <v>-3.3762968282491222E-4</v>
      </c>
      <c r="U606" s="52">
        <f>D606*T606/(path_DqDp-E606/D606)</f>
        <v>-5.2821625541563659E-2</v>
      </c>
      <c r="V606" s="73">
        <f t="shared" si="207"/>
        <v>252.57763446660388</v>
      </c>
      <c r="W606" s="14">
        <f t="shared" si="208"/>
        <v>1.3848777814617217</v>
      </c>
      <c r="X606">
        <f t="shared" si="209"/>
        <v>349.78915406696007</v>
      </c>
      <c r="Y606">
        <f t="shared" si="212"/>
        <v>-3.5523182057309606E-7</v>
      </c>
      <c r="Z606" s="44">
        <f t="shared" si="210"/>
        <v>-6.4474768979975436E-2</v>
      </c>
      <c r="AA606">
        <f t="shared" si="213"/>
        <v>-1.4210297940465907E-6</v>
      </c>
      <c r="AB606" s="43">
        <f t="shared" si="211"/>
        <v>0.18305583103197437</v>
      </c>
    </row>
    <row r="607" spans="1:28">
      <c r="A607" s="74">
        <f t="shared" si="198"/>
        <v>599</v>
      </c>
      <c r="B607" s="73">
        <f t="shared" si="199"/>
        <v>16.156424137198258</v>
      </c>
      <c r="C607" s="73">
        <f t="shared" si="200"/>
        <v>-6.4474768979975439</v>
      </c>
      <c r="D607" s="73">
        <f t="shared" si="201"/>
        <v>252.57763446660388</v>
      </c>
      <c r="E607" s="73">
        <f t="shared" si="202"/>
        <v>349.78915406696007</v>
      </c>
      <c r="F607" s="14">
        <f t="shared" si="203"/>
        <v>0.70307705096566309</v>
      </c>
      <c r="G607" s="14">
        <f>F607-(Gamma-lambda*LN(D607))</f>
        <v>-2.9947169063951562E-2</v>
      </c>
      <c r="H607" s="15">
        <f t="shared" si="194"/>
        <v>111.51049831867383</v>
      </c>
      <c r="I607" s="15">
        <f>H607*K_over_G</f>
        <v>148.68066442489845</v>
      </c>
      <c r="J607" s="73">
        <f t="shared" si="204"/>
        <v>278.89294961574802</v>
      </c>
      <c r="K607" s="73">
        <f>Mtc+N_*chi*G607</f>
        <v>1.2144803030227935</v>
      </c>
      <c r="L607" s="73">
        <f t="shared" si="205"/>
        <v>1.3848777814617217</v>
      </c>
      <c r="M607" s="73">
        <f t="shared" si="195"/>
        <v>-0.17039747843892816</v>
      </c>
      <c r="N607" s="44">
        <f t="shared" si="193"/>
        <v>2.9999999999999997E-4</v>
      </c>
      <c r="O607" s="44">
        <f t="shared" si="196"/>
        <v>-5.1119243531678442E-5</v>
      </c>
      <c r="P607" s="14">
        <f>_H*D607/J607</f>
        <v>181.12873402830675</v>
      </c>
      <c r="Q607" s="52">
        <f>D607*EXP(-chi*G607/Mtc)</f>
        <v>276.45153457549225</v>
      </c>
      <c r="R607" s="44">
        <f t="shared" si="197"/>
        <v>-4.7567758463072998E-4</v>
      </c>
      <c r="S607" s="73">
        <f t="shared" si="206"/>
        <v>278.76028649110424</v>
      </c>
      <c r="T607" s="73">
        <f>R607/(1/Mtc+1/(path_DqDp-W606))</f>
        <v>-3.3669162405112275E-4</v>
      </c>
      <c r="U607" s="52">
        <f>D607*T607/(path_DqDp-E607/D607)</f>
        <v>-5.2652841358665416E-2</v>
      </c>
      <c r="V607" s="73">
        <f t="shared" si="207"/>
        <v>252.5249816252452</v>
      </c>
      <c r="W607" s="14">
        <f t="shared" si="208"/>
        <v>1.384540974624219</v>
      </c>
      <c r="X607">
        <f t="shared" si="209"/>
        <v>349.63118417637997</v>
      </c>
      <c r="Y607">
        <f t="shared" si="212"/>
        <v>-3.5413375076260442E-7</v>
      </c>
      <c r="Z607" s="44">
        <f t="shared" si="210"/>
        <v>-6.4526242357257874E-2</v>
      </c>
      <c r="AA607">
        <f t="shared" si="213"/>
        <v>-1.4166369351937242E-6</v>
      </c>
      <c r="AB607" s="43">
        <f t="shared" si="211"/>
        <v>0.18335441439503919</v>
      </c>
    </row>
    <row r="608" spans="1:28">
      <c r="A608" s="74">
        <f t="shared" si="198"/>
        <v>600</v>
      </c>
      <c r="B608" s="73">
        <f t="shared" si="199"/>
        <v>16.184566694261989</v>
      </c>
      <c r="C608" s="73">
        <f t="shared" si="200"/>
        <v>-6.4526242357257875</v>
      </c>
      <c r="D608" s="73">
        <f t="shared" si="201"/>
        <v>252.5249816252452</v>
      </c>
      <c r="E608" s="73">
        <f t="shared" si="202"/>
        <v>349.63118417637997</v>
      </c>
      <c r="F608" s="14">
        <f t="shared" si="203"/>
        <v>0.7031596303679607</v>
      </c>
      <c r="G608" s="14">
        <f>F608-(Gamma-lambda*LN(D608))</f>
        <v>-2.9867716917772125E-2</v>
      </c>
      <c r="H608" s="15">
        <f t="shared" si="194"/>
        <v>111.49887486157286</v>
      </c>
      <c r="I608" s="15">
        <f>H608*K_over_G</f>
        <v>148.66516648209716</v>
      </c>
      <c r="J608" s="73">
        <f t="shared" si="204"/>
        <v>278.76028649110424</v>
      </c>
      <c r="K608" s="73">
        <f>Mtc+N_*chi*G608</f>
        <v>1.2146010702849863</v>
      </c>
      <c r="L608" s="73">
        <f t="shared" si="205"/>
        <v>1.384540974624219</v>
      </c>
      <c r="M608" s="73">
        <f t="shared" si="195"/>
        <v>-0.16993990433923267</v>
      </c>
      <c r="N608" s="44">
        <f t="shared" si="193"/>
        <v>2.9999999999999997E-4</v>
      </c>
      <c r="O608" s="44">
        <f t="shared" si="196"/>
        <v>-5.09819713017698E-5</v>
      </c>
      <c r="P608" s="14">
        <f>_H*D608/J608</f>
        <v>181.17715748100562</v>
      </c>
      <c r="Q608" s="52">
        <f>D608*EXP(-chi*G608/Mtc)</f>
        <v>276.3276840274404</v>
      </c>
      <c r="R608" s="44">
        <f t="shared" si="197"/>
        <v>-4.74312900014153E-4</v>
      </c>
      <c r="S608" s="73">
        <f t="shared" si="206"/>
        <v>278.62806689120987</v>
      </c>
      <c r="T608" s="73">
        <f>R608/(1/Mtc+1/(path_DqDp-W607))</f>
        <v>-3.357563578568675E-4</v>
      </c>
      <c r="U608" s="52">
        <f>D608*T608/(path_DqDp-E608/D608)</f>
        <v>-5.2484691203258452E-2</v>
      </c>
      <c r="V608" s="73">
        <f t="shared" si="207"/>
        <v>252.47249693404194</v>
      </c>
      <c r="W608" s="14">
        <f t="shared" si="208"/>
        <v>1.3842051037067806</v>
      </c>
      <c r="X608">
        <f t="shared" si="209"/>
        <v>349.47371880169538</v>
      </c>
      <c r="Y608">
        <f t="shared" si="212"/>
        <v>-3.5303960198086391E-7</v>
      </c>
      <c r="Z608" s="44">
        <f t="shared" si="210"/>
        <v>-6.4577577368161623E-2</v>
      </c>
      <c r="AA608">
        <f t="shared" si="213"/>
        <v>-1.4122597638773142E-6</v>
      </c>
      <c r="AB608" s="43">
        <f t="shared" si="211"/>
        <v>0.1836530021352753</v>
      </c>
    </row>
    <row r="609" spans="1:28">
      <c r="A609" s="74">
        <f t="shared" si="198"/>
        <v>601</v>
      </c>
      <c r="B609" s="73">
        <f t="shared" si="199"/>
        <v>16.212714301255474</v>
      </c>
      <c r="C609" s="73">
        <f t="shared" si="200"/>
        <v>-6.4577577368161627</v>
      </c>
      <c r="D609" s="73">
        <f t="shared" si="201"/>
        <v>252.47249693404194</v>
      </c>
      <c r="E609" s="73">
        <f t="shared" si="202"/>
        <v>349.47371880169538</v>
      </c>
      <c r="F609" s="14">
        <f t="shared" si="203"/>
        <v>0.70324198777161262</v>
      </c>
      <c r="G609" s="14">
        <f>F609-(Gamma-lambda*LN(D609))</f>
        <v>-2.9788477432146743E-2</v>
      </c>
      <c r="H609" s="15">
        <f t="shared" si="194"/>
        <v>111.48728731867106</v>
      </c>
      <c r="I609" s="15">
        <f>H609*K_over_G</f>
        <v>148.64971642489476</v>
      </c>
      <c r="J609" s="73">
        <f t="shared" si="204"/>
        <v>278.62806689120987</v>
      </c>
      <c r="K609" s="73">
        <f>Mtc+N_*chi*G609</f>
        <v>1.2147215143031369</v>
      </c>
      <c r="L609" s="73">
        <f t="shared" si="205"/>
        <v>1.3842051037067806</v>
      </c>
      <c r="M609" s="73">
        <f t="shared" si="195"/>
        <v>-0.16948358940364372</v>
      </c>
      <c r="N609" s="44">
        <f t="shared" si="193"/>
        <v>2.9999999999999997E-4</v>
      </c>
      <c r="O609" s="44">
        <f t="shared" si="196"/>
        <v>-5.0845076821093112E-5</v>
      </c>
      <c r="P609" s="14">
        <f>_H*D609/J609</f>
        <v>181.22545926618344</v>
      </c>
      <c r="Q609" s="52">
        <f>D609*EXP(-chi*G609/Mtc)</f>
        <v>276.20423805794633</v>
      </c>
      <c r="R609" s="44">
        <f t="shared" si="197"/>
        <v>-4.7295252598760428E-4</v>
      </c>
      <c r="S609" s="73">
        <f t="shared" si="206"/>
        <v>278.49628904316262</v>
      </c>
      <c r="T609" s="73">
        <f>R609/(1/Mtc+1/(path_DqDp-W608))</f>
        <v>-3.3482387465031413E-4</v>
      </c>
      <c r="U609" s="52">
        <f>D609*T609/(path_DqDp-E609/D609)</f>
        <v>-5.2317172099023063E-2</v>
      </c>
      <c r="V609" s="73">
        <f t="shared" si="207"/>
        <v>252.42017976194293</v>
      </c>
      <c r="W609" s="14">
        <f t="shared" si="208"/>
        <v>1.3838701659225379</v>
      </c>
      <c r="X609">
        <f t="shared" si="209"/>
        <v>349.3167560493568</v>
      </c>
      <c r="Y609">
        <f t="shared" si="212"/>
        <v>-3.5194935689942137E-7</v>
      </c>
      <c r="Z609" s="44">
        <f t="shared" si="210"/>
        <v>-6.4628774394339616E-2</v>
      </c>
      <c r="AA609">
        <f t="shared" si="213"/>
        <v>-1.4078982107612837E-6</v>
      </c>
      <c r="AB609" s="43">
        <f t="shared" si="211"/>
        <v>0.18395159423706453</v>
      </c>
    </row>
    <row r="610" spans="1:28">
      <c r="A610" s="74">
        <f t="shared" si="198"/>
        <v>602</v>
      </c>
      <c r="B610" s="73">
        <f t="shared" si="199"/>
        <v>16.240866943895131</v>
      </c>
      <c r="C610" s="73">
        <f t="shared" si="200"/>
        <v>-6.4628774394339619</v>
      </c>
      <c r="D610" s="73">
        <f t="shared" si="201"/>
        <v>252.42017976194293</v>
      </c>
      <c r="E610" s="73">
        <f t="shared" si="202"/>
        <v>349.3167560493568</v>
      </c>
      <c r="F610" s="14">
        <f t="shared" si="203"/>
        <v>0.70332412378905862</v>
      </c>
      <c r="G610" s="14">
        <f>F610-(Gamma-lambda*LN(D610))</f>
        <v>-2.9709450026176087E-2</v>
      </c>
      <c r="H610" s="15">
        <f t="shared" si="194"/>
        <v>111.47573556182303</v>
      </c>
      <c r="I610" s="15">
        <f>H610*K_over_G</f>
        <v>148.63431408243073</v>
      </c>
      <c r="J610" s="73">
        <f t="shared" si="204"/>
        <v>278.49628904316262</v>
      </c>
      <c r="K610" s="73">
        <f>Mtc+N_*chi*G610</f>
        <v>1.2148416359602123</v>
      </c>
      <c r="L610" s="73">
        <f t="shared" si="205"/>
        <v>1.3838701659225379</v>
      </c>
      <c r="M610" s="73">
        <f t="shared" si="195"/>
        <v>-0.16902852996232554</v>
      </c>
      <c r="N610" s="44">
        <f t="shared" si="193"/>
        <v>2.9999999999999997E-4</v>
      </c>
      <c r="O610" s="44">
        <f t="shared" si="196"/>
        <v>-5.0708558988697659E-5</v>
      </c>
      <c r="P610" s="14">
        <f>_H*D610/J610</f>
        <v>181.27363968057881</v>
      </c>
      <c r="Q610" s="52">
        <f>D610*EXP(-chi*G610/Mtc)</f>
        <v>276.08119511010744</v>
      </c>
      <c r="R610" s="44">
        <f t="shared" si="197"/>
        <v>-4.7159644631481384E-4</v>
      </c>
      <c r="S610" s="73">
        <f t="shared" si="206"/>
        <v>278.364951182938</v>
      </c>
      <c r="T610" s="73">
        <f>R610/(1/Mtc+1/(path_DqDp-W609))</f>
        <v>-3.3389416487911226E-4</v>
      </c>
      <c r="U610" s="52">
        <f>D610*T610/(path_DqDp-E610/D610)</f>
        <v>-5.2150281087014236E-2</v>
      </c>
      <c r="V610" s="73">
        <f t="shared" si="207"/>
        <v>252.36802948085591</v>
      </c>
      <c r="W610" s="14">
        <f t="shared" si="208"/>
        <v>1.3835361584941983</v>
      </c>
      <c r="X610">
        <f t="shared" si="209"/>
        <v>349.16029403469395</v>
      </c>
      <c r="Y610">
        <f t="shared" si="212"/>
        <v>-3.5086299828512238E-7</v>
      </c>
      <c r="Z610" s="44">
        <f t="shared" si="210"/>
        <v>-6.4679833816326596E-2</v>
      </c>
      <c r="AA610">
        <f t="shared" si="213"/>
        <v>-1.4035522068932935E-6</v>
      </c>
      <c r="AB610" s="43">
        <f t="shared" si="211"/>
        <v>0.18425019068485765</v>
      </c>
    </row>
  </sheetData>
  <mergeCells count="6">
    <mergeCell ref="B6:E6"/>
    <mergeCell ref="F6:J6"/>
    <mergeCell ref="K6:O6"/>
    <mergeCell ref="P6:S6"/>
    <mergeCell ref="U6:X6"/>
    <mergeCell ref="Y6:AB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A610"/>
  <sheetViews>
    <sheetView topLeftCell="I1" zoomScale="150" zoomScaleNormal="150" zoomScalePageLayoutView="150" workbookViewId="0">
      <selection activeCell="J9" sqref="J9"/>
    </sheetView>
  </sheetViews>
  <sheetFormatPr baseColWidth="10" defaultRowHeight="15" x14ac:dyDescent="0"/>
  <cols>
    <col min="1" max="1" width="10.83203125" style="44"/>
    <col min="2" max="2" width="10.83203125" style="34"/>
    <col min="3" max="3" width="10.83203125" style="51"/>
    <col min="4" max="5" width="10.83203125" style="34"/>
    <col min="6" max="6" width="10.83203125" style="14"/>
    <col min="7" max="7" width="10.83203125" style="33"/>
    <col min="8" max="9" width="10.83203125" style="15"/>
    <col min="10" max="10" width="15.33203125" style="34" customWidth="1"/>
    <col min="11" max="13" width="10.83203125" style="34"/>
    <col min="14" max="14" width="10.83203125" style="40"/>
    <col min="15" max="16" width="10.83203125" style="33"/>
    <col min="17" max="17" width="12.33203125" style="44" customWidth="1"/>
    <col min="18" max="18" width="12.83203125" style="34" customWidth="1"/>
    <col min="19" max="19" width="12.83203125" style="73" customWidth="1"/>
    <col min="20" max="20" width="10.83203125" style="33"/>
    <col min="21" max="21" width="13" style="34" customWidth="1"/>
    <col min="22" max="22" width="10.83203125" style="14"/>
    <col min="25" max="25" width="10.83203125" style="44"/>
    <col min="26" max="26" width="12.1640625" bestFit="1" customWidth="1"/>
    <col min="27" max="27" width="10.83203125" style="43"/>
  </cols>
  <sheetData>
    <row r="1" spans="1:27" ht="20">
      <c r="A1" s="85" t="s">
        <v>11</v>
      </c>
      <c r="B1" s="39"/>
      <c r="C1" s="49"/>
      <c r="D1" s="39"/>
      <c r="E1" s="39"/>
      <c r="F1" s="53" t="s">
        <v>35</v>
      </c>
      <c r="G1" s="54" t="s">
        <v>77</v>
      </c>
      <c r="H1" s="55">
        <v>2.0000000000000001E-4</v>
      </c>
      <c r="I1" s="42" t="s">
        <v>36</v>
      </c>
    </row>
    <row r="2" spans="1:27">
      <c r="A2" s="62"/>
      <c r="B2" s="39"/>
      <c r="C2" s="49"/>
      <c r="D2" s="39"/>
      <c r="E2" s="39"/>
      <c r="F2" s="53"/>
      <c r="G2" s="56" t="s">
        <v>22</v>
      </c>
      <c r="H2" s="57">
        <v>1000</v>
      </c>
      <c r="Z2" s="9"/>
    </row>
    <row r="3" spans="1:27">
      <c r="A3" s="62"/>
      <c r="B3" s="39"/>
      <c r="C3" s="49"/>
      <c r="D3" s="39"/>
      <c r="E3" s="39"/>
      <c r="F3" s="53"/>
      <c r="G3" s="58" t="s">
        <v>39</v>
      </c>
      <c r="H3" s="59">
        <f>2*(1+nu)/(3*(1-2*nu))</f>
        <v>1.3333333333333335</v>
      </c>
      <c r="L3" s="14"/>
    </row>
    <row r="4" spans="1:27">
      <c r="A4" s="62"/>
      <c r="B4" s="39"/>
      <c r="C4" s="49"/>
      <c r="D4" s="39"/>
      <c r="E4" s="39"/>
      <c r="F4" s="53"/>
      <c r="G4" s="83" t="s">
        <v>80</v>
      </c>
      <c r="H4" s="59">
        <v>3</v>
      </c>
      <c r="J4" s="73"/>
      <c r="K4" s="73"/>
      <c r="L4" s="14"/>
      <c r="M4" s="14"/>
      <c r="N4" s="73"/>
      <c r="R4" s="73"/>
      <c r="U4" s="73"/>
    </row>
    <row r="5" spans="1:27">
      <c r="A5" s="62"/>
      <c r="B5" s="39"/>
      <c r="C5" s="49"/>
      <c r="D5" s="39"/>
      <c r="E5" s="39"/>
      <c r="F5" s="60"/>
      <c r="G5" s="61" t="s">
        <v>76</v>
      </c>
      <c r="H5" s="59">
        <f>EXP(1)</f>
        <v>2.7182818284590451</v>
      </c>
      <c r="I5" s="13"/>
      <c r="J5" s="39"/>
    </row>
    <row r="6" spans="1:27">
      <c r="B6" s="79" t="s">
        <v>68</v>
      </c>
      <c r="C6" s="80"/>
      <c r="D6" s="80"/>
      <c r="E6" s="80"/>
      <c r="F6" s="81" t="s">
        <v>69</v>
      </c>
      <c r="G6" s="82"/>
      <c r="H6" s="82"/>
      <c r="I6" s="82"/>
      <c r="J6" s="82"/>
      <c r="K6" s="75" t="s">
        <v>70</v>
      </c>
      <c r="L6" s="75"/>
      <c r="M6" s="75"/>
      <c r="N6" s="75"/>
      <c r="O6" s="75"/>
      <c r="P6" s="76" t="s">
        <v>71</v>
      </c>
      <c r="Q6" s="76"/>
      <c r="R6" s="76"/>
      <c r="S6" s="72"/>
      <c r="T6" s="77" t="s">
        <v>72</v>
      </c>
      <c r="U6" s="77"/>
      <c r="V6" s="77"/>
      <c r="W6" s="77"/>
      <c r="X6" s="78" t="s">
        <v>75</v>
      </c>
      <c r="Y6" s="78"/>
      <c r="Z6" s="78"/>
      <c r="AA6" s="78"/>
    </row>
    <row r="7" spans="1:27" ht="16">
      <c r="A7" s="63" t="s">
        <v>78</v>
      </c>
      <c r="B7" s="41" t="s">
        <v>25</v>
      </c>
      <c r="C7" s="50" t="s">
        <v>67</v>
      </c>
      <c r="D7" s="34" t="s">
        <v>15</v>
      </c>
      <c r="E7" s="34" t="s">
        <v>17</v>
      </c>
      <c r="F7" s="14" t="s">
        <v>37</v>
      </c>
      <c r="G7" s="32" t="s">
        <v>23</v>
      </c>
      <c r="H7" s="15" t="s">
        <v>32</v>
      </c>
      <c r="I7" s="15" t="s">
        <v>20</v>
      </c>
      <c r="J7" s="34" t="s">
        <v>38</v>
      </c>
      <c r="K7" s="34" t="s">
        <v>14</v>
      </c>
      <c r="L7" s="46" t="s">
        <v>40</v>
      </c>
      <c r="M7" s="34" t="s">
        <v>13</v>
      </c>
      <c r="N7" s="33" t="s">
        <v>79</v>
      </c>
      <c r="O7" s="33" t="s">
        <v>19</v>
      </c>
      <c r="P7" s="35" t="s">
        <v>41</v>
      </c>
      <c r="Q7" s="44" t="s">
        <v>42</v>
      </c>
      <c r="R7" s="34" t="s">
        <v>66</v>
      </c>
      <c r="S7" s="73" t="s">
        <v>81</v>
      </c>
      <c r="T7" s="33" t="s">
        <v>24</v>
      </c>
      <c r="U7" s="34" t="s">
        <v>15</v>
      </c>
      <c r="V7" s="14" t="s">
        <v>18</v>
      </c>
      <c r="W7" s="33" t="s">
        <v>17</v>
      </c>
      <c r="X7" s="33" t="s">
        <v>73</v>
      </c>
      <c r="Y7" s="44" t="s">
        <v>67</v>
      </c>
      <c r="Z7" t="s">
        <v>34</v>
      </c>
      <c r="AA7" s="43" t="s">
        <v>60</v>
      </c>
    </row>
    <row r="8" spans="1:27">
      <c r="A8" s="17" t="s">
        <v>27</v>
      </c>
      <c r="B8" s="64" t="s">
        <v>12</v>
      </c>
      <c r="C8" s="64" t="s">
        <v>12</v>
      </c>
      <c r="D8" s="37" t="s">
        <v>16</v>
      </c>
      <c r="E8" s="37" t="s">
        <v>16</v>
      </c>
      <c r="F8" s="17" t="s">
        <v>27</v>
      </c>
      <c r="G8" s="36"/>
      <c r="H8" s="16" t="s">
        <v>21</v>
      </c>
      <c r="I8" s="16" t="s">
        <v>21</v>
      </c>
      <c r="J8" s="37" t="s">
        <v>16</v>
      </c>
      <c r="K8" s="47" t="s">
        <v>27</v>
      </c>
      <c r="L8" s="47" t="s">
        <v>27</v>
      </c>
      <c r="M8" s="47" t="s">
        <v>27</v>
      </c>
      <c r="N8" s="47" t="s">
        <v>27</v>
      </c>
      <c r="O8" s="47" t="s">
        <v>27</v>
      </c>
      <c r="P8" s="38" t="s">
        <v>27</v>
      </c>
      <c r="Q8" s="45" t="s">
        <v>27</v>
      </c>
      <c r="R8" s="37" t="s">
        <v>16</v>
      </c>
      <c r="S8" s="45" t="s">
        <v>27</v>
      </c>
      <c r="T8" s="36" t="s">
        <v>16</v>
      </c>
      <c r="U8" s="37" t="s">
        <v>16</v>
      </c>
      <c r="V8" s="17" t="s">
        <v>27</v>
      </c>
      <c r="W8" s="36" t="s">
        <v>16</v>
      </c>
      <c r="X8" s="17" t="s">
        <v>27</v>
      </c>
      <c r="Y8" s="17" t="s">
        <v>27</v>
      </c>
      <c r="Z8" s="36" t="s">
        <v>12</v>
      </c>
      <c r="AA8" s="65" t="s">
        <v>12</v>
      </c>
    </row>
    <row r="9" spans="1:27">
      <c r="A9" s="74">
        <v>1</v>
      </c>
      <c r="B9" s="34">
        <v>0</v>
      </c>
      <c r="C9" s="51">
        <v>0</v>
      </c>
      <c r="D9" s="34">
        <f>_p0</f>
        <v>130</v>
      </c>
      <c r="E9" s="34">
        <v>0</v>
      </c>
      <c r="F9" s="14">
        <f>e0</f>
        <v>0.6</v>
      </c>
      <c r="G9" s="14">
        <f>F9-(Gamma-lambda*LN(D9))</f>
        <v>-0.14298698324316628</v>
      </c>
      <c r="H9" s="15">
        <f>Gmax*(U9/_p0)^G_exponent</f>
        <v>80.432490361556276</v>
      </c>
      <c r="I9" s="15">
        <f t="shared" ref="I9:I72" si="0">0.001*D9*(1+F9)/kappa</f>
        <v>52</v>
      </c>
      <c r="J9" s="73">
        <f>EXP((Gamma-e0-kappa*LN(_p0))/(lambda-kappa))</f>
        <v>57445722.815200582</v>
      </c>
      <c r="K9" s="34">
        <f t="shared" ref="K9:K72" si="1">Mtc</f>
        <v>1.26</v>
      </c>
      <c r="L9" s="34">
        <f>E9/D9</f>
        <v>0</v>
      </c>
      <c r="M9" s="34">
        <f>K9-L9</f>
        <v>1.26</v>
      </c>
      <c r="N9" s="44">
        <f t="shared" ref="N9:N72" si="2">d_epQp</f>
        <v>2.0000000000000001E-4</v>
      </c>
      <c r="O9" s="44">
        <f>N9*M9</f>
        <v>2.52E-4</v>
      </c>
      <c r="P9" s="14">
        <f t="shared" ref="P9:P72" si="3">(1+F9)/(lambda-kappa)</f>
        <v>145.45454545454547</v>
      </c>
      <c r="Q9" s="44">
        <f>P9*O9</f>
        <v>3.665454545454546E-2</v>
      </c>
      <c r="R9" s="34">
        <f>J9*(1+Q9)</f>
        <v>59551369.673299573</v>
      </c>
      <c r="S9" s="73">
        <f>Q9/(1/Mtc+1/(path_DqDp-E9/D9))</f>
        <v>3.252445582586428E-2</v>
      </c>
      <c r="T9" s="52">
        <f>D9*S9/(path_DqDp-E9/D9)</f>
        <v>1.4093930857874521</v>
      </c>
      <c r="U9" s="34">
        <f>D9+T9</f>
        <v>131.40939308578746</v>
      </c>
      <c r="V9" s="14">
        <f>S9</f>
        <v>3.252445582586428E-2</v>
      </c>
      <c r="W9">
        <f>V9*U9</f>
        <v>4.2740190005223289</v>
      </c>
      <c r="X9">
        <f t="shared" ref="X9:X72" si="4">T9/(I9*MPa_to_kPa)</f>
        <v>2.7103713188220233E-5</v>
      </c>
      <c r="Y9" s="44">
        <f>X9+O9</f>
        <v>2.7910371318822023E-4</v>
      </c>
      <c r="Z9">
        <f>W9/(H9*MPa_to_kPa)</f>
        <v>5.313796677573905E-5</v>
      </c>
      <c r="AA9" s="43">
        <f>Z9+d_epQp</f>
        <v>2.5313796677573907E-4</v>
      </c>
    </row>
    <row r="10" spans="1:27">
      <c r="A10" s="74">
        <f>A9+1</f>
        <v>2</v>
      </c>
      <c r="B10" s="34">
        <f>100*AA9+C10/3</f>
        <v>3.4617253783847918E-2</v>
      </c>
      <c r="C10" s="51">
        <f>100*Y9</f>
        <v>2.7910371318822024E-2</v>
      </c>
      <c r="D10" s="34">
        <f>U9</f>
        <v>131.40939308578746</v>
      </c>
      <c r="E10" s="34">
        <f>W9</f>
        <v>4.2740190005223289</v>
      </c>
      <c r="F10" s="14">
        <f>F$9-(1+F$9)*C9/100</f>
        <v>0.6</v>
      </c>
      <c r="G10" s="14">
        <f>F10-(Gamma-lambda*LN(D10))</f>
        <v>-0.14282523617749887</v>
      </c>
      <c r="H10" s="15">
        <f t="shared" ref="H10:H73" si="5">Gmax*(U9/_p0)^G_exponent</f>
        <v>80.432490361556276</v>
      </c>
      <c r="I10" s="15">
        <f t="shared" si="0"/>
        <v>52.563757234314977</v>
      </c>
      <c r="J10" s="34">
        <f>R9</f>
        <v>59551369.673299573</v>
      </c>
      <c r="K10" s="34">
        <f t="shared" si="1"/>
        <v>1.26</v>
      </c>
      <c r="L10" s="34">
        <f>E10/D10</f>
        <v>3.252445582586428E-2</v>
      </c>
      <c r="M10" s="40">
        <f t="shared" ref="M10:M73" si="6">K10-L10</f>
        <v>1.2274755441741356</v>
      </c>
      <c r="N10" s="44">
        <f t="shared" si="2"/>
        <v>2.0000000000000001E-4</v>
      </c>
      <c r="O10" s="44">
        <f t="shared" ref="O10:O73" si="7">N10*M10</f>
        <v>2.4549510883482714E-4</v>
      </c>
      <c r="P10" s="14">
        <f t="shared" si="3"/>
        <v>145.45454545454547</v>
      </c>
      <c r="Q10" s="44">
        <f>P10*O10</f>
        <v>3.5708379466883954E-2</v>
      </c>
      <c r="R10" s="34">
        <f>J10*(1+Q10)</f>
        <v>61677852.579366438</v>
      </c>
      <c r="S10" s="73">
        <f>Q10/(1/Mtc+1/(path_DqDp-V9))</f>
        <v>3.1582516449913271E-2</v>
      </c>
      <c r="T10" s="52">
        <f>D10*S10/(path_DqDp-E10/D10)</f>
        <v>1.3985757446098972</v>
      </c>
      <c r="U10" s="34">
        <f>D10+T10</f>
        <v>132.80796883039736</v>
      </c>
      <c r="V10" s="14">
        <f>V9+S10</f>
        <v>6.4106972275777552E-2</v>
      </c>
      <c r="W10">
        <f>V10*U10</f>
        <v>8.5139167758126124</v>
      </c>
      <c r="X10">
        <f t="shared" si="4"/>
        <v>2.6607225552302619E-5</v>
      </c>
      <c r="Y10" s="44">
        <f>Y9+(X10+O10)</f>
        <v>5.5120604757534996E-4</v>
      </c>
      <c r="Z10">
        <f t="shared" ref="Z10:Z73" si="8">(W10-W9)/(H10*MPa_to_kPa)</f>
        <v>5.2713744858965551E-5</v>
      </c>
      <c r="AA10" s="43">
        <f>AA9+(Z10+N10)</f>
        <v>5.0585171163470459E-4</v>
      </c>
    </row>
    <row r="11" spans="1:27">
      <c r="A11" s="74">
        <f t="shared" ref="A11:A74" si="9">A10+1</f>
        <v>3</v>
      </c>
      <c r="B11" s="40">
        <f t="shared" ref="B11:B74" si="10">100*AA10+C11/3</f>
        <v>6.8958706082648785E-2</v>
      </c>
      <c r="C11" s="51">
        <f t="shared" ref="C11:C74" si="11">100*Y10</f>
        <v>5.5120604757534997E-2</v>
      </c>
      <c r="D11" s="34">
        <f t="shared" ref="D11:D74" si="12">U10</f>
        <v>132.80796883039736</v>
      </c>
      <c r="E11" s="34">
        <f t="shared" ref="E11:E74" si="13">W10</f>
        <v>8.5139167758126124</v>
      </c>
      <c r="F11" s="14">
        <f t="shared" ref="F11:F74" si="14">F$9-(1+F$9)*C10/100</f>
        <v>0.59955343405889883</v>
      </c>
      <c r="G11" s="14">
        <f>F11-(Gamma-lambda*LN(D11))</f>
        <v>-0.14311300231867574</v>
      </c>
      <c r="H11" s="15">
        <f t="shared" si="5"/>
        <v>80.859374629640101</v>
      </c>
      <c r="I11" s="15">
        <f t="shared" si="0"/>
        <v>53.108360653262324</v>
      </c>
      <c r="J11" s="34">
        <f t="shared" ref="J11:J74" si="15">R10</f>
        <v>61677852.579366438</v>
      </c>
      <c r="K11" s="34">
        <f t="shared" si="1"/>
        <v>1.26</v>
      </c>
      <c r="L11" s="34">
        <f t="shared" ref="L11:L74" si="16">E11/D11</f>
        <v>6.4106972275777552E-2</v>
      </c>
      <c r="M11" s="40">
        <f t="shared" si="6"/>
        <v>1.1958930277242223</v>
      </c>
      <c r="N11" s="44">
        <f t="shared" si="2"/>
        <v>2.0000000000000001E-4</v>
      </c>
      <c r="O11" s="44">
        <f t="shared" si="7"/>
        <v>2.3917860554484448E-4</v>
      </c>
      <c r="P11" s="14">
        <f t="shared" si="3"/>
        <v>145.41394855080898</v>
      </c>
      <c r="Q11" s="44">
        <f t="shared" ref="Q11:Q74" si="17">P11*O11</f>
        <v>3.4779905441152253E-2</v>
      </c>
      <c r="R11" s="73">
        <f t="shared" ref="R11:R74" si="18">J11*(1+Q11)</f>
        <v>63823002.459890127</v>
      </c>
      <c r="S11" s="73">
        <f>Q11/(1/Mtc+1/(path_DqDp-V10))</f>
        <v>3.0663008406260864E-2</v>
      </c>
      <c r="T11" s="52">
        <f>D11*S11/(path_DqDp-E11/D11)</f>
        <v>1.3870709273837438</v>
      </c>
      <c r="U11" s="73">
        <f t="shared" ref="U11:U74" si="19">D11+T11</f>
        <v>134.1950397577811</v>
      </c>
      <c r="V11" s="14">
        <f t="shared" ref="V9:V72" si="20">Mtc*(1+LN(R11/U11))</f>
        <v>17.73113575107633</v>
      </c>
      <c r="W11">
        <f t="shared" ref="W11:W74" si="21">V11*U11</f>
        <v>2379.4304670663018</v>
      </c>
      <c r="X11">
        <f t="shared" si="4"/>
        <v>2.611775077072614E-5</v>
      </c>
      <c r="Y11" s="44">
        <f t="shared" ref="Y11:Y74" si="22">Y10+(X11+O11)</f>
        <v>8.1650240389092058E-4</v>
      </c>
      <c r="Z11">
        <f t="shared" si="8"/>
        <v>2.9321480176540935E-2</v>
      </c>
      <c r="AA11" s="43">
        <f t="shared" ref="AA11:AA74" si="23">AA10+(Z11+N11)</f>
        <v>3.0027331888175638E-2</v>
      </c>
    </row>
    <row r="12" spans="1:27">
      <c r="A12" s="74">
        <f t="shared" si="9"/>
        <v>4</v>
      </c>
      <c r="B12" s="40">
        <f t="shared" si="10"/>
        <v>3.0299499356139279</v>
      </c>
      <c r="C12" s="51">
        <f t="shared" si="11"/>
        <v>8.1650240389092063E-2</v>
      </c>
      <c r="D12" s="34">
        <f t="shared" si="12"/>
        <v>134.1950397577811</v>
      </c>
      <c r="E12" s="34">
        <f t="shared" si="13"/>
        <v>2379.4304670663018</v>
      </c>
      <c r="F12" s="14">
        <f t="shared" si="14"/>
        <v>0.59911807032387943</v>
      </c>
      <c r="G12" s="14">
        <f>F12-(Gamma-lambda*LN(D12))</f>
        <v>-0.14339251574180012</v>
      </c>
      <c r="H12" s="15">
        <f t="shared" si="5"/>
        <v>81.280532935194415</v>
      </c>
      <c r="I12" s="15">
        <f t="shared" si="0"/>
        <v>53.648428256124802</v>
      </c>
      <c r="J12" s="34">
        <f t="shared" si="15"/>
        <v>63823002.459890127</v>
      </c>
      <c r="K12" s="34">
        <f t="shared" si="1"/>
        <v>1.26</v>
      </c>
      <c r="L12" s="34">
        <f t="shared" si="16"/>
        <v>17.73113575107633</v>
      </c>
      <c r="M12" s="40">
        <f t="shared" si="6"/>
        <v>-16.471135751076329</v>
      </c>
      <c r="N12" s="44">
        <f t="shared" si="2"/>
        <v>2.0000000000000001E-4</v>
      </c>
      <c r="O12" s="44">
        <f t="shared" si="7"/>
        <v>-3.2942271502152658E-3</v>
      </c>
      <c r="P12" s="14">
        <f t="shared" si="3"/>
        <v>145.37437002944358</v>
      </c>
      <c r="Q12" s="44">
        <f t="shared" si="17"/>
        <v>-0.47889619669643346</v>
      </c>
      <c r="R12" s="73">
        <f t="shared" si="18"/>
        <v>33258409.32010163</v>
      </c>
      <c r="S12" s="73">
        <f>Q12/(1/Mtc+1/(path_DqDp-V11))</f>
        <v>-0.65984807208208263</v>
      </c>
      <c r="T12" s="52">
        <f>D12*S12/(path_DqDp-E12/D12)</f>
        <v>6.0109647866547222</v>
      </c>
      <c r="U12" s="73">
        <f t="shared" si="19"/>
        <v>140.20600454443581</v>
      </c>
      <c r="V12" s="14">
        <f t="shared" si="20"/>
        <v>16.854648807614989</v>
      </c>
      <c r="W12">
        <f t="shared" si="21"/>
        <v>2363.1229673153371</v>
      </c>
      <c r="X12">
        <f t="shared" si="4"/>
        <v>1.1204363262904122E-4</v>
      </c>
      <c r="Y12" s="44">
        <f t="shared" si="22"/>
        <v>-2.3656811136953042E-3</v>
      </c>
      <c r="Z12">
        <f t="shared" si="8"/>
        <v>-2.006322936387102E-4</v>
      </c>
      <c r="AA12" s="43">
        <f t="shared" si="23"/>
        <v>3.0026699594536927E-2</v>
      </c>
    </row>
    <row r="13" spans="1:27">
      <c r="A13" s="74">
        <f t="shared" si="9"/>
        <v>5</v>
      </c>
      <c r="B13" s="40">
        <f t="shared" si="10"/>
        <v>2.9238139223305155</v>
      </c>
      <c r="C13" s="51">
        <f t="shared" si="11"/>
        <v>-0.2365681113695304</v>
      </c>
      <c r="D13" s="34">
        <f t="shared" si="12"/>
        <v>140.20600454443581</v>
      </c>
      <c r="E13" s="34">
        <f t="shared" si="13"/>
        <v>2363.1229673153371</v>
      </c>
      <c r="F13" s="14">
        <f t="shared" si="14"/>
        <v>0.59869359615377449</v>
      </c>
      <c r="G13" s="14">
        <f>F13-(Gamma-lambda*LN(D13))</f>
        <v>-0.1431597118146799</v>
      </c>
      <c r="H13" s="15">
        <f t="shared" si="5"/>
        <v>83.080981304359312</v>
      </c>
      <c r="I13" s="15">
        <f t="shared" si="0"/>
        <v>56.036610401874135</v>
      </c>
      <c r="J13" s="34">
        <f t="shared" si="15"/>
        <v>33258409.32010163</v>
      </c>
      <c r="K13" s="34">
        <f t="shared" si="1"/>
        <v>1.26</v>
      </c>
      <c r="L13" s="34">
        <f t="shared" si="16"/>
        <v>16.854648807614989</v>
      </c>
      <c r="M13" s="40">
        <f t="shared" si="6"/>
        <v>-15.594648807614989</v>
      </c>
      <c r="N13" s="44">
        <f t="shared" si="2"/>
        <v>2.0000000000000001E-4</v>
      </c>
      <c r="O13" s="44">
        <f t="shared" si="7"/>
        <v>-3.1189297615229982E-3</v>
      </c>
      <c r="P13" s="14">
        <f t="shared" si="3"/>
        <v>145.33578146852497</v>
      </c>
      <c r="Q13" s="44">
        <f t="shared" si="17"/>
        <v>-0.45329209423638517</v>
      </c>
      <c r="R13" s="73">
        <f t="shared" si="18"/>
        <v>18182635.30842185</v>
      </c>
      <c r="S13" s="73">
        <f>Q13/(1/Mtc+1/(path_DqDp-V12))</f>
        <v>-0.62828710944973143</v>
      </c>
      <c r="T13" s="52">
        <f>D13*S13/(path_DqDp-E13/D13)</f>
        <v>6.3581276253139247</v>
      </c>
      <c r="U13" s="73">
        <f t="shared" si="19"/>
        <v>146.56413216974974</v>
      </c>
      <c r="V13" s="14">
        <f t="shared" si="20"/>
        <v>16.037928267164052</v>
      </c>
      <c r="W13">
        <f t="shared" si="21"/>
        <v>2350.5850382775975</v>
      </c>
      <c r="X13">
        <f t="shared" si="4"/>
        <v>1.1346381552552433E-4</v>
      </c>
      <c r="Y13" s="44">
        <f t="shared" si="22"/>
        <v>-5.3711470596927782E-3</v>
      </c>
      <c r="Z13">
        <f t="shared" si="8"/>
        <v>-1.5091214428255298E-4</v>
      </c>
      <c r="AA13" s="43">
        <f t="shared" si="23"/>
        <v>3.0075787450254375E-2</v>
      </c>
    </row>
    <row r="14" spans="1:27">
      <c r="A14" s="74">
        <f t="shared" si="9"/>
        <v>6</v>
      </c>
      <c r="B14" s="40">
        <f t="shared" si="10"/>
        <v>2.8285405097023446</v>
      </c>
      <c r="C14" s="51">
        <f t="shared" si="11"/>
        <v>-0.53711470596927779</v>
      </c>
      <c r="D14" s="34">
        <f t="shared" si="12"/>
        <v>146.56413216974974</v>
      </c>
      <c r="E14" s="34">
        <f t="shared" si="13"/>
        <v>2350.5850382775975</v>
      </c>
      <c r="F14" s="14">
        <f t="shared" si="14"/>
        <v>0.60378508978191248</v>
      </c>
      <c r="G14" s="14">
        <f>F14-(Gamma-lambda*LN(D14))</f>
        <v>-0.13740296379431693</v>
      </c>
      <c r="H14" s="15">
        <f t="shared" si="5"/>
        <v>84.943893060990035</v>
      </c>
      <c r="I14" s="15">
        <f t="shared" si="0"/>
        <v>58.764342467667547</v>
      </c>
      <c r="J14" s="34">
        <f t="shared" si="15"/>
        <v>18182635.30842185</v>
      </c>
      <c r="K14" s="34">
        <f t="shared" si="1"/>
        <v>1.26</v>
      </c>
      <c r="L14" s="34">
        <f t="shared" si="16"/>
        <v>16.037928267164052</v>
      </c>
      <c r="M14" s="40">
        <f t="shared" si="6"/>
        <v>-14.777928267164052</v>
      </c>
      <c r="N14" s="44">
        <f t="shared" si="2"/>
        <v>2.0000000000000001E-4</v>
      </c>
      <c r="O14" s="44">
        <f t="shared" si="7"/>
        <v>-2.9555856534328106E-3</v>
      </c>
      <c r="P14" s="14">
        <f t="shared" si="3"/>
        <v>145.79864452562842</v>
      </c>
      <c r="Q14" s="44">
        <f t="shared" si="17"/>
        <v>-0.43092038204989752</v>
      </c>
      <c r="R14" s="73">
        <f t="shared" si="18"/>
        <v>10347367.154642751</v>
      </c>
      <c r="S14" s="73">
        <f>Q14/(1/Mtc+1/(path_DqDp-V13))</f>
        <v>-0.60104538058429302</v>
      </c>
      <c r="T14" s="52">
        <f>D14*S14/(path_DqDp-E14/D14)</f>
        <v>6.7565715039123431</v>
      </c>
      <c r="U14" s="73">
        <f t="shared" si="19"/>
        <v>153.32070367366208</v>
      </c>
      <c r="V14" s="14">
        <f t="shared" si="20"/>
        <v>15.270835650895892</v>
      </c>
      <c r="W14">
        <f t="shared" si="21"/>
        <v>2341.3352676802037</v>
      </c>
      <c r="X14">
        <f t="shared" si="4"/>
        <v>1.1497740330592219E-4</v>
      </c>
      <c r="Y14" s="44">
        <f t="shared" si="22"/>
        <v>-8.2117553098196676E-3</v>
      </c>
      <c r="Z14">
        <f t="shared" si="8"/>
        <v>-1.0889270863477368E-4</v>
      </c>
      <c r="AA14" s="43">
        <f t="shared" si="23"/>
        <v>3.0166894741619602E-2</v>
      </c>
    </row>
    <row r="15" spans="1:27">
      <c r="A15" s="74">
        <f t="shared" si="9"/>
        <v>7</v>
      </c>
      <c r="B15" s="40">
        <f t="shared" si="10"/>
        <v>2.7429642971679713</v>
      </c>
      <c r="C15" s="51">
        <f t="shared" si="11"/>
        <v>-0.82117553098196672</v>
      </c>
      <c r="D15" s="34">
        <f t="shared" si="12"/>
        <v>153.32070367366208</v>
      </c>
      <c r="E15" s="34">
        <f t="shared" si="13"/>
        <v>2341.3352676802037</v>
      </c>
      <c r="F15" s="14">
        <f t="shared" si="14"/>
        <v>0.60859383529550848</v>
      </c>
      <c r="G15" s="14">
        <f>F15-(Gamma-lambda*LN(D15))</f>
        <v>-0.13191818725333682</v>
      </c>
      <c r="H15" s="15">
        <f t="shared" si="5"/>
        <v>86.879780046091341</v>
      </c>
      <c r="I15" s="15">
        <f t="shared" si="0"/>
        <v>61.657684688155555</v>
      </c>
      <c r="J15" s="34">
        <f t="shared" si="15"/>
        <v>10347367.154642751</v>
      </c>
      <c r="K15" s="34">
        <f t="shared" si="1"/>
        <v>1.26</v>
      </c>
      <c r="L15" s="34">
        <f t="shared" si="16"/>
        <v>15.270835650895892</v>
      </c>
      <c r="M15" s="40">
        <f t="shared" si="6"/>
        <v>-14.010835650895892</v>
      </c>
      <c r="N15" s="44">
        <f t="shared" si="2"/>
        <v>2.0000000000000001E-4</v>
      </c>
      <c r="O15" s="44">
        <f t="shared" si="7"/>
        <v>-2.8021671301791786E-3</v>
      </c>
      <c r="P15" s="14">
        <f t="shared" si="3"/>
        <v>146.2358032086826</v>
      </c>
      <c r="Q15" s="44">
        <f t="shared" si="17"/>
        <v>-0.40977716100672124</v>
      </c>
      <c r="R15" s="73">
        <f t="shared" si="18"/>
        <v>6107252.4181190496</v>
      </c>
      <c r="S15" s="73">
        <f>Q15/(1/Mtc+1/(path_DqDp-V14))</f>
        <v>-0.57540304188463376</v>
      </c>
      <c r="T15" s="52">
        <f>D15*S15/(path_DqDp-E15/D15)</f>
        <v>7.1895021486394599</v>
      </c>
      <c r="U15" s="73">
        <f t="shared" si="19"/>
        <v>160.51020582230154</v>
      </c>
      <c r="V15" s="14">
        <f t="shared" si="20"/>
        <v>14.548753819798922</v>
      </c>
      <c r="W15">
        <f t="shared" si="21"/>
        <v>2335.2234700739209</v>
      </c>
      <c r="X15">
        <f t="shared" si="4"/>
        <v>1.1660350506188508E-4</v>
      </c>
      <c r="Y15" s="44">
        <f t="shared" si="22"/>
        <v>-1.0897318934936961E-2</v>
      </c>
      <c r="Z15">
        <f t="shared" si="8"/>
        <v>-7.034775644045614E-5</v>
      </c>
      <c r="AA15" s="43">
        <f t="shared" si="23"/>
        <v>3.0296546985179147E-2</v>
      </c>
    </row>
    <row r="16" spans="1:27">
      <c r="A16" s="74">
        <f t="shared" si="9"/>
        <v>8</v>
      </c>
      <c r="B16" s="40">
        <f t="shared" si="10"/>
        <v>2.6664107340200163</v>
      </c>
      <c r="C16" s="51">
        <f t="shared" si="11"/>
        <v>-1.0897318934936961</v>
      </c>
      <c r="D16" s="34">
        <f t="shared" si="12"/>
        <v>160.51020582230154</v>
      </c>
      <c r="E16" s="34">
        <f t="shared" si="13"/>
        <v>2335.2234700739209</v>
      </c>
      <c r="F16" s="14">
        <f t="shared" si="14"/>
        <v>0.61313880849571145</v>
      </c>
      <c r="G16" s="14">
        <f>F16-(Gamma-lambda*LN(D16))</f>
        <v>-0.12668582858089328</v>
      </c>
      <c r="H16" s="15">
        <f t="shared" si="5"/>
        <v>88.89342440260134</v>
      </c>
      <c r="I16" s="15">
        <f t="shared" si="0"/>
        <v>64.731310542897219</v>
      </c>
      <c r="J16" s="34">
        <f t="shared" si="15"/>
        <v>6107252.4181190496</v>
      </c>
      <c r="K16" s="34">
        <f t="shared" si="1"/>
        <v>1.26</v>
      </c>
      <c r="L16" s="34">
        <f t="shared" si="16"/>
        <v>14.548753819798923</v>
      </c>
      <c r="M16" s="40">
        <f t="shared" si="6"/>
        <v>-13.288753819798924</v>
      </c>
      <c r="N16" s="44">
        <f t="shared" si="2"/>
        <v>2.0000000000000001E-4</v>
      </c>
      <c r="O16" s="44">
        <f t="shared" si="7"/>
        <v>-2.6577507639597847E-3</v>
      </c>
      <c r="P16" s="14">
        <f t="shared" si="3"/>
        <v>146.64898259051924</v>
      </c>
      <c r="Q16" s="44">
        <f t="shared" si="17"/>
        <v>-0.38975644551387767</v>
      </c>
      <c r="R16" s="73">
        <f t="shared" si="18"/>
        <v>3726911.4237769344</v>
      </c>
      <c r="S16" s="73">
        <f>Q16/(1/Mtc+1/(path_DqDp-V15))</f>
        <v>-0.55123425639020629</v>
      </c>
      <c r="T16" s="52">
        <f>D16*S16/(path_DqDp-E16/D16)</f>
        <v>7.6613221937253018</v>
      </c>
      <c r="U16" s="73">
        <f t="shared" si="19"/>
        <v>168.17152801602685</v>
      </c>
      <c r="V16" s="14">
        <f t="shared" si="20"/>
        <v>13.867693501353175</v>
      </c>
      <c r="W16">
        <f t="shared" si="21"/>
        <v>2332.1512061804892</v>
      </c>
      <c r="X16">
        <f t="shared" si="4"/>
        <v>1.1835574051367568E-4</v>
      </c>
      <c r="Y16" s="44">
        <f t="shared" si="22"/>
        <v>-1.343671395838307E-2</v>
      </c>
      <c r="Z16">
        <f t="shared" si="8"/>
        <v>-3.4561205331873523E-5</v>
      </c>
      <c r="AA16" s="43">
        <f t="shared" si="23"/>
        <v>3.0461985779847274E-2</v>
      </c>
    </row>
    <row r="17" spans="1:27">
      <c r="A17" s="74">
        <f t="shared" si="9"/>
        <v>9</v>
      </c>
      <c r="B17" s="40">
        <f t="shared" si="10"/>
        <v>2.5983081127052921</v>
      </c>
      <c r="C17" s="51">
        <f t="shared" si="11"/>
        <v>-1.3436713958383071</v>
      </c>
      <c r="D17" s="34">
        <f t="shared" si="12"/>
        <v>168.17152801602685</v>
      </c>
      <c r="E17" s="34">
        <f t="shared" si="13"/>
        <v>2332.1512061804892</v>
      </c>
      <c r="F17" s="14">
        <f t="shared" si="14"/>
        <v>0.61743571029589916</v>
      </c>
      <c r="G17" s="14">
        <f>F17-(Gamma-lambda*LN(D17))</f>
        <v>-0.12168952282461232</v>
      </c>
      <c r="H17" s="15">
        <f t="shared" si="5"/>
        <v>90.990184563736648</v>
      </c>
      <c r="I17" s="15">
        <f t="shared" si="0"/>
        <v>68.001658717037287</v>
      </c>
      <c r="J17" s="34">
        <f t="shared" si="15"/>
        <v>3726911.4237769344</v>
      </c>
      <c r="K17" s="34">
        <f t="shared" si="1"/>
        <v>1.26</v>
      </c>
      <c r="L17" s="34">
        <f t="shared" si="16"/>
        <v>13.867693501353177</v>
      </c>
      <c r="M17" s="40">
        <f t="shared" si="6"/>
        <v>-12.607693501353177</v>
      </c>
      <c r="N17" s="44">
        <f t="shared" si="2"/>
        <v>2.0000000000000001E-4</v>
      </c>
      <c r="O17" s="44">
        <f t="shared" si="7"/>
        <v>-2.5215387002706356E-3</v>
      </c>
      <c r="P17" s="14">
        <f t="shared" si="3"/>
        <v>147.03961002689994</v>
      </c>
      <c r="Q17" s="44">
        <f t="shared" si="17"/>
        <v>-0.3707660671555304</v>
      </c>
      <c r="R17" s="73">
        <f t="shared" si="18"/>
        <v>2345099.1325461422</v>
      </c>
      <c r="S17" s="73">
        <f>Q17/(1/Mtc+1/(path_DqDp-V16))</f>
        <v>-0.52843158373609289</v>
      </c>
      <c r="T17" s="52">
        <f>D17*S17/(path_DqDp-E17/D17)</f>
        <v>8.1771856077614462</v>
      </c>
      <c r="U17" s="73">
        <f t="shared" si="19"/>
        <v>176.34871362378831</v>
      </c>
      <c r="V17" s="14">
        <f t="shared" si="20"/>
        <v>13.224172337170407</v>
      </c>
      <c r="W17">
        <f t="shared" si="21"/>
        <v>2332.0657803992876</v>
      </c>
      <c r="X17">
        <f t="shared" si="4"/>
        <v>1.2024979628493557E-4</v>
      </c>
      <c r="Y17" s="44">
        <f t="shared" si="22"/>
        <v>-1.583800286236877E-2</v>
      </c>
      <c r="Z17">
        <f t="shared" si="8"/>
        <v>-9.3884611412953167E-7</v>
      </c>
      <c r="AA17" s="43">
        <f t="shared" si="23"/>
        <v>3.0661046933733144E-2</v>
      </c>
    </row>
    <row r="18" spans="1:27">
      <c r="A18" s="74">
        <f t="shared" si="9"/>
        <v>10</v>
      </c>
      <c r="B18" s="40">
        <f t="shared" si="10"/>
        <v>2.5381712646276888</v>
      </c>
      <c r="C18" s="51">
        <f t="shared" si="11"/>
        <v>-1.583800286236877</v>
      </c>
      <c r="D18" s="34">
        <f t="shared" si="12"/>
        <v>176.34871362378831</v>
      </c>
      <c r="E18" s="34">
        <f t="shared" si="13"/>
        <v>2332.0657803992876</v>
      </c>
      <c r="F18" s="14">
        <f t="shared" si="14"/>
        <v>0.62149874233341285</v>
      </c>
      <c r="G18" s="14">
        <f>F18-(Gamma-lambda*LN(D18))</f>
        <v>-0.11691430723350138</v>
      </c>
      <c r="H18" s="15">
        <f t="shared" si="5"/>
        <v>93.176085046302148</v>
      </c>
      <c r="I18" s="15">
        <f t="shared" si="0"/>
        <v>71.487304338271983</v>
      </c>
      <c r="J18" s="34">
        <f t="shared" si="15"/>
        <v>2345099.1325461422</v>
      </c>
      <c r="K18" s="34">
        <f t="shared" si="1"/>
        <v>1.26</v>
      </c>
      <c r="L18" s="34">
        <f t="shared" si="16"/>
        <v>13.224172337170408</v>
      </c>
      <c r="M18" s="40">
        <f t="shared" si="6"/>
        <v>-11.964172337170409</v>
      </c>
      <c r="N18" s="44">
        <f t="shared" si="2"/>
        <v>2.0000000000000001E-4</v>
      </c>
      <c r="O18" s="44">
        <f t="shared" si="7"/>
        <v>-2.3928344674340818E-3</v>
      </c>
      <c r="P18" s="14">
        <f t="shared" si="3"/>
        <v>147.40897657576483</v>
      </c>
      <c r="Q18" s="44">
        <f t="shared" si="17"/>
        <v>-0.35272527995967329</v>
      </c>
      <c r="R18" s="73">
        <f t="shared" si="18"/>
        <v>1517923.3844856173</v>
      </c>
      <c r="S18" s="73">
        <f>Q18/(1/Mtc+1/(path_DqDp-V17))</f>
        <v>-0.5069032736171879</v>
      </c>
      <c r="T18" s="52">
        <f>D18*S18/(path_DqDp-E18/D18)</f>
        <v>8.7431761991228232</v>
      </c>
      <c r="U18" s="73">
        <f t="shared" si="19"/>
        <v>185.09188982291113</v>
      </c>
      <c r="V18" s="14">
        <f t="shared" si="20"/>
        <v>12.615121714610938</v>
      </c>
      <c r="W18">
        <f t="shared" si="21"/>
        <v>2334.9567185033816</v>
      </c>
      <c r="X18">
        <f t="shared" si="4"/>
        <v>1.2230390109201544E-4</v>
      </c>
      <c r="Y18" s="44">
        <f t="shared" si="22"/>
        <v>-1.8108533428710837E-2</v>
      </c>
      <c r="Z18">
        <f t="shared" si="8"/>
        <v>3.1026610558464109E-5</v>
      </c>
      <c r="AA18" s="43">
        <f t="shared" si="23"/>
        <v>3.0892073544291607E-2</v>
      </c>
    </row>
    <row r="19" spans="1:27">
      <c r="A19" s="74">
        <f t="shared" si="9"/>
        <v>11</v>
      </c>
      <c r="B19" s="40">
        <f t="shared" si="10"/>
        <v>2.4855895734721329</v>
      </c>
      <c r="C19" s="51">
        <f t="shared" si="11"/>
        <v>-1.8108533428710838</v>
      </c>
      <c r="D19" s="34">
        <f t="shared" si="12"/>
        <v>185.09188982291113</v>
      </c>
      <c r="E19" s="34">
        <f t="shared" si="13"/>
        <v>2334.9567185033816</v>
      </c>
      <c r="F19" s="14">
        <f t="shared" si="14"/>
        <v>0.62534080457979002</v>
      </c>
      <c r="G19" s="14">
        <f>F19-(Gamma-lambda*LN(D19))</f>
        <v>-0.11234640936758522</v>
      </c>
      <c r="H19" s="15">
        <f t="shared" si="5"/>
        <v>95.457928504439593</v>
      </c>
      <c r="I19" s="15">
        <f t="shared" si="0"/>
        <v>75.209350281491055</v>
      </c>
      <c r="J19" s="34">
        <f t="shared" si="15"/>
        <v>1517923.3844856173</v>
      </c>
      <c r="K19" s="34">
        <f t="shared" si="1"/>
        <v>1.26</v>
      </c>
      <c r="L19" s="34">
        <f t="shared" si="16"/>
        <v>12.61512171461094</v>
      </c>
      <c r="M19" s="40">
        <f t="shared" si="6"/>
        <v>-11.35512171461094</v>
      </c>
      <c r="N19" s="44">
        <f t="shared" si="2"/>
        <v>2.0000000000000001E-4</v>
      </c>
      <c r="O19" s="44">
        <f t="shared" si="7"/>
        <v>-2.271024342922188E-3</v>
      </c>
      <c r="P19" s="14">
        <f t="shared" si="3"/>
        <v>147.75825496179908</v>
      </c>
      <c r="Q19" s="44">
        <f t="shared" si="17"/>
        <v>-0.33556259388594889</v>
      </c>
      <c r="R19" s="73">
        <f t="shared" si="18"/>
        <v>1008565.076267485</v>
      </c>
      <c r="S19" s="73">
        <f>Q19/(1/Mtc+1/(path_DqDp-V18))</f>
        <v>-0.48657085672091782</v>
      </c>
      <c r="T19" s="52">
        <f>D19*S19/(path_DqDp-E19/D19)</f>
        <v>9.3665293145872308</v>
      </c>
      <c r="U19" s="73">
        <f t="shared" si="19"/>
        <v>194.45841913749837</v>
      </c>
      <c r="V19" s="14">
        <f t="shared" si="20"/>
        <v>12.037814214586147</v>
      </c>
      <c r="W19">
        <f t="shared" si="21"/>
        <v>2340.8543220393285</v>
      </c>
      <c r="X19">
        <f t="shared" si="4"/>
        <v>1.2453942600927273E-4</v>
      </c>
      <c r="Y19" s="44">
        <f t="shared" si="22"/>
        <v>-2.0255018345623751E-2</v>
      </c>
      <c r="Z19">
        <f t="shared" si="8"/>
        <v>6.1782228342328213E-5</v>
      </c>
      <c r="AA19" s="43">
        <f t="shared" si="23"/>
        <v>3.1153855772633937E-2</v>
      </c>
    </row>
    <row r="20" spans="1:27">
      <c r="A20" s="74">
        <f t="shared" si="9"/>
        <v>12</v>
      </c>
      <c r="B20" s="40">
        <f t="shared" si="10"/>
        <v>2.4402182990759353</v>
      </c>
      <c r="C20" s="51">
        <f t="shared" si="11"/>
        <v>-2.025501834562375</v>
      </c>
      <c r="D20" s="34">
        <f t="shared" si="12"/>
        <v>194.45841913749837</v>
      </c>
      <c r="E20" s="34">
        <f t="shared" si="13"/>
        <v>2340.8543220393285</v>
      </c>
      <c r="F20" s="14">
        <f t="shared" si="14"/>
        <v>0.62897365348593737</v>
      </c>
      <c r="G20" s="14">
        <f>F20-(Gamma-lambda*LN(D20))</f>
        <v>-0.10797307116133026</v>
      </c>
      <c r="H20" s="15">
        <f t="shared" si="5"/>
        <v>97.843433900995024</v>
      </c>
      <c r="I20" s="15">
        <f t="shared" si="0"/>
        <v>79.191910368377606</v>
      </c>
      <c r="J20" s="34">
        <f t="shared" si="15"/>
        <v>1008565.076267485</v>
      </c>
      <c r="K20" s="34">
        <f t="shared" si="1"/>
        <v>1.26</v>
      </c>
      <c r="L20" s="34">
        <f t="shared" si="16"/>
        <v>12.037814214586145</v>
      </c>
      <c r="M20" s="40">
        <f t="shared" si="6"/>
        <v>-10.777814214586146</v>
      </c>
      <c r="N20" s="44">
        <f t="shared" si="2"/>
        <v>2.0000000000000001E-4</v>
      </c>
      <c r="O20" s="44">
        <f t="shared" si="7"/>
        <v>-2.1555628429172293E-3</v>
      </c>
      <c r="P20" s="14">
        <f t="shared" si="3"/>
        <v>148.08851395326704</v>
      </c>
      <c r="Q20" s="44">
        <f t="shared" si="17"/>
        <v>-0.31921409814049206</v>
      </c>
      <c r="R20" s="73">
        <f t="shared" si="18"/>
        <v>686616.88503076322</v>
      </c>
      <c r="S20" s="73">
        <f>Q20/(1/Mtc+1/(path_DqDp-V19))</f>
        <v>-0.46736744012317238</v>
      </c>
      <c r="T20" s="52">
        <f>D20*S20/(path_DqDp-E20/D20)</f>
        <v>10.055919651016328</v>
      </c>
      <c r="U20" s="73">
        <f t="shared" si="19"/>
        <v>204.51433878851469</v>
      </c>
      <c r="V20" s="14">
        <f t="shared" si="20"/>
        <v>11.489806014865277</v>
      </c>
      <c r="W20">
        <f t="shared" si="21"/>
        <v>2349.830079938471</v>
      </c>
      <c r="X20">
        <f t="shared" si="4"/>
        <v>1.2698165259859411E-4</v>
      </c>
      <c r="Y20" s="44">
        <f t="shared" si="22"/>
        <v>-2.2283599535942385E-2</v>
      </c>
      <c r="Z20">
        <f t="shared" si="8"/>
        <v>9.1735924847290726E-5</v>
      </c>
      <c r="AA20" s="43">
        <f t="shared" si="23"/>
        <v>3.1445591697481227E-2</v>
      </c>
    </row>
    <row r="21" spans="1:27">
      <c r="A21" s="74">
        <f t="shared" si="9"/>
        <v>13</v>
      </c>
      <c r="B21" s="40">
        <f t="shared" si="10"/>
        <v>2.4017725185500431</v>
      </c>
      <c r="C21" s="51">
        <f t="shared" si="11"/>
        <v>-2.2283599535942384</v>
      </c>
      <c r="D21" s="34">
        <f t="shared" si="12"/>
        <v>204.51433878851469</v>
      </c>
      <c r="E21" s="34">
        <f t="shared" si="13"/>
        <v>2349.830079938471</v>
      </c>
      <c r="F21" s="14">
        <f t="shared" si="14"/>
        <v>0.632408029352998</v>
      </c>
      <c r="G21" s="14">
        <f>F21-(Gamma-lambda*LN(D21))</f>
        <v>-0.10378239930675082</v>
      </c>
      <c r="H21" s="15">
        <f t="shared" si="5"/>
        <v>100.34140828830699</v>
      </c>
      <c r="I21" s="15">
        <f t="shared" si="0"/>
        <v>83.462712189047679</v>
      </c>
      <c r="J21" s="34">
        <f t="shared" si="15"/>
        <v>686616.88503076322</v>
      </c>
      <c r="K21" s="34">
        <f t="shared" si="1"/>
        <v>1.26</v>
      </c>
      <c r="L21" s="34">
        <f t="shared" si="16"/>
        <v>11.489806014865277</v>
      </c>
      <c r="M21" s="40">
        <f t="shared" si="6"/>
        <v>-10.229806014865277</v>
      </c>
      <c r="N21" s="44">
        <f t="shared" si="2"/>
        <v>2.0000000000000001E-4</v>
      </c>
      <c r="O21" s="44">
        <f t="shared" si="7"/>
        <v>-2.0459612029730557E-3</v>
      </c>
      <c r="P21" s="14">
        <f t="shared" si="3"/>
        <v>148.40072994118165</v>
      </c>
      <c r="Q21" s="44">
        <f t="shared" si="17"/>
        <v>-0.30362213595253956</v>
      </c>
      <c r="R21" s="73">
        <f t="shared" si="18"/>
        <v>478144.79981664364</v>
      </c>
      <c r="S21" s="73">
        <f>Q21/(1/Mtc+1/(path_DqDp-V20))</f>
        <v>-0.44923656578788934</v>
      </c>
      <c r="T21" s="52">
        <f>D21*S21/(path_DqDp-E21/D21)</f>
        <v>10.821839633421968</v>
      </c>
      <c r="U21" s="73">
        <f t="shared" si="19"/>
        <v>215.33617842193667</v>
      </c>
      <c r="V21" s="14">
        <f t="shared" si="20"/>
        <v>10.968890267882916</v>
      </c>
      <c r="W21">
        <f t="shared" si="21"/>
        <v>2361.9989118154804</v>
      </c>
      <c r="X21">
        <f t="shared" si="4"/>
        <v>1.2966077125447229E-4</v>
      </c>
      <c r="Y21" s="44">
        <f t="shared" si="22"/>
        <v>-2.4199899967660969E-2</v>
      </c>
      <c r="Z21">
        <f t="shared" si="8"/>
        <v>1.2127427833228234E-4</v>
      </c>
      <c r="AA21" s="43">
        <f t="shared" si="23"/>
        <v>3.1766865975813512E-2</v>
      </c>
    </row>
    <row r="22" spans="1:27">
      <c r="A22" s="74">
        <f t="shared" si="9"/>
        <v>14</v>
      </c>
      <c r="B22" s="40">
        <f t="shared" si="10"/>
        <v>2.3700232653259854</v>
      </c>
      <c r="C22" s="51">
        <f t="shared" si="11"/>
        <v>-2.4199899967660969</v>
      </c>
      <c r="D22" s="34">
        <f t="shared" si="12"/>
        <v>215.33617842193667</v>
      </c>
      <c r="E22" s="34">
        <f t="shared" si="13"/>
        <v>2361.9989118154804</v>
      </c>
      <c r="F22" s="14">
        <f t="shared" si="14"/>
        <v>0.63565375925750778</v>
      </c>
      <c r="G22" s="14">
        <f>F22-(Gamma-lambda*LN(D22))</f>
        <v>-9.976323432979739E-2</v>
      </c>
      <c r="H22" s="15">
        <f t="shared" si="5"/>
        <v>102.96196242752035</v>
      </c>
      <c r="I22" s="15">
        <f t="shared" si="0"/>
        <v>88.05385743499653</v>
      </c>
      <c r="J22" s="34">
        <f t="shared" si="15"/>
        <v>478144.79981664364</v>
      </c>
      <c r="K22" s="34">
        <f t="shared" si="1"/>
        <v>1.26</v>
      </c>
      <c r="L22" s="34">
        <f t="shared" si="16"/>
        <v>10.968890267882916</v>
      </c>
      <c r="M22" s="40">
        <f t="shared" si="6"/>
        <v>-9.7088902678829161</v>
      </c>
      <c r="N22" s="44">
        <f t="shared" si="2"/>
        <v>2.0000000000000001E-4</v>
      </c>
      <c r="O22" s="44">
        <f t="shared" si="7"/>
        <v>-1.9417780535765834E-3</v>
      </c>
      <c r="P22" s="14">
        <f t="shared" si="3"/>
        <v>148.69579629613708</v>
      </c>
      <c r="Q22" s="44">
        <f t="shared" si="17"/>
        <v>-0.2887342339069332</v>
      </c>
      <c r="R22" s="73">
        <f t="shared" si="18"/>
        <v>340088.02734500112</v>
      </c>
      <c r="S22" s="73">
        <f>Q22/(1/Mtc+1/(path_DqDp-V21))</f>
        <v>-0.43213155704403877</v>
      </c>
      <c r="T22" s="52">
        <f>D22*S22/(path_DqDp-E22/D22)</f>
        <v>11.677103704692604</v>
      </c>
      <c r="U22" s="73">
        <f t="shared" si="19"/>
        <v>227.01328212662926</v>
      </c>
      <c r="V22" s="14">
        <f t="shared" si="20"/>
        <v>10.473058562019055</v>
      </c>
      <c r="W22">
        <f t="shared" si="21"/>
        <v>2377.523398068342</v>
      </c>
      <c r="X22">
        <f t="shared" si="4"/>
        <v>1.3261319884041333E-4</v>
      </c>
      <c r="Y22" s="44">
        <f t="shared" si="22"/>
        <v>-2.6009064822397138E-2</v>
      </c>
      <c r="Z22">
        <f t="shared" si="8"/>
        <v>1.507788496532397E-4</v>
      </c>
      <c r="AA22" s="43">
        <f t="shared" si="23"/>
        <v>3.2117644825466751E-2</v>
      </c>
    </row>
    <row r="23" spans="1:27">
      <c r="A23" s="74">
        <f t="shared" si="9"/>
        <v>15</v>
      </c>
      <c r="B23" s="40">
        <f t="shared" si="10"/>
        <v>2.3447956551334372</v>
      </c>
      <c r="C23" s="51">
        <f t="shared" si="11"/>
        <v>-2.6009064822397137</v>
      </c>
      <c r="D23" s="34">
        <f t="shared" si="12"/>
        <v>227.01328212662926</v>
      </c>
      <c r="E23" s="34">
        <f t="shared" si="13"/>
        <v>2377.523398068342</v>
      </c>
      <c r="F23" s="14">
        <f t="shared" si="14"/>
        <v>0.63871983994825754</v>
      </c>
      <c r="G23" s="14">
        <f>F23-(Gamma-lambda*LN(D23))</f>
        <v>-9.5905032141631597E-2</v>
      </c>
      <c r="H23" s="15">
        <f t="shared" si="5"/>
        <v>105.71678440387598</v>
      </c>
      <c r="I23" s="15">
        <f t="shared" si="0"/>
        <v>93.002792338169641</v>
      </c>
      <c r="J23" s="34">
        <f t="shared" si="15"/>
        <v>340088.02734500112</v>
      </c>
      <c r="K23" s="34">
        <f t="shared" si="1"/>
        <v>1.26</v>
      </c>
      <c r="L23" s="34">
        <f t="shared" si="16"/>
        <v>10.473058562019055</v>
      </c>
      <c r="M23" s="40">
        <f t="shared" si="6"/>
        <v>-9.2130585620190555</v>
      </c>
      <c r="N23" s="44">
        <f t="shared" si="2"/>
        <v>2.0000000000000001E-4</v>
      </c>
      <c r="O23" s="44">
        <f t="shared" si="7"/>
        <v>-1.8426117124038111E-3</v>
      </c>
      <c r="P23" s="14">
        <f t="shared" si="3"/>
        <v>148.97453090438708</v>
      </c>
      <c r="Q23" s="44">
        <f t="shared" si="17"/>
        <v>-0.27450221549428716</v>
      </c>
      <c r="R23" s="73">
        <f t="shared" si="18"/>
        <v>246733.11037571661</v>
      </c>
      <c r="S23" s="73">
        <f>Q23/(1/Mtc+1/(path_DqDp-V22))</f>
        <v>-0.41601533290858733</v>
      </c>
      <c r="T23" s="52">
        <f>D23*S23/(path_DqDp-E23/D23)</f>
        <v>12.637530584674671</v>
      </c>
      <c r="U23" s="73">
        <f t="shared" si="19"/>
        <v>239.65081271130393</v>
      </c>
      <c r="V23" s="14">
        <f t="shared" si="20"/>
        <v>10.000468283129251</v>
      </c>
      <c r="W23">
        <f t="shared" si="21"/>
        <v>2396.6203515455431</v>
      </c>
      <c r="X23">
        <f t="shared" si="4"/>
        <v>1.3588334572496542E-4</v>
      </c>
      <c r="Y23" s="44">
        <f t="shared" si="22"/>
        <v>-2.7715793189075983E-2</v>
      </c>
      <c r="Z23">
        <f t="shared" si="8"/>
        <v>1.8064258750288852E-4</v>
      </c>
      <c r="AA23" s="43">
        <f t="shared" si="23"/>
        <v>3.2498287412969638E-2</v>
      </c>
    </row>
    <row r="24" spans="1:27">
      <c r="A24" s="74">
        <f t="shared" si="9"/>
        <v>16</v>
      </c>
      <c r="B24" s="40">
        <f t="shared" si="10"/>
        <v>2.3259689683277642</v>
      </c>
      <c r="C24" s="51">
        <f t="shared" si="11"/>
        <v>-2.7715793189075981</v>
      </c>
      <c r="D24" s="34">
        <f t="shared" si="12"/>
        <v>239.65081271130393</v>
      </c>
      <c r="E24" s="34">
        <f t="shared" si="13"/>
        <v>2396.6203515455431</v>
      </c>
      <c r="F24" s="14">
        <f t="shared" si="14"/>
        <v>0.64161450371583539</v>
      </c>
      <c r="G24" s="14">
        <f>F24-(Gamma-lambda*LN(D24))</f>
        <v>-9.2197752531526289E-2</v>
      </c>
      <c r="H24" s="15">
        <f t="shared" si="5"/>
        <v>108.61949114480559</v>
      </c>
      <c r="I24" s="15">
        <f t="shared" si="0"/>
        <v>98.353562493540949</v>
      </c>
      <c r="J24" s="34">
        <f t="shared" si="15"/>
        <v>246733.11037571661</v>
      </c>
      <c r="K24" s="34">
        <f t="shared" si="1"/>
        <v>1.26</v>
      </c>
      <c r="L24" s="34">
        <f t="shared" si="16"/>
        <v>10.000468283129251</v>
      </c>
      <c r="M24" s="40">
        <f t="shared" si="6"/>
        <v>-8.7404682831292515</v>
      </c>
      <c r="N24" s="44">
        <f t="shared" si="2"/>
        <v>2.0000000000000001E-4</v>
      </c>
      <c r="O24" s="44">
        <f t="shared" si="7"/>
        <v>-1.7480936566258503E-3</v>
      </c>
      <c r="P24" s="14">
        <f t="shared" si="3"/>
        <v>149.23768215598506</v>
      </c>
      <c r="Q24" s="44">
        <f t="shared" si="17"/>
        <v>-0.26088144550642234</v>
      </c>
      <c r="R24" s="73">
        <f t="shared" si="18"/>
        <v>182365.01988660402</v>
      </c>
      <c r="S24" s="73">
        <f>Q24/(1/Mtc+1/(path_DqDp-V23))</f>
        <v>-0.4008607252073571</v>
      </c>
      <c r="T24" s="52">
        <f>D24*S24/(path_DqDp-E24/D24)</f>
        <v>13.722881769424069</v>
      </c>
      <c r="U24" s="73">
        <f t="shared" si="19"/>
        <v>253.37369448072801</v>
      </c>
      <c r="V24" s="14">
        <f t="shared" si="20"/>
        <v>9.5494141374062078</v>
      </c>
      <c r="W24">
        <f t="shared" si="21"/>
        <v>2419.5703401211053</v>
      </c>
      <c r="X24">
        <f t="shared" si="4"/>
        <v>1.3952602652624074E-4</v>
      </c>
      <c r="Y24" s="44">
        <f t="shared" si="22"/>
        <v>-2.9324360819175593E-2</v>
      </c>
      <c r="Z24">
        <f t="shared" si="8"/>
        <v>2.1128794043940536E-4</v>
      </c>
      <c r="AA24" s="43">
        <f t="shared" si="23"/>
        <v>3.2909575353409042E-2</v>
      </c>
    </row>
    <row r="25" spans="1:27">
      <c r="A25" s="74">
        <f t="shared" si="9"/>
        <v>17</v>
      </c>
      <c r="B25" s="40">
        <f t="shared" si="10"/>
        <v>2.3134788413683842</v>
      </c>
      <c r="C25" s="51">
        <f t="shared" si="11"/>
        <v>-2.9324360819175594</v>
      </c>
      <c r="D25" s="34">
        <f t="shared" si="12"/>
        <v>253.37369448072801</v>
      </c>
      <c r="E25" s="34">
        <f t="shared" si="13"/>
        <v>2419.5703401211053</v>
      </c>
      <c r="F25" s="14">
        <f t="shared" si="14"/>
        <v>0.64434526910252155</v>
      </c>
      <c r="G25" s="14">
        <f>F25-(Gamma-lambda*LN(D25))</f>
        <v>-8.8631749113866509E-2</v>
      </c>
      <c r="H25" s="15">
        <f t="shared" si="5"/>
        <v>111.68608634081573</v>
      </c>
      <c r="I25" s="15">
        <f t="shared" si="0"/>
        <v>104.15845895860319</v>
      </c>
      <c r="J25" s="34">
        <f t="shared" si="15"/>
        <v>182365.01988660402</v>
      </c>
      <c r="K25" s="34">
        <f t="shared" si="1"/>
        <v>1.26</v>
      </c>
      <c r="L25" s="34">
        <f t="shared" si="16"/>
        <v>9.5494141374062078</v>
      </c>
      <c r="M25" s="40">
        <f t="shared" si="6"/>
        <v>-8.289414137406208</v>
      </c>
      <c r="N25" s="44">
        <f t="shared" si="2"/>
        <v>2.0000000000000001E-4</v>
      </c>
      <c r="O25" s="44">
        <f t="shared" si="7"/>
        <v>-1.6578828274812418E-3</v>
      </c>
      <c r="P25" s="14">
        <f t="shared" si="3"/>
        <v>149.4859335547747</v>
      </c>
      <c r="Q25" s="44">
        <f t="shared" si="17"/>
        <v>-0.24783016219046292</v>
      </c>
      <c r="R25" s="73">
        <f t="shared" si="18"/>
        <v>137169.46743023995</v>
      </c>
      <c r="S25" s="73">
        <f>Q25/(1/Mtc+1/(path_DqDp-V24))</f>
        <v>-0.3866514004119021</v>
      </c>
      <c r="T25" s="52">
        <f>D25*S25/(path_DqDp-E25/D25)</f>
        <v>14.958176677053027</v>
      </c>
      <c r="U25" s="73">
        <f t="shared" si="19"/>
        <v>268.33187115778105</v>
      </c>
      <c r="V25" s="14">
        <f t="shared" si="20"/>
        <v>9.1183023404902794</v>
      </c>
      <c r="W25">
        <f t="shared" si="21"/>
        <v>2446.731128806131</v>
      </c>
      <c r="X25">
        <f t="shared" si="4"/>
        <v>1.4360981169083938E-4</v>
      </c>
      <c r="Y25" s="44">
        <f t="shared" si="22"/>
        <v>-3.0838633834965996E-2</v>
      </c>
      <c r="Z25">
        <f t="shared" si="8"/>
        <v>2.4318865111042675E-4</v>
      </c>
      <c r="AA25" s="43">
        <f t="shared" si="23"/>
        <v>3.3352764004519468E-2</v>
      </c>
    </row>
    <row r="26" spans="1:27">
      <c r="A26" s="74">
        <f t="shared" si="9"/>
        <v>18</v>
      </c>
      <c r="B26" s="40">
        <f t="shared" si="10"/>
        <v>2.307321939286413</v>
      </c>
      <c r="C26" s="51">
        <f t="shared" si="11"/>
        <v>-3.0838633834965998</v>
      </c>
      <c r="D26" s="34">
        <f t="shared" si="12"/>
        <v>268.33187115778105</v>
      </c>
      <c r="E26" s="34">
        <f t="shared" si="13"/>
        <v>2446.731128806131</v>
      </c>
      <c r="F26" s="14">
        <f t="shared" si="14"/>
        <v>0.64691897731068093</v>
      </c>
      <c r="G26" s="14">
        <f>F26-(Gamma-lambda*LN(D26))</f>
        <v>-8.5197654594806438E-2</v>
      </c>
      <c r="H26" s="15">
        <f t="shared" si="5"/>
        <v>114.93556641105145</v>
      </c>
      <c r="I26" s="15">
        <f t="shared" si="0"/>
        <v>110.48021270675855</v>
      </c>
      <c r="J26" s="34">
        <f t="shared" si="15"/>
        <v>137169.46743023995</v>
      </c>
      <c r="K26" s="34">
        <f t="shared" si="1"/>
        <v>1.26</v>
      </c>
      <c r="L26" s="34">
        <f t="shared" si="16"/>
        <v>9.1183023404902794</v>
      </c>
      <c r="M26" s="40">
        <f t="shared" si="6"/>
        <v>-7.8583023404902796</v>
      </c>
      <c r="N26" s="44">
        <f t="shared" si="2"/>
        <v>2.0000000000000001E-4</v>
      </c>
      <c r="O26" s="44">
        <f t="shared" si="7"/>
        <v>-1.5716604680980561E-3</v>
      </c>
      <c r="P26" s="14">
        <f t="shared" si="3"/>
        <v>149.71990702824374</v>
      </c>
      <c r="Q26" s="44">
        <f t="shared" si="17"/>
        <v>-0.235308859163607</v>
      </c>
      <c r="R26" s="73">
        <f t="shared" si="18"/>
        <v>104892.27653715064</v>
      </c>
      <c r="S26" s="73">
        <f>Q26/(1/Mtc+1/(path_DqDp-V25))</f>
        <v>-0.37338358340066147</v>
      </c>
      <c r="T26" s="52">
        <f>D26*S26/(path_DqDp-E26/D26)</f>
        <v>16.375574467846302</v>
      </c>
      <c r="U26" s="73">
        <f t="shared" si="19"/>
        <v>284.70744562562737</v>
      </c>
      <c r="V26" s="14">
        <f t="shared" si="20"/>
        <v>8.705626043046264</v>
      </c>
      <c r="W26">
        <f t="shared" si="21"/>
        <v>2478.5565532876399</v>
      </c>
      <c r="X26">
        <f t="shared" si="4"/>
        <v>1.4822178620628722E-4</v>
      </c>
      <c r="Y26" s="44">
        <f t="shared" si="22"/>
        <v>-3.2262072516857768E-2</v>
      </c>
      <c r="Z26">
        <f t="shared" si="8"/>
        <v>2.7689796531466665E-4</v>
      </c>
      <c r="AA26" s="43">
        <f t="shared" si="23"/>
        <v>3.3829661969834134E-2</v>
      </c>
    </row>
    <row r="27" spans="1:27">
      <c r="A27" s="74">
        <f t="shared" si="9"/>
        <v>19</v>
      </c>
      <c r="B27" s="40">
        <f t="shared" si="10"/>
        <v>2.3075637797548207</v>
      </c>
      <c r="C27" s="51">
        <f t="shared" si="11"/>
        <v>-3.2262072516857767</v>
      </c>
      <c r="D27" s="34">
        <f t="shared" si="12"/>
        <v>284.70744562562737</v>
      </c>
      <c r="E27" s="34">
        <f t="shared" si="13"/>
        <v>2478.5565532876399</v>
      </c>
      <c r="F27" s="14">
        <f t="shared" si="14"/>
        <v>0.64934181413594561</v>
      </c>
      <c r="G27" s="14">
        <f>F27-(Gamma-lambda*LN(D27))</f>
        <v>-8.1886253666956343E-2</v>
      </c>
      <c r="H27" s="15">
        <f t="shared" si="5"/>
        <v>118.39073677394293</v>
      </c>
      <c r="I27" s="15">
        <f t="shared" si="0"/>
        <v>117.39497371654583</v>
      </c>
      <c r="J27" s="34">
        <f t="shared" si="15"/>
        <v>104892.27653715064</v>
      </c>
      <c r="K27" s="34">
        <f t="shared" si="1"/>
        <v>1.26</v>
      </c>
      <c r="L27" s="34">
        <f t="shared" si="16"/>
        <v>8.705626043046264</v>
      </c>
      <c r="M27" s="40">
        <f t="shared" si="6"/>
        <v>-7.4456260430462642</v>
      </c>
      <c r="N27" s="44">
        <f t="shared" si="2"/>
        <v>2.0000000000000001E-4</v>
      </c>
      <c r="O27" s="44">
        <f t="shared" si="7"/>
        <v>-1.4891252086092529E-3</v>
      </c>
      <c r="P27" s="14">
        <f t="shared" si="3"/>
        <v>149.94016492144959</v>
      </c>
      <c r="Q27" s="44">
        <f t="shared" si="17"/>
        <v>-0.22327967936755941</v>
      </c>
      <c r="R27" s="73">
        <f t="shared" si="18"/>
        <v>81471.96266380226</v>
      </c>
      <c r="S27" s="73">
        <f>Q27/(1/Mtc+1/(path_DqDp-V26))</f>
        <v>-0.36106893153975739</v>
      </c>
      <c r="T27" s="52">
        <f>D27*S27/(path_DqDp-E27/D27)</f>
        <v>18.017131234660081</v>
      </c>
      <c r="U27" s="73">
        <f t="shared" si="19"/>
        <v>302.72457686028747</v>
      </c>
      <c r="V27" s="14">
        <f t="shared" si="20"/>
        <v>8.3099404316584238</v>
      </c>
      <c r="W27">
        <f t="shared" si="21"/>
        <v>2515.6232009079908</v>
      </c>
      <c r="X27">
        <f t="shared" si="4"/>
        <v>1.5347446883171554E-4</v>
      </c>
      <c r="Y27" s="44">
        <f t="shared" si="22"/>
        <v>-3.3597723256635306E-2</v>
      </c>
      <c r="Z27">
        <f t="shared" si="8"/>
        <v>3.1308739712572779E-4</v>
      </c>
      <c r="AA27" s="43">
        <f t="shared" si="23"/>
        <v>3.4342749366959864E-2</v>
      </c>
    </row>
    <row r="28" spans="1:27">
      <c r="A28" s="74">
        <f t="shared" si="9"/>
        <v>20</v>
      </c>
      <c r="B28" s="40">
        <f t="shared" si="10"/>
        <v>2.3143508281414764</v>
      </c>
      <c r="C28" s="51">
        <f t="shared" si="11"/>
        <v>-3.3597723256635308</v>
      </c>
      <c r="D28" s="34">
        <f t="shared" si="12"/>
        <v>302.72457686028747</v>
      </c>
      <c r="E28" s="34">
        <f t="shared" si="13"/>
        <v>2515.6232009079908</v>
      </c>
      <c r="F28" s="14">
        <f t="shared" si="14"/>
        <v>0.65161931602697243</v>
      </c>
      <c r="G28" s="14">
        <f>F28-(Gamma-lambda*LN(D28))</f>
        <v>-7.8688332899975344E-2</v>
      </c>
      <c r="H28" s="15">
        <f t="shared" si="5"/>
        <v>122.07933397545661</v>
      </c>
      <c r="I28" s="15">
        <f t="shared" si="0"/>
        <v>124.99643964463564</v>
      </c>
      <c r="J28" s="34">
        <f t="shared" si="15"/>
        <v>81471.96266380226</v>
      </c>
      <c r="K28" s="34">
        <f t="shared" si="1"/>
        <v>1.26</v>
      </c>
      <c r="L28" s="34">
        <f t="shared" si="16"/>
        <v>8.3099404316584238</v>
      </c>
      <c r="M28" s="40">
        <f t="shared" si="6"/>
        <v>-7.049940431658424</v>
      </c>
      <c r="N28" s="44">
        <f t="shared" si="2"/>
        <v>2.0000000000000001E-4</v>
      </c>
      <c r="O28" s="44">
        <f t="shared" si="7"/>
        <v>-1.4099880863316849E-3</v>
      </c>
      <c r="P28" s="14">
        <f t="shared" si="3"/>
        <v>150.14721054790658</v>
      </c>
      <c r="Q28" s="44">
        <f t="shared" si="17"/>
        <v>-0.21170577806848337</v>
      </c>
      <c r="R28" s="73">
        <f t="shared" si="18"/>
        <v>64223.877417295575</v>
      </c>
      <c r="S28" s="73">
        <f>Q28/(1/Mtc+1/(path_DqDp-V27))</f>
        <v>-0.34973916600366661</v>
      </c>
      <c r="T28" s="52">
        <f>D28*S28/(path_DqDp-E28/D28)</f>
        <v>19.938950804173633</v>
      </c>
      <c r="U28" s="73">
        <f t="shared" si="19"/>
        <v>322.66352766446113</v>
      </c>
      <c r="V28" s="14">
        <f t="shared" si="20"/>
        <v>7.9298355435658632</v>
      </c>
      <c r="W28">
        <f t="shared" si="21"/>
        <v>2558.668710285991</v>
      </c>
      <c r="X28">
        <f t="shared" si="4"/>
        <v>1.5951614990682925E-4</v>
      </c>
      <c r="Y28" s="44">
        <f t="shared" si="22"/>
        <v>-3.4848195193060164E-2</v>
      </c>
      <c r="Z28">
        <f t="shared" si="8"/>
        <v>3.5260275409639929E-4</v>
      </c>
      <c r="AA28" s="43">
        <f t="shared" si="23"/>
        <v>3.4895352121056267E-2</v>
      </c>
    </row>
    <row r="29" spans="1:27">
      <c r="A29" s="74">
        <f t="shared" si="9"/>
        <v>21</v>
      </c>
      <c r="B29" s="40">
        <f t="shared" si="10"/>
        <v>2.3279287056702875</v>
      </c>
      <c r="C29" s="51">
        <f t="shared" si="11"/>
        <v>-3.4848195193060163</v>
      </c>
      <c r="D29" s="34">
        <f t="shared" si="12"/>
        <v>322.66352766446113</v>
      </c>
      <c r="E29" s="34">
        <f t="shared" si="13"/>
        <v>2558.668710285991</v>
      </c>
      <c r="F29" s="14">
        <f t="shared" si="14"/>
        <v>0.65375635721061642</v>
      </c>
      <c r="G29" s="14">
        <f>F29-(Gamma-lambda*LN(D29))</f>
        <v>-7.5594491735655578E-2</v>
      </c>
      <c r="H29" s="15">
        <f t="shared" si="5"/>
        <v>126.03560476958491</v>
      </c>
      <c r="I29" s="15">
        <f t="shared" si="0"/>
        <v>133.40171502877658</v>
      </c>
      <c r="J29" s="34">
        <f t="shared" si="15"/>
        <v>64223.877417295575</v>
      </c>
      <c r="K29" s="34">
        <f t="shared" si="1"/>
        <v>1.26</v>
      </c>
      <c r="L29" s="34">
        <f t="shared" si="16"/>
        <v>7.9298355435658632</v>
      </c>
      <c r="M29" s="40">
        <f t="shared" si="6"/>
        <v>-6.6698355435658634</v>
      </c>
      <c r="N29" s="44">
        <f t="shared" si="2"/>
        <v>2.0000000000000001E-4</v>
      </c>
      <c r="O29" s="44">
        <f t="shared" si="7"/>
        <v>-1.3339671087131727E-3</v>
      </c>
      <c r="P29" s="14">
        <f t="shared" si="3"/>
        <v>150.34148701914697</v>
      </c>
      <c r="Q29" s="44">
        <f t="shared" si="17"/>
        <v>-0.20055059875857048</v>
      </c>
      <c r="R29" s="73">
        <f t="shared" si="18"/>
        <v>51343.740346659913</v>
      </c>
      <c r="S29" s="73">
        <f>Q29/(1/Mtc+1/(path_DqDp-V28))</f>
        <v>-0.33945353612338175</v>
      </c>
      <c r="T29" s="52">
        <f>D29*S29/(path_DqDp-E29/D29)</f>
        <v>22.217632713265097</v>
      </c>
      <c r="U29" s="73">
        <f t="shared" si="19"/>
        <v>344.88116037772625</v>
      </c>
      <c r="V29" s="14">
        <f t="shared" si="20"/>
        <v>7.5639039980975422</v>
      </c>
      <c r="W29">
        <f t="shared" si="21"/>
        <v>2608.6479878496034</v>
      </c>
      <c r="X29">
        <f t="shared" si="4"/>
        <v>1.6654682969010143E-4</v>
      </c>
      <c r="Y29" s="44">
        <f t="shared" si="22"/>
        <v>-3.6015615472083234E-2</v>
      </c>
      <c r="Z29">
        <f t="shared" si="8"/>
        <v>3.9654887723975505E-4</v>
      </c>
      <c r="AA29" s="43">
        <f t="shared" si="23"/>
        <v>3.5491900998296022E-2</v>
      </c>
    </row>
    <row r="30" spans="1:27">
      <c r="A30" s="74">
        <f t="shared" si="9"/>
        <v>22</v>
      </c>
      <c r="B30" s="40">
        <f t="shared" si="10"/>
        <v>2.3486695840934946</v>
      </c>
      <c r="C30" s="51">
        <f t="shared" si="11"/>
        <v>-3.6015615472083233</v>
      </c>
      <c r="D30" s="34">
        <f t="shared" si="12"/>
        <v>344.88116037772625</v>
      </c>
      <c r="E30" s="34">
        <f t="shared" si="13"/>
        <v>2608.6479878496034</v>
      </c>
      <c r="F30" s="14">
        <f t="shared" si="14"/>
        <v>0.65575711230889622</v>
      </c>
      <c r="G30" s="14">
        <f>F30-(Gamma-lambda*LN(D30))</f>
        <v>-7.2594889265845564E-2</v>
      </c>
      <c r="H30" s="15">
        <f t="shared" si="5"/>
        <v>130.30258945468336</v>
      </c>
      <c r="I30" s="15">
        <f t="shared" si="0"/>
        <v>142.75985854919134</v>
      </c>
      <c r="J30" s="34">
        <f t="shared" si="15"/>
        <v>51343.740346659913</v>
      </c>
      <c r="K30" s="34">
        <f t="shared" si="1"/>
        <v>1.26</v>
      </c>
      <c r="L30" s="34">
        <f t="shared" si="16"/>
        <v>7.5639039980975431</v>
      </c>
      <c r="M30" s="40">
        <f t="shared" si="6"/>
        <v>-6.3039039980975433</v>
      </c>
      <c r="N30" s="44">
        <f t="shared" si="2"/>
        <v>2.0000000000000001E-4</v>
      </c>
      <c r="O30" s="44">
        <f t="shared" si="7"/>
        <v>-1.2607807996195088E-3</v>
      </c>
      <c r="P30" s="14">
        <f t="shared" si="3"/>
        <v>150.52337384626333</v>
      </c>
      <c r="Q30" s="44">
        <f t="shared" si="17"/>
        <v>-0.18977697963931814</v>
      </c>
      <c r="R30" s="73">
        <f t="shared" si="18"/>
        <v>41599.880380285394</v>
      </c>
      <c r="S30" s="73">
        <f>Q30/(1/Mtc+1/(path_DqDp-V29))</f>
        <v>-0.33031109104352924</v>
      </c>
      <c r="T30" s="52">
        <f>D30*S30/(path_DqDp-E30/D30)</f>
        <v>24.96066359244448</v>
      </c>
      <c r="U30" s="73">
        <f t="shared" si="19"/>
        <v>369.84182397017071</v>
      </c>
      <c r="V30" s="14">
        <f t="shared" si="20"/>
        <v>7.2106992207453811</v>
      </c>
      <c r="W30">
        <f t="shared" si="21"/>
        <v>2666.8181519007603</v>
      </c>
      <c r="X30">
        <f t="shared" si="4"/>
        <v>1.748437119937583E-4</v>
      </c>
      <c r="Y30" s="44">
        <f t="shared" si="22"/>
        <v>-3.7101552559708983E-2</v>
      </c>
      <c r="Z30">
        <f t="shared" si="8"/>
        <v>4.4642369959491357E-4</v>
      </c>
      <c r="AA30" s="43">
        <f t="shared" si="23"/>
        <v>3.6138324697890939E-2</v>
      </c>
    </row>
    <row r="31" spans="1:27">
      <c r="A31" s="74">
        <f t="shared" si="9"/>
        <v>23</v>
      </c>
      <c r="B31" s="40">
        <f t="shared" si="10"/>
        <v>2.3771140511321276</v>
      </c>
      <c r="C31" s="51">
        <f t="shared" si="11"/>
        <v>-3.7101552559708981</v>
      </c>
      <c r="D31" s="34">
        <f t="shared" si="12"/>
        <v>369.84182397017071</v>
      </c>
      <c r="E31" s="34">
        <f t="shared" si="13"/>
        <v>2666.8181519007603</v>
      </c>
      <c r="F31" s="14">
        <f t="shared" si="14"/>
        <v>0.65762498475533315</v>
      </c>
      <c r="G31" s="14">
        <f>F31-(Gamma-lambda*LN(D31))</f>
        <v>-6.9678884072923108E-2</v>
      </c>
      <c r="H31" s="15">
        <f t="shared" si="5"/>
        <v>134.93553085737742</v>
      </c>
      <c r="I31" s="15">
        <f t="shared" si="0"/>
        <v>153.26476195510972</v>
      </c>
      <c r="J31" s="34">
        <f t="shared" si="15"/>
        <v>41599.880380285394</v>
      </c>
      <c r="K31" s="34">
        <f t="shared" si="1"/>
        <v>1.26</v>
      </c>
      <c r="L31" s="34">
        <f t="shared" si="16"/>
        <v>7.2106992207453811</v>
      </c>
      <c r="M31" s="40">
        <f t="shared" si="6"/>
        <v>-5.9506992207453813</v>
      </c>
      <c r="N31" s="44">
        <f t="shared" si="2"/>
        <v>2.0000000000000001E-4</v>
      </c>
      <c r="O31" s="44">
        <f t="shared" si="7"/>
        <v>-1.1901398441490764E-3</v>
      </c>
      <c r="P31" s="14">
        <f t="shared" si="3"/>
        <v>150.69318043230302</v>
      </c>
      <c r="Q31" s="44">
        <f t="shared" si="17"/>
        <v>-0.17934595827402977</v>
      </c>
      <c r="R31" s="73">
        <f t="shared" si="18"/>
        <v>34139.109969398101</v>
      </c>
      <c r="S31" s="73">
        <f>Q31/(1/Mtc+1/(path_DqDp-V30))</f>
        <v>-0.322471558813264</v>
      </c>
      <c r="T31" s="52">
        <f>D31*S31/(path_DqDp-E31/D31)</f>
        <v>28.323910884541792</v>
      </c>
      <c r="U31" s="73">
        <f t="shared" si="19"/>
        <v>398.16573485471253</v>
      </c>
      <c r="V31" s="14">
        <f t="shared" si="20"/>
        <v>6.8686765410641577</v>
      </c>
      <c r="W31">
        <f t="shared" si="21"/>
        <v>2734.8716424521353</v>
      </c>
      <c r="X31">
        <f t="shared" si="4"/>
        <v>1.848038030609912E-4</v>
      </c>
      <c r="Y31" s="44">
        <f t="shared" si="22"/>
        <v>-3.810688860079707E-2</v>
      </c>
      <c r="Z31">
        <f t="shared" si="8"/>
        <v>5.043407775473564E-4</v>
      </c>
      <c r="AA31" s="43">
        <f t="shared" si="23"/>
        <v>3.6842665475438297E-2</v>
      </c>
    </row>
    <row r="32" spans="1:27">
      <c r="A32" s="74">
        <f t="shared" si="9"/>
        <v>24</v>
      </c>
      <c r="B32" s="40">
        <f t="shared" si="10"/>
        <v>2.4140369275172606</v>
      </c>
      <c r="C32" s="51">
        <f t="shared" si="11"/>
        <v>-3.8106888600797069</v>
      </c>
      <c r="D32" s="34">
        <f t="shared" si="12"/>
        <v>398.16573485471253</v>
      </c>
      <c r="E32" s="34">
        <f t="shared" si="13"/>
        <v>2734.8716424521353</v>
      </c>
      <c r="F32" s="14">
        <f t="shared" si="14"/>
        <v>0.65936248409553433</v>
      </c>
      <c r="G32" s="14">
        <f>F32-(Gamma-lambda*LN(D32))</f>
        <v>-6.6834490836881311E-2</v>
      </c>
      <c r="H32" s="15">
        <f t="shared" si="5"/>
        <v>140.00716198906397</v>
      </c>
      <c r="I32" s="15">
        <f t="shared" si="0"/>
        <v>165.17532071755991</v>
      </c>
      <c r="J32" s="34">
        <f t="shared" si="15"/>
        <v>34139.109969398101</v>
      </c>
      <c r="K32" s="34">
        <f t="shared" si="1"/>
        <v>1.26</v>
      </c>
      <c r="L32" s="34">
        <f t="shared" si="16"/>
        <v>6.8686765410641577</v>
      </c>
      <c r="M32" s="40">
        <f t="shared" si="6"/>
        <v>-5.6086765410641579</v>
      </c>
      <c r="N32" s="44">
        <f t="shared" si="2"/>
        <v>2.0000000000000001E-4</v>
      </c>
      <c r="O32" s="44">
        <f t="shared" si="7"/>
        <v>-1.1217353082128316E-3</v>
      </c>
      <c r="P32" s="14">
        <f t="shared" si="3"/>
        <v>150.85113491777585</v>
      </c>
      <c r="Q32" s="44">
        <f t="shared" si="17"/>
        <v>-0.16921504432124673</v>
      </c>
      <c r="R32" s="73">
        <f t="shared" si="18"/>
        <v>28362.258962838485</v>
      </c>
      <c r="S32" s="73">
        <f>Q32/(1/Mtc+1/(path_DqDp-V31))</f>
        <v>-0.31619260195365284</v>
      </c>
      <c r="T32" s="52">
        <f>D32*S32/(path_DqDp-E32/D32)</f>
        <v>32.542668888484862</v>
      </c>
      <c r="U32" s="73">
        <f t="shared" si="19"/>
        <v>430.70840374319738</v>
      </c>
      <c r="V32" s="14">
        <f t="shared" si="20"/>
        <v>6.536102991908292</v>
      </c>
      <c r="W32">
        <f t="shared" si="21"/>
        <v>2815.1544863459571</v>
      </c>
      <c r="X32">
        <f t="shared" si="4"/>
        <v>1.9701895384317678E-4</v>
      </c>
      <c r="Y32" s="44">
        <f t="shared" si="22"/>
        <v>-3.9031604955166728E-2</v>
      </c>
      <c r="Z32">
        <f t="shared" si="8"/>
        <v>5.7341955049480049E-4</v>
      </c>
      <c r="AA32" s="43">
        <f t="shared" si="23"/>
        <v>3.7616085025933096E-2</v>
      </c>
    </row>
    <row r="33" spans="1:27">
      <c r="A33" s="74">
        <f t="shared" si="9"/>
        <v>25</v>
      </c>
      <c r="B33" s="40">
        <f t="shared" si="10"/>
        <v>2.4605550040877517</v>
      </c>
      <c r="C33" s="51">
        <f t="shared" si="11"/>
        <v>-3.9031604955166728</v>
      </c>
      <c r="D33" s="34">
        <f t="shared" si="12"/>
        <v>430.70840374319738</v>
      </c>
      <c r="E33" s="34">
        <f t="shared" si="13"/>
        <v>2815.1544863459571</v>
      </c>
      <c r="F33" s="14">
        <f t="shared" si="14"/>
        <v>0.66097102176127531</v>
      </c>
      <c r="G33" s="14">
        <f>F33-(Gamma-lambda*LN(D33))</f>
        <v>-6.4047508683298005E-2</v>
      </c>
      <c r="H33" s="15">
        <f t="shared" si="5"/>
        <v>145.61629726934527</v>
      </c>
      <c r="I33" s="15">
        <f t="shared" si="0"/>
        <v>178.84854436162664</v>
      </c>
      <c r="J33" s="34">
        <f t="shared" si="15"/>
        <v>28362.258962838485</v>
      </c>
      <c r="K33" s="34">
        <f t="shared" si="1"/>
        <v>1.26</v>
      </c>
      <c r="L33" s="34">
        <f t="shared" si="16"/>
        <v>6.536102991908292</v>
      </c>
      <c r="M33" s="40">
        <f t="shared" si="6"/>
        <v>-5.2761029919082922</v>
      </c>
      <c r="N33" s="44">
        <f t="shared" si="2"/>
        <v>2.0000000000000001E-4</v>
      </c>
      <c r="O33" s="44">
        <f t="shared" si="7"/>
        <v>-1.0552205983816584E-3</v>
      </c>
      <c r="P33" s="14">
        <f t="shared" si="3"/>
        <v>150.99736561466142</v>
      </c>
      <c r="Q33" s="44">
        <f t="shared" si="17"/>
        <v>-0.15933553049795707</v>
      </c>
      <c r="R33" s="73">
        <f t="shared" si="18"/>
        <v>23843.143384874176</v>
      </c>
      <c r="S33" s="73">
        <f>Q33/(1/Mtc+1/(path_DqDp-V32))</f>
        <v>-0.31190057243623015</v>
      </c>
      <c r="T33" s="52">
        <f>D33*S33/(path_DqDp-E33/D33)</f>
        <v>37.990465206473324</v>
      </c>
      <c r="U33" s="73">
        <f t="shared" si="19"/>
        <v>468.69886894967073</v>
      </c>
      <c r="V33" s="14">
        <f t="shared" si="20"/>
        <v>6.2109072573896746</v>
      </c>
      <c r="W33">
        <f t="shared" si="21"/>
        <v>2911.045206689842</v>
      </c>
      <c r="X33">
        <f t="shared" si="4"/>
        <v>2.1241696622175291E-4</v>
      </c>
      <c r="Y33" s="44">
        <f t="shared" si="22"/>
        <v>-3.9874408587326632E-2</v>
      </c>
      <c r="Z33">
        <f t="shared" si="8"/>
        <v>6.585164033289251E-4</v>
      </c>
      <c r="AA33" s="43">
        <f t="shared" si="23"/>
        <v>3.8474601429262019E-2</v>
      </c>
    </row>
    <row r="34" spans="1:27">
      <c r="A34" s="74">
        <f t="shared" si="9"/>
        <v>26</v>
      </c>
      <c r="B34" s="40">
        <f t="shared" si="10"/>
        <v>2.5183131900153142</v>
      </c>
      <c r="C34" s="51">
        <f t="shared" si="11"/>
        <v>-3.9874408587326631</v>
      </c>
      <c r="D34" s="34">
        <f t="shared" si="12"/>
        <v>468.69886894967073</v>
      </c>
      <c r="E34" s="34">
        <f t="shared" si="13"/>
        <v>2911.045206689842</v>
      </c>
      <c r="F34" s="14">
        <f t="shared" si="14"/>
        <v>0.66245056792826673</v>
      </c>
      <c r="G34" s="14">
        <f>F34-(Gamma-lambda*LN(D34))</f>
        <v>-6.1300024695318589E-2</v>
      </c>
      <c r="H34" s="15">
        <f t="shared" si="5"/>
        <v>151.90261964819365</v>
      </c>
      <c r="I34" s="15">
        <f t="shared" si="0"/>
        <v>194.79717521817909</v>
      </c>
      <c r="J34" s="34">
        <f t="shared" si="15"/>
        <v>23843.143384874176</v>
      </c>
      <c r="K34" s="34">
        <f t="shared" si="1"/>
        <v>1.26</v>
      </c>
      <c r="L34" s="34">
        <f t="shared" si="16"/>
        <v>6.2109072573896746</v>
      </c>
      <c r="M34" s="40">
        <f t="shared" si="6"/>
        <v>-4.9509072573896749</v>
      </c>
      <c r="N34" s="44">
        <f t="shared" si="2"/>
        <v>2.0000000000000001E-4</v>
      </c>
      <c r="O34" s="44">
        <f t="shared" si="7"/>
        <v>-9.9018145147793503E-4</v>
      </c>
      <c r="P34" s="14">
        <f t="shared" si="3"/>
        <v>151.13186981166064</v>
      </c>
      <c r="Q34" s="44">
        <f t="shared" si="17"/>
        <v>-0.14964797421468445</v>
      </c>
      <c r="R34" s="73">
        <f t="shared" si="18"/>
        <v>20275.0652784175</v>
      </c>
      <c r="S34" s="73">
        <f>Q34/(1/Mtc+1/(path_DqDp-V33))</f>
        <v>-0.31033626198570102</v>
      </c>
      <c r="T34" s="52">
        <f>D34*S34/(path_DqDp-E34/D34)</f>
        <v>45.300048655100248</v>
      </c>
      <c r="U34" s="73">
        <f t="shared" si="19"/>
        <v>513.99891760477101</v>
      </c>
      <c r="V34" s="14">
        <f t="shared" si="20"/>
        <v>5.8904066831443531</v>
      </c>
      <c r="W34">
        <f t="shared" si="21"/>
        <v>3027.6626593881069</v>
      </c>
      <c r="X34">
        <f t="shared" si="4"/>
        <v>2.3254982319103313E-4</v>
      </c>
      <c r="Y34" s="44">
        <f t="shared" si="22"/>
        <v>-4.0632040215613535E-2</v>
      </c>
      <c r="Z34">
        <f t="shared" si="8"/>
        <v>7.6771192602438914E-4</v>
      </c>
      <c r="AA34" s="43">
        <f t="shared" si="23"/>
        <v>3.9442313355286411E-2</v>
      </c>
    </row>
    <row r="35" spans="1:27">
      <c r="A35" s="74">
        <f t="shared" si="9"/>
        <v>27</v>
      </c>
      <c r="B35" s="40">
        <f t="shared" si="10"/>
        <v>2.58982999500819</v>
      </c>
      <c r="C35" s="51">
        <f t="shared" si="11"/>
        <v>-4.0632040215613534</v>
      </c>
      <c r="D35" s="34">
        <f t="shared" si="12"/>
        <v>513.99891760477101</v>
      </c>
      <c r="E35" s="34">
        <f t="shared" si="13"/>
        <v>3027.6626593881069</v>
      </c>
      <c r="F35" s="14">
        <f t="shared" si="14"/>
        <v>0.66379905373972259</v>
      </c>
      <c r="G35" s="14">
        <f>F35-(Gamma-lambda*LN(D35))</f>
        <v>-5.8567628865892507E-2</v>
      </c>
      <c r="H35" s="15">
        <f t="shared" si="5"/>
        <v>159.07407738995579</v>
      </c>
      <c r="I35" s="15">
        <f t="shared" si="0"/>
        <v>213.79772818351489</v>
      </c>
      <c r="J35" s="34">
        <f t="shared" si="15"/>
        <v>20275.0652784175</v>
      </c>
      <c r="K35" s="34">
        <f t="shared" si="1"/>
        <v>1.26</v>
      </c>
      <c r="L35" s="34">
        <f t="shared" si="16"/>
        <v>5.8904066831443531</v>
      </c>
      <c r="M35" s="40">
        <f t="shared" si="6"/>
        <v>-4.6304066831443533</v>
      </c>
      <c r="N35" s="44">
        <f t="shared" si="2"/>
        <v>2.0000000000000001E-4</v>
      </c>
      <c r="O35" s="44">
        <f t="shared" si="7"/>
        <v>-9.2608133662887076E-4</v>
      </c>
      <c r="P35" s="14">
        <f t="shared" si="3"/>
        <v>151.25445943088388</v>
      </c>
      <c r="Q35" s="44">
        <f t="shared" si="17"/>
        <v>-0.14007393196083026</v>
      </c>
      <c r="R35" s="73">
        <f t="shared" si="18"/>
        <v>17435.057164107053</v>
      </c>
      <c r="S35" s="73">
        <f>Q35/(1/Mtc+1/(path_DqDp-V34))</f>
        <v>-0.31288941459027153</v>
      </c>
      <c r="T35" s="52">
        <f>D35*S35/(path_DqDp-E35/D35)</f>
        <v>55.640896960020648</v>
      </c>
      <c r="U35" s="73">
        <f t="shared" si="19"/>
        <v>569.63981456479166</v>
      </c>
      <c r="V35" s="14">
        <f t="shared" si="20"/>
        <v>5.5707548160375131</v>
      </c>
      <c r="W35">
        <f t="shared" si="21"/>
        <v>3173.3237403935291</v>
      </c>
      <c r="X35">
        <f t="shared" si="4"/>
        <v>2.6025017867477458E-4</v>
      </c>
      <c r="Y35" s="44">
        <f t="shared" si="22"/>
        <v>-4.1297871373567628E-2</v>
      </c>
      <c r="Z35">
        <f t="shared" si="8"/>
        <v>9.1568081610397855E-4</v>
      </c>
      <c r="AA35" s="43">
        <f t="shared" si="23"/>
        <v>4.0557994171390388E-2</v>
      </c>
    </row>
    <row r="36" spans="1:27">
      <c r="A36" s="74">
        <f t="shared" si="9"/>
        <v>28</v>
      </c>
      <c r="B36" s="40">
        <f t="shared" si="10"/>
        <v>2.6792037046867838</v>
      </c>
      <c r="C36" s="51">
        <f t="shared" si="11"/>
        <v>-4.1297871373567627</v>
      </c>
      <c r="D36" s="34">
        <f t="shared" si="12"/>
        <v>569.63981456479166</v>
      </c>
      <c r="E36" s="34">
        <f t="shared" si="13"/>
        <v>3173.3237403935291</v>
      </c>
      <c r="F36" s="14">
        <f t="shared" si="14"/>
        <v>0.66501126434498159</v>
      </c>
      <c r="G36" s="14">
        <f>F36-(Gamma-lambda*LN(D36))</f>
        <v>-5.5813671802708575E-2</v>
      </c>
      <c r="H36" s="15">
        <f t="shared" si="5"/>
        <v>167.46285037433654</v>
      </c>
      <c r="I36" s="15">
        <f t="shared" si="0"/>
        <v>237.11417696744115</v>
      </c>
      <c r="J36" s="34">
        <f t="shared" si="15"/>
        <v>17435.057164107053</v>
      </c>
      <c r="K36" s="34">
        <f t="shared" si="1"/>
        <v>1.26</v>
      </c>
      <c r="L36" s="34">
        <f t="shared" si="16"/>
        <v>5.5707548160375131</v>
      </c>
      <c r="M36" s="40">
        <f t="shared" si="6"/>
        <v>-4.3107548160375133</v>
      </c>
      <c r="N36" s="44">
        <f t="shared" si="2"/>
        <v>2.0000000000000001E-4</v>
      </c>
      <c r="O36" s="44">
        <f t="shared" si="7"/>
        <v>-8.6215096320750269E-4</v>
      </c>
      <c r="P36" s="14">
        <f t="shared" si="3"/>
        <v>151.36466039499834</v>
      </c>
      <c r="Q36" s="44">
        <f t="shared" si="17"/>
        <v>-0.13049918775512434</v>
      </c>
      <c r="R36" s="73">
        <f t="shared" si="18"/>
        <v>15159.796365726921</v>
      </c>
      <c r="S36" s="73">
        <f>Q36/(1/Mtc+1/(path_DqDp-V35))</f>
        <v>-0.32249096340920408</v>
      </c>
      <c r="T36" s="52">
        <f>D36*S36/(path_DqDp-E36/D36)</f>
        <v>71.459048311108702</v>
      </c>
      <c r="U36" s="73">
        <f t="shared" si="19"/>
        <v>641.09886287590041</v>
      </c>
      <c r="V36" s="14">
        <f t="shared" si="20"/>
        <v>5.2456553723478772</v>
      </c>
      <c r="W36">
        <f t="shared" si="21"/>
        <v>3362.9836942510819</v>
      </c>
      <c r="X36">
        <f t="shared" si="4"/>
        <v>3.0136978406365364E-4</v>
      </c>
      <c r="Y36" s="44">
        <f t="shared" si="22"/>
        <v>-4.1858652552711477E-2</v>
      </c>
      <c r="Z36">
        <f t="shared" si="8"/>
        <v>1.1325494187731681E-3</v>
      </c>
      <c r="AA36" s="43">
        <f t="shared" si="23"/>
        <v>4.1890543590163559E-2</v>
      </c>
    </row>
    <row r="37" spans="1:27">
      <c r="A37" s="74">
        <f t="shared" si="9"/>
        <v>29</v>
      </c>
      <c r="B37" s="40">
        <f t="shared" si="10"/>
        <v>2.7937659405926398</v>
      </c>
      <c r="C37" s="51">
        <f t="shared" si="11"/>
        <v>-4.1858652552711479</v>
      </c>
      <c r="D37" s="34">
        <f t="shared" si="12"/>
        <v>641.09886287590041</v>
      </c>
      <c r="E37" s="34">
        <f t="shared" si="13"/>
        <v>3362.9836942510819</v>
      </c>
      <c r="F37" s="14">
        <f t="shared" si="14"/>
        <v>0.66607659419770815</v>
      </c>
      <c r="G37" s="14">
        <f>F37-(Gamma-lambda*LN(D37))</f>
        <v>-5.2975650643034888E-2</v>
      </c>
      <c r="H37" s="15">
        <f t="shared" si="5"/>
        <v>177.65638230120533</v>
      </c>
      <c r="I37" s="15">
        <f t="shared" si="0"/>
        <v>267.02995250107597</v>
      </c>
      <c r="J37" s="34">
        <f t="shared" si="15"/>
        <v>15159.796365726921</v>
      </c>
      <c r="K37" s="34">
        <f t="shared" si="1"/>
        <v>1.26</v>
      </c>
      <c r="L37" s="34">
        <f t="shared" si="16"/>
        <v>5.2456553723478772</v>
      </c>
      <c r="M37" s="40">
        <f t="shared" si="6"/>
        <v>-3.9856553723478774</v>
      </c>
      <c r="N37" s="44">
        <f t="shared" si="2"/>
        <v>2.0000000000000001E-4</v>
      </c>
      <c r="O37" s="44">
        <f t="shared" si="7"/>
        <v>-7.9713107446957555E-4</v>
      </c>
      <c r="P37" s="14">
        <f t="shared" si="3"/>
        <v>151.46150856342803</v>
      </c>
      <c r="Q37" s="44">
        <f t="shared" si="17"/>
        <v>-0.1207346750619482</v>
      </c>
      <c r="R37" s="73">
        <f t="shared" si="18"/>
        <v>13329.483277505577</v>
      </c>
      <c r="S37" s="73">
        <f>Q37/(1/Mtc+1/(path_DqDp-V36))</f>
        <v>-0.34659363090060596</v>
      </c>
      <c r="T37" s="52">
        <f>D37*S37/(path_DqDp-E37/D37)</f>
        <v>98.946964608417503</v>
      </c>
      <c r="U37" s="73">
        <f t="shared" si="19"/>
        <v>740.0458274843179</v>
      </c>
      <c r="V37" s="14">
        <f t="shared" si="20"/>
        <v>4.9026871343895611</v>
      </c>
      <c r="W37">
        <f t="shared" si="21"/>
        <v>3628.2131572660419</v>
      </c>
      <c r="X37">
        <f t="shared" si="4"/>
        <v>3.7054631393090181E-4</v>
      </c>
      <c r="Y37" s="44">
        <f t="shared" si="22"/>
        <v>-4.2285237313250151E-2</v>
      </c>
      <c r="Z37">
        <f t="shared" si="8"/>
        <v>1.4929351795832468E-3</v>
      </c>
      <c r="AA37" s="43">
        <f t="shared" si="23"/>
        <v>4.3583478769746803E-2</v>
      </c>
    </row>
    <row r="38" spans="1:27">
      <c r="A38" s="74">
        <f t="shared" si="9"/>
        <v>30</v>
      </c>
      <c r="B38" s="40">
        <f t="shared" si="10"/>
        <v>2.9488399665330087</v>
      </c>
      <c r="C38" s="51">
        <f t="shared" si="11"/>
        <v>-4.2285237313250148</v>
      </c>
      <c r="D38" s="34">
        <f t="shared" si="12"/>
        <v>740.0458274843179</v>
      </c>
      <c r="E38" s="34">
        <f t="shared" si="13"/>
        <v>3628.2131572660419</v>
      </c>
      <c r="F38" s="14">
        <f t="shared" si="14"/>
        <v>0.66697384408433835</v>
      </c>
      <c r="G38" s="14">
        <f>F38-(Gamma-lambda*LN(D38))</f>
        <v>-4.9925474215958277E-2</v>
      </c>
      <c r="H38" s="15">
        <f t="shared" si="5"/>
        <v>190.87437060295474</v>
      </c>
      <c r="I38" s="15">
        <f t="shared" si="0"/>
        <v>308.40925946002716</v>
      </c>
      <c r="J38" s="34">
        <f t="shared" si="15"/>
        <v>13329.483277505577</v>
      </c>
      <c r="K38" s="34">
        <f t="shared" si="1"/>
        <v>1.26</v>
      </c>
      <c r="L38" s="34">
        <f t="shared" si="16"/>
        <v>4.9026871343895611</v>
      </c>
      <c r="M38" s="40">
        <f t="shared" si="6"/>
        <v>-3.6426871343895613</v>
      </c>
      <c r="N38" s="44">
        <f t="shared" si="2"/>
        <v>2.0000000000000001E-4</v>
      </c>
      <c r="O38" s="44">
        <f t="shared" si="7"/>
        <v>-7.2853742687791227E-4</v>
      </c>
      <c r="P38" s="14">
        <f t="shared" si="3"/>
        <v>151.54307673493986</v>
      </c>
      <c r="Q38" s="44">
        <f t="shared" si="17"/>
        <v>-0.1104048031856351</v>
      </c>
      <c r="R38" s="73">
        <f t="shared" si="18"/>
        <v>11857.84429968636</v>
      </c>
      <c r="S38" s="73">
        <f>Q38/(1/Mtc+1/(path_DqDp-V37))</f>
        <v>-0.4118378789121282</v>
      </c>
      <c r="T38" s="52">
        <f>D38*S38/(path_DqDp-E38/D38)</f>
        <v>160.18340502769755</v>
      </c>
      <c r="U38" s="73">
        <f t="shared" si="19"/>
        <v>900.22923251201541</v>
      </c>
      <c r="V38" s="14">
        <f t="shared" si="20"/>
        <v>4.5084002797188836</v>
      </c>
      <c r="W38">
        <f t="shared" si="21"/>
        <v>4058.5937236682862</v>
      </c>
      <c r="X38">
        <f t="shared" si="4"/>
        <v>5.1938584888194274E-4</v>
      </c>
      <c r="Y38" s="44">
        <f t="shared" si="22"/>
        <v>-4.249438889124612E-2</v>
      </c>
      <c r="Z38">
        <f t="shared" si="8"/>
        <v>2.2547844691914965E-3</v>
      </c>
      <c r="AA38" s="43">
        <f t="shared" si="23"/>
        <v>4.6038263238938303E-2</v>
      </c>
    </row>
    <row r="39" spans="1:27">
      <c r="A39" s="74">
        <f t="shared" si="9"/>
        <v>31</v>
      </c>
      <c r="B39" s="40">
        <f t="shared" si="10"/>
        <v>3.187346694185627</v>
      </c>
      <c r="C39" s="51">
        <f t="shared" si="11"/>
        <v>-4.2494388891246118</v>
      </c>
      <c r="D39" s="34">
        <f t="shared" si="12"/>
        <v>900.22923251201541</v>
      </c>
      <c r="E39" s="34">
        <f t="shared" si="13"/>
        <v>4058.5937236682862</v>
      </c>
      <c r="F39" s="14">
        <f t="shared" si="14"/>
        <v>0.66765637970120018</v>
      </c>
      <c r="G39" s="14">
        <f>F39-(Gamma-lambda*LN(D39))</f>
        <v>-4.6303878793536923E-2</v>
      </c>
      <c r="H39" s="15">
        <f t="shared" si="5"/>
        <v>210.52072962202919</v>
      </c>
      <c r="I39" s="15">
        <f t="shared" si="0"/>
        <v>375.31825569804442</v>
      </c>
      <c r="J39" s="34">
        <f t="shared" si="15"/>
        <v>11857.84429968636</v>
      </c>
      <c r="K39" s="34">
        <f t="shared" si="1"/>
        <v>1.26</v>
      </c>
      <c r="L39" s="34">
        <f t="shared" si="16"/>
        <v>4.5084002797188836</v>
      </c>
      <c r="M39" s="40">
        <f t="shared" si="6"/>
        <v>-3.2484002797188838</v>
      </c>
      <c r="N39" s="44">
        <f t="shared" si="2"/>
        <v>2.0000000000000001E-4</v>
      </c>
      <c r="O39" s="44">
        <f t="shared" si="7"/>
        <v>-6.4968005594377677E-4</v>
      </c>
      <c r="P39" s="14">
        <f t="shared" si="3"/>
        <v>151.60512542738186</v>
      </c>
      <c r="Q39" s="44">
        <f t="shared" si="17"/>
        <v>-9.8494826369024749E-2</v>
      </c>
      <c r="R39" s="73">
        <f t="shared" si="18"/>
        <v>10689.907984277821</v>
      </c>
      <c r="S39" s="73">
        <f>Q39/(1/Mtc+1/(path_DqDp-V38))</f>
        <v>-0.75361318435585833</v>
      </c>
      <c r="T39" s="52">
        <f>D39*S39/(path_DqDp-E39/D39)</f>
        <v>449.7643150066549</v>
      </c>
      <c r="U39" s="73">
        <f t="shared" si="19"/>
        <v>1349.9935475186703</v>
      </c>
      <c r="V39" s="14">
        <f t="shared" si="20"/>
        <v>3.8671923837103961</v>
      </c>
      <c r="W39">
        <f t="shared" si="21"/>
        <v>5220.6847650223808</v>
      </c>
      <c r="X39">
        <f t="shared" si="4"/>
        <v>1.1983544849694301E-3</v>
      </c>
      <c r="Y39" s="44">
        <f t="shared" si="22"/>
        <v>-4.1945714462220465E-2</v>
      </c>
      <c r="Z39">
        <f t="shared" si="8"/>
        <v>5.5200789178363732E-3</v>
      </c>
      <c r="AA39" s="43">
        <f t="shared" si="23"/>
        <v>5.1758342156774675E-2</v>
      </c>
    </row>
    <row r="40" spans="1:27">
      <c r="A40" s="74">
        <f t="shared" si="9"/>
        <v>32</v>
      </c>
      <c r="B40" s="40">
        <f t="shared" si="10"/>
        <v>3.7776437336034521</v>
      </c>
      <c r="C40" s="51">
        <f t="shared" si="11"/>
        <v>-4.1945714462220467</v>
      </c>
      <c r="D40" s="34">
        <f t="shared" si="12"/>
        <v>1349.9935475186703</v>
      </c>
      <c r="E40" s="34">
        <f t="shared" si="13"/>
        <v>5220.6847650223808</v>
      </c>
      <c r="F40" s="14">
        <f t="shared" si="14"/>
        <v>0.66799102222599371</v>
      </c>
      <c r="G40" s="14">
        <f>F40-(Gamma-lambda*LN(D40))</f>
        <v>-3.9891151396927449E-2</v>
      </c>
      <c r="H40" s="15">
        <f t="shared" si="5"/>
        <v>257.80073855774572</v>
      </c>
      <c r="I40" s="15">
        <f t="shared" si="0"/>
        <v>562.94427933104066</v>
      </c>
      <c r="J40" s="34">
        <f t="shared" si="15"/>
        <v>10689.907984277821</v>
      </c>
      <c r="K40" s="34">
        <f t="shared" si="1"/>
        <v>1.26</v>
      </c>
      <c r="L40" s="34">
        <f t="shared" si="16"/>
        <v>3.8671923837103965</v>
      </c>
      <c r="M40" s="40">
        <f t="shared" si="6"/>
        <v>-2.6071923837103963</v>
      </c>
      <c r="N40" s="44">
        <f t="shared" si="2"/>
        <v>2.0000000000000001E-4</v>
      </c>
      <c r="O40" s="44">
        <f t="shared" si="7"/>
        <v>-5.2143847674207924E-4</v>
      </c>
      <c r="P40" s="14">
        <f t="shared" si="3"/>
        <v>151.63554747509033</v>
      </c>
      <c r="Q40" s="44">
        <f t="shared" si="17"/>
        <v>-7.9068608895362338E-2</v>
      </c>
      <c r="R40" s="73">
        <f t="shared" si="18"/>
        <v>9844.6718307415467</v>
      </c>
      <c r="S40" s="73">
        <f>Q40/(1/Mtc+1/(path_DqDp-V39))</f>
        <v>0.21994302720276898</v>
      </c>
      <c r="T40" s="52">
        <f>D40*S40/(path_DqDp-E40/D40)</f>
        <v>-342.3942289195889</v>
      </c>
      <c r="U40" s="73">
        <f t="shared" si="19"/>
        <v>1007.5993185990815</v>
      </c>
      <c r="V40" s="14">
        <f t="shared" si="20"/>
        <v>4.1319933337672454</v>
      </c>
      <c r="W40">
        <f t="shared" si="21"/>
        <v>4163.3936675598234</v>
      </c>
      <c r="X40">
        <f t="shared" si="4"/>
        <v>-6.0822046069366521E-4</v>
      </c>
      <c r="Y40" s="44">
        <f t="shared" si="22"/>
        <v>-4.3075373399656211E-2</v>
      </c>
      <c r="Z40">
        <f t="shared" si="8"/>
        <v>-4.1011949902763026E-3</v>
      </c>
      <c r="AA40" s="43">
        <f t="shared" si="23"/>
        <v>4.7857147166498373E-2</v>
      </c>
    </row>
    <row r="41" spans="1:27">
      <c r="A41" s="74">
        <f t="shared" si="9"/>
        <v>33</v>
      </c>
      <c r="B41" s="40">
        <f t="shared" si="10"/>
        <v>3.3498689366612977</v>
      </c>
      <c r="C41" s="51">
        <f t="shared" si="11"/>
        <v>-4.3075373399656209</v>
      </c>
      <c r="D41" s="34">
        <f t="shared" si="12"/>
        <v>1007.5993185990815</v>
      </c>
      <c r="E41" s="34">
        <f t="shared" si="13"/>
        <v>4163.3936675598234</v>
      </c>
      <c r="F41" s="14">
        <f t="shared" si="14"/>
        <v>0.66711314313955272</v>
      </c>
      <c r="G41" s="14">
        <f>F41-(Gamma-lambda*LN(D41))</f>
        <v>-4.5156968837193778E-2</v>
      </c>
      <c r="H41" s="15">
        <f t="shared" si="5"/>
        <v>222.72155156390167</v>
      </c>
      <c r="I41" s="15">
        <f t="shared" si="0"/>
        <v>419.94551676374658</v>
      </c>
      <c r="J41" s="34">
        <f t="shared" si="15"/>
        <v>9844.6718307415467</v>
      </c>
      <c r="K41" s="34">
        <f t="shared" si="1"/>
        <v>1.26</v>
      </c>
      <c r="L41" s="34">
        <f t="shared" si="16"/>
        <v>4.1319933337672454</v>
      </c>
      <c r="M41" s="40">
        <f t="shared" si="6"/>
        <v>-2.8719933337672456</v>
      </c>
      <c r="N41" s="44">
        <f t="shared" si="2"/>
        <v>2.0000000000000001E-4</v>
      </c>
      <c r="O41" s="44">
        <f t="shared" si="7"/>
        <v>-5.7439866675344916E-4</v>
      </c>
      <c r="P41" s="14">
        <f t="shared" si="3"/>
        <v>151.55574028541389</v>
      </c>
      <c r="Q41" s="44">
        <f t="shared" si="17"/>
        <v>-8.7053415158773739E-2</v>
      </c>
      <c r="R41" s="73">
        <f t="shared" si="18"/>
        <v>8987.6595267581179</v>
      </c>
      <c r="S41" s="73">
        <f>Q41/(1/Mtc+1/(path_DqDp-V40))</f>
        <v>0.96999085721363576</v>
      </c>
      <c r="T41" s="52">
        <f>D41*S41/(path_DqDp-E41/D41)</f>
        <v>-863.3991893955432</v>
      </c>
      <c r="U41" s="73">
        <f t="shared" si="19"/>
        <v>144.20012920353827</v>
      </c>
      <c r="V41" s="14">
        <f t="shared" si="20"/>
        <v>6.4668310948922878</v>
      </c>
      <c r="W41">
        <f t="shared" si="21"/>
        <v>932.51787942092676</v>
      </c>
      <c r="X41">
        <f t="shared" si="4"/>
        <v>-2.0559790614011371E-3</v>
      </c>
      <c r="Y41" s="44">
        <f t="shared" si="22"/>
        <v>-4.5705751127810799E-2</v>
      </c>
      <c r="Z41">
        <f t="shared" si="8"/>
        <v>-1.4506345548746398E-2</v>
      </c>
      <c r="AA41" s="43">
        <f t="shared" si="23"/>
        <v>3.355080161775198E-2</v>
      </c>
    </row>
    <row r="42" spans="1:27">
      <c r="A42" s="74">
        <f t="shared" si="9"/>
        <v>34</v>
      </c>
      <c r="B42" s="40">
        <f t="shared" si="10"/>
        <v>1.8315551241815042</v>
      </c>
      <c r="C42" s="51">
        <f t="shared" si="11"/>
        <v>-4.5705751127810803</v>
      </c>
      <c r="D42" s="34">
        <f t="shared" si="12"/>
        <v>144.20012920353827</v>
      </c>
      <c r="E42" s="34">
        <f t="shared" si="13"/>
        <v>932.51787942092676</v>
      </c>
      <c r="F42" s="14">
        <f t="shared" si="14"/>
        <v>0.66892059743944987</v>
      </c>
      <c r="G42" s="14">
        <f>F42-(Gamma-lambda*LN(D42))</f>
        <v>-7.2511370747758153E-2</v>
      </c>
      <c r="H42" s="15">
        <f t="shared" si="5"/>
        <v>84.256057846700259</v>
      </c>
      <c r="I42" s="15">
        <f t="shared" si="0"/>
        <v>60.164641445303744</v>
      </c>
      <c r="J42" s="34">
        <f t="shared" si="15"/>
        <v>8987.6595267581179</v>
      </c>
      <c r="K42" s="34">
        <f t="shared" si="1"/>
        <v>1.26</v>
      </c>
      <c r="L42" s="34">
        <f t="shared" si="16"/>
        <v>6.4668310948922878</v>
      </c>
      <c r="M42" s="40">
        <f t="shared" si="6"/>
        <v>-5.206831094892288</v>
      </c>
      <c r="N42" s="44">
        <f t="shared" si="2"/>
        <v>2.0000000000000001E-4</v>
      </c>
      <c r="O42" s="44">
        <f t="shared" si="7"/>
        <v>-1.0413662189784577E-3</v>
      </c>
      <c r="P42" s="14">
        <f t="shared" si="3"/>
        <v>151.72005431267726</v>
      </c>
      <c r="Q42" s="44">
        <f t="shared" si="17"/>
        <v>-0.15799613930279896</v>
      </c>
      <c r="R42" s="73">
        <f t="shared" si="18"/>
        <v>7567.6440201623136</v>
      </c>
      <c r="S42" s="73">
        <f>Q42/(1/Mtc+1/(path_DqDp-V41))</f>
        <v>-0.31273796696235634</v>
      </c>
      <c r="T42" s="52">
        <f>D42*S42/(path_DqDp-E42/D42)</f>
        <v>13.008091253498115</v>
      </c>
      <c r="U42" s="73">
        <f t="shared" si="19"/>
        <v>157.20822045703639</v>
      </c>
      <c r="V42" s="14">
        <f t="shared" si="20"/>
        <v>6.1413230346411751</v>
      </c>
      <c r="W42">
        <f t="shared" si="21"/>
        <v>965.46646552774564</v>
      </c>
      <c r="X42">
        <f t="shared" si="4"/>
        <v>2.1620824027221864E-4</v>
      </c>
      <c r="Y42" s="44">
        <f t="shared" si="22"/>
        <v>-4.653090910651704E-2</v>
      </c>
      <c r="Z42">
        <f t="shared" si="8"/>
        <v>3.9105302276030057E-4</v>
      </c>
      <c r="AA42" s="43">
        <f t="shared" si="23"/>
        <v>3.4141854640512281E-2</v>
      </c>
    </row>
    <row r="43" spans="1:27">
      <c r="A43" s="74">
        <f t="shared" si="9"/>
        <v>35</v>
      </c>
      <c r="B43" s="40">
        <f t="shared" si="10"/>
        <v>1.8631551605006604</v>
      </c>
      <c r="C43" s="51">
        <f t="shared" si="11"/>
        <v>-4.653090910651704</v>
      </c>
      <c r="D43" s="34">
        <f t="shared" si="12"/>
        <v>157.20822045703639</v>
      </c>
      <c r="E43" s="34">
        <f t="shared" si="13"/>
        <v>965.46646552774564</v>
      </c>
      <c r="F43" s="14">
        <f t="shared" si="14"/>
        <v>0.67312920180449731</v>
      </c>
      <c r="G43" s="14">
        <f>F43-(Gamma-lambda*LN(D43))</f>
        <v>-6.7007230621329072E-2</v>
      </c>
      <c r="H43" s="15">
        <f t="shared" si="5"/>
        <v>87.974323654690608</v>
      </c>
      <c r="I43" s="15">
        <f t="shared" si="0"/>
        <v>65.757416102596693</v>
      </c>
      <c r="J43" s="34">
        <f t="shared" si="15"/>
        <v>7567.6440201623136</v>
      </c>
      <c r="K43" s="34">
        <f t="shared" si="1"/>
        <v>1.26</v>
      </c>
      <c r="L43" s="34">
        <f t="shared" si="16"/>
        <v>6.1413230346411751</v>
      </c>
      <c r="M43" s="40">
        <f t="shared" si="6"/>
        <v>-4.8813230346411753</v>
      </c>
      <c r="N43" s="44">
        <f t="shared" si="2"/>
        <v>2.0000000000000001E-4</v>
      </c>
      <c r="O43" s="44">
        <f t="shared" si="7"/>
        <v>-9.7626460692823512E-4</v>
      </c>
      <c r="P43" s="14">
        <f t="shared" si="3"/>
        <v>152.10265470949977</v>
      </c>
      <c r="Q43" s="44">
        <f t="shared" si="17"/>
        <v>-0.14849243841271087</v>
      </c>
      <c r="R43" s="73">
        <f t="shared" si="18"/>
        <v>6443.9061065690412</v>
      </c>
      <c r="S43" s="73">
        <f>Q43/(1/Mtc+1/(path_DqDp-V42))</f>
        <v>-0.3124094123763892</v>
      </c>
      <c r="T43" s="52">
        <f>D43*S43/(path_DqDp-E43/D43)</f>
        <v>15.634599572256556</v>
      </c>
      <c r="U43" s="73">
        <f t="shared" si="19"/>
        <v>172.84282002929294</v>
      </c>
      <c r="V43" s="14">
        <f t="shared" si="20"/>
        <v>5.8193195089021472</v>
      </c>
      <c r="W43">
        <f t="shared" si="21"/>
        <v>1005.8275945701272</v>
      </c>
      <c r="X43">
        <f t="shared" si="4"/>
        <v>2.3776176892143977E-4</v>
      </c>
      <c r="Y43" s="44">
        <f t="shared" si="22"/>
        <v>-4.7269411944523838E-2</v>
      </c>
      <c r="Z43">
        <f t="shared" si="8"/>
        <v>4.5878305584710883E-4</v>
      </c>
      <c r="AA43" s="43">
        <f t="shared" si="23"/>
        <v>3.4800637696359389E-2</v>
      </c>
    </row>
    <row r="44" spans="1:27">
      <c r="A44" s="74">
        <f t="shared" si="9"/>
        <v>36</v>
      </c>
      <c r="B44" s="40">
        <f t="shared" si="10"/>
        <v>1.9044167048184775</v>
      </c>
      <c r="C44" s="51">
        <f t="shared" si="11"/>
        <v>-4.726941194452384</v>
      </c>
      <c r="D44" s="34">
        <f t="shared" si="12"/>
        <v>172.84282002929294</v>
      </c>
      <c r="E44" s="34">
        <f t="shared" si="13"/>
        <v>1005.8275945701272</v>
      </c>
      <c r="F44" s="14">
        <f t="shared" si="14"/>
        <v>0.67444945457042726</v>
      </c>
      <c r="G44" s="14">
        <f>F44-(Gamma-lambda*LN(D44))</f>
        <v>-6.4264806028055954E-2</v>
      </c>
      <c r="H44" s="15">
        <f t="shared" si="5"/>
        <v>92.245243704255557</v>
      </c>
      <c r="I44" s="15">
        <f t="shared" si="0"/>
        <v>72.35414143111602</v>
      </c>
      <c r="J44" s="34">
        <f t="shared" si="15"/>
        <v>6443.9061065690412</v>
      </c>
      <c r="K44" s="34">
        <f t="shared" si="1"/>
        <v>1.26</v>
      </c>
      <c r="L44" s="34">
        <f t="shared" si="16"/>
        <v>5.8193195089021472</v>
      </c>
      <c r="M44" s="40">
        <f t="shared" si="6"/>
        <v>-4.5593195089021474</v>
      </c>
      <c r="N44" s="44">
        <f t="shared" si="2"/>
        <v>2.0000000000000001E-4</v>
      </c>
      <c r="O44" s="44">
        <f t="shared" si="7"/>
        <v>-9.1186390178042958E-4</v>
      </c>
      <c r="P44" s="14">
        <f t="shared" si="3"/>
        <v>152.22267768822067</v>
      </c>
      <c r="Q44" s="44">
        <f t="shared" si="17"/>
        <v>-0.13880636481624564</v>
      </c>
      <c r="R44" s="73">
        <f t="shared" si="18"/>
        <v>5549.4509246989855</v>
      </c>
      <c r="S44" s="73">
        <f>Q44/(1/Mtc+1/(path_DqDp-V43))</f>
        <v>-0.31621983657974789</v>
      </c>
      <c r="T44" s="52">
        <f>D44*S44/(path_DqDp-E44/D44)</f>
        <v>19.38635480337209</v>
      </c>
      <c r="U44" s="73">
        <f t="shared" si="19"/>
        <v>192.22917483266502</v>
      </c>
      <c r="V44" s="14">
        <f t="shared" si="20"/>
        <v>5.497085147662669</v>
      </c>
      <c r="W44">
        <f t="shared" si="21"/>
        <v>1056.7001419200935</v>
      </c>
      <c r="X44">
        <f t="shared" si="4"/>
        <v>2.6793704437538877E-4</v>
      </c>
      <c r="Y44" s="44">
        <f t="shared" si="22"/>
        <v>-4.7913338801928877E-2</v>
      </c>
      <c r="Z44">
        <f t="shared" si="8"/>
        <v>5.5149236217606127E-4</v>
      </c>
      <c r="AA44" s="43">
        <f t="shared" si="23"/>
        <v>3.5552130058535449E-2</v>
      </c>
    </row>
    <row r="45" spans="1:27">
      <c r="A45" s="74">
        <f t="shared" si="9"/>
        <v>37</v>
      </c>
      <c r="B45" s="40">
        <f t="shared" si="10"/>
        <v>1.9581017124559159</v>
      </c>
      <c r="C45" s="51">
        <f t="shared" si="11"/>
        <v>-4.7913338801928873</v>
      </c>
      <c r="D45" s="34">
        <f t="shared" si="12"/>
        <v>192.22917483266502</v>
      </c>
      <c r="E45" s="34">
        <f t="shared" si="13"/>
        <v>1056.7001419200935</v>
      </c>
      <c r="F45" s="14">
        <f t="shared" si="14"/>
        <v>0.67563105911123811</v>
      </c>
      <c r="G45" s="14">
        <f>F45-(Gamma-lambda*LN(D45))</f>
        <v>-6.1488616701493859E-2</v>
      </c>
      <c r="H45" s="15">
        <f t="shared" si="5"/>
        <v>97.280985529589103</v>
      </c>
      <c r="I45" s="15">
        <f t="shared" si="0"/>
        <v>80.526293954234461</v>
      </c>
      <c r="J45" s="34">
        <f t="shared" si="15"/>
        <v>5549.4509246989855</v>
      </c>
      <c r="K45" s="34">
        <f t="shared" si="1"/>
        <v>1.26</v>
      </c>
      <c r="L45" s="34">
        <f t="shared" si="16"/>
        <v>5.4970851476626699</v>
      </c>
      <c r="M45" s="40">
        <f t="shared" si="6"/>
        <v>-4.2370851476626701</v>
      </c>
      <c r="N45" s="44">
        <f t="shared" si="2"/>
        <v>2.0000000000000001E-4</v>
      </c>
      <c r="O45" s="44">
        <f t="shared" si="7"/>
        <v>-8.4741702953253402E-4</v>
      </c>
      <c r="P45" s="14">
        <f t="shared" si="3"/>
        <v>152.33009628283986</v>
      </c>
      <c r="Q45" s="44">
        <f t="shared" si="17"/>
        <v>-0.12908711770040907</v>
      </c>
      <c r="R45" s="73">
        <f t="shared" si="18"/>
        <v>4833.0883000097238</v>
      </c>
      <c r="S45" s="73">
        <f>Q45/(1/Mtc+1/(path_DqDp-V44))</f>
        <v>-0.32831234088159594</v>
      </c>
      <c r="T45" s="52">
        <f>D45*S45/(path_DqDp-E45/D45)</f>
        <v>25.273952085343744</v>
      </c>
      <c r="U45" s="73">
        <f t="shared" si="19"/>
        <v>217.50312691800877</v>
      </c>
      <c r="V45" s="14">
        <f t="shared" si="20"/>
        <v>5.1672949207057224</v>
      </c>
      <c r="W45">
        <f t="shared" si="21"/>
        <v>1123.9028029610388</v>
      </c>
      <c r="X45">
        <f t="shared" si="4"/>
        <v>3.1385962080544399E-4</v>
      </c>
      <c r="Y45" s="44">
        <f t="shared" si="22"/>
        <v>-4.8446896210655968E-2</v>
      </c>
      <c r="Z45">
        <f t="shared" si="8"/>
        <v>6.9080982964039579E-4</v>
      </c>
      <c r="AA45" s="43">
        <f t="shared" si="23"/>
        <v>3.6442939888175846E-2</v>
      </c>
    </row>
    <row r="46" spans="1:27">
      <c r="A46" s="74">
        <f t="shared" si="9"/>
        <v>38</v>
      </c>
      <c r="B46" s="40">
        <f t="shared" si="10"/>
        <v>2.0293974484623858</v>
      </c>
      <c r="C46" s="51">
        <f t="shared" si="11"/>
        <v>-4.844689621065597</v>
      </c>
      <c r="D46" s="34">
        <f t="shared" si="12"/>
        <v>217.50312691800877</v>
      </c>
      <c r="E46" s="34">
        <f t="shared" si="13"/>
        <v>1123.9028029610388</v>
      </c>
      <c r="F46" s="14">
        <f t="shared" si="14"/>
        <v>0.67666134208308615</v>
      </c>
      <c r="G46" s="14">
        <f>F46-(Gamma-lambda*LN(D46))</f>
        <v>-5.8605459511015034E-2</v>
      </c>
      <c r="H46" s="15">
        <f t="shared" si="5"/>
        <v>103.47872365018425</v>
      </c>
      <c r="I46" s="15">
        <f t="shared" si="0"/>
        <v>91.169771171404093</v>
      </c>
      <c r="J46" s="34">
        <f t="shared" si="15"/>
        <v>4833.0883000097238</v>
      </c>
      <c r="K46" s="34">
        <f t="shared" si="1"/>
        <v>1.26</v>
      </c>
      <c r="L46" s="34">
        <f t="shared" si="16"/>
        <v>5.1672949207057224</v>
      </c>
      <c r="M46" s="40">
        <f t="shared" si="6"/>
        <v>-3.9072949207057226</v>
      </c>
      <c r="N46" s="44">
        <f t="shared" si="2"/>
        <v>2.0000000000000001E-4</v>
      </c>
      <c r="O46" s="44">
        <f t="shared" si="7"/>
        <v>-7.8145898414114451E-4</v>
      </c>
      <c r="P46" s="14">
        <f t="shared" si="3"/>
        <v>152.42375837118965</v>
      </c>
      <c r="Q46" s="44">
        <f t="shared" si="17"/>
        <v>-0.11911291537572513</v>
      </c>
      <c r="R46" s="73">
        <f t="shared" si="18"/>
        <v>4257.4050623272587</v>
      </c>
      <c r="S46" s="73">
        <f>Q46/(1/Mtc+1/(path_DqDp-V45))</f>
        <v>-0.35850806760513992</v>
      </c>
      <c r="T46" s="52">
        <f>D46*S46/(path_DqDp-E46/D46)</f>
        <v>35.978779345849148</v>
      </c>
      <c r="U46" s="73">
        <f t="shared" si="19"/>
        <v>253.48190626385792</v>
      </c>
      <c r="V46" s="14">
        <f t="shared" si="20"/>
        <v>4.8146145623911814</v>
      </c>
      <c r="W46">
        <f t="shared" si="21"/>
        <v>1220.4176772006467</v>
      </c>
      <c r="X46">
        <f t="shared" si="4"/>
        <v>3.9463496379964691E-4</v>
      </c>
      <c r="Y46" s="44">
        <f t="shared" si="22"/>
        <v>-4.8833720230997468E-2</v>
      </c>
      <c r="Z46">
        <f t="shared" si="8"/>
        <v>9.3270259658286849E-4</v>
      </c>
      <c r="AA46" s="43">
        <f t="shared" si="23"/>
        <v>3.7575642484758712E-2</v>
      </c>
    </row>
    <row r="47" spans="1:27">
      <c r="A47" s="74">
        <f t="shared" si="9"/>
        <v>39</v>
      </c>
      <c r="B47" s="40">
        <f t="shared" si="10"/>
        <v>2.1297735741092891</v>
      </c>
      <c r="C47" s="51">
        <f t="shared" si="11"/>
        <v>-4.8833720230997466</v>
      </c>
      <c r="D47" s="34">
        <f t="shared" si="12"/>
        <v>253.48190626385792</v>
      </c>
      <c r="E47" s="34">
        <f t="shared" si="13"/>
        <v>1220.4176772006467</v>
      </c>
      <c r="F47" s="14">
        <f t="shared" si="14"/>
        <v>0.67751503393704948</v>
      </c>
      <c r="G47" s="14">
        <f>F47-(Gamma-lambda*LN(D47))</f>
        <v>-5.5455579390967014E-2</v>
      </c>
      <c r="H47" s="15">
        <f t="shared" si="5"/>
        <v>111.709933450215</v>
      </c>
      <c r="I47" s="15">
        <f t="shared" si="0"/>
        <v>106.3049271471609</v>
      </c>
      <c r="J47" s="34">
        <f t="shared" si="15"/>
        <v>4257.4050623272587</v>
      </c>
      <c r="K47" s="34">
        <f t="shared" si="1"/>
        <v>1.26</v>
      </c>
      <c r="L47" s="34">
        <f t="shared" si="16"/>
        <v>4.8146145623911814</v>
      </c>
      <c r="M47" s="40">
        <f t="shared" si="6"/>
        <v>-3.5546145623911816</v>
      </c>
      <c r="N47" s="44">
        <f t="shared" si="2"/>
        <v>2.0000000000000001E-4</v>
      </c>
      <c r="O47" s="44">
        <f t="shared" si="7"/>
        <v>-7.1092291247823632E-4</v>
      </c>
      <c r="P47" s="14">
        <f t="shared" si="3"/>
        <v>152.50136672154997</v>
      </c>
      <c r="Q47" s="44">
        <f t="shared" si="17"/>
        <v>-0.1084167157865959</v>
      </c>
      <c r="R47" s="73">
        <f t="shared" si="18"/>
        <v>3795.8311876965099</v>
      </c>
      <c r="S47" s="73">
        <f>Q47/(1/Mtc+1/(path_DqDp-V46))</f>
        <v>-0.44695100239564117</v>
      </c>
      <c r="T47" s="52">
        <f>D47*S47/(path_DqDp-E47/D47)</f>
        <v>62.434190952649352</v>
      </c>
      <c r="U47" s="73">
        <f t="shared" si="19"/>
        <v>315.9160972165073</v>
      </c>
      <c r="V47" s="14">
        <f t="shared" si="20"/>
        <v>4.3925893508006739</v>
      </c>
      <c r="W47">
        <f t="shared" si="21"/>
        <v>1387.6896843797404</v>
      </c>
      <c r="X47">
        <f t="shared" si="4"/>
        <v>5.8731229706991803E-4</v>
      </c>
      <c r="Y47" s="44">
        <f t="shared" si="22"/>
        <v>-4.8957330846405786E-2</v>
      </c>
      <c r="Z47">
        <f t="shared" si="8"/>
        <v>1.4973780935393771E-3</v>
      </c>
      <c r="AA47" s="43">
        <f t="shared" si="23"/>
        <v>3.9273020578298089E-2</v>
      </c>
    </row>
    <row r="48" spans="1:27">
      <c r="A48" s="74">
        <f t="shared" si="9"/>
        <v>40</v>
      </c>
      <c r="B48" s="40">
        <f t="shared" si="10"/>
        <v>2.2953910296162827</v>
      </c>
      <c r="C48" s="51">
        <f t="shared" si="11"/>
        <v>-4.8957330846405789</v>
      </c>
      <c r="D48" s="34">
        <f t="shared" si="12"/>
        <v>315.9160972165073</v>
      </c>
      <c r="E48" s="34">
        <f t="shared" si="13"/>
        <v>1387.6896843797404</v>
      </c>
      <c r="F48" s="14">
        <f t="shared" si="14"/>
        <v>0.67813395236959595</v>
      </c>
      <c r="G48" s="14">
        <f>F48-(Gamma-lambda*LN(D48))</f>
        <v>-5.1533897682495611E-2</v>
      </c>
      <c r="H48" s="15">
        <f t="shared" si="5"/>
        <v>124.71083544885396</v>
      </c>
      <c r="I48" s="15">
        <f t="shared" si="0"/>
        <v>132.53738220977874</v>
      </c>
      <c r="J48" s="34">
        <f t="shared" si="15"/>
        <v>3795.8311876965099</v>
      </c>
      <c r="K48" s="34">
        <f t="shared" si="1"/>
        <v>1.26</v>
      </c>
      <c r="L48" s="34">
        <f t="shared" si="16"/>
        <v>4.3925893508006739</v>
      </c>
      <c r="M48" s="40">
        <f t="shared" si="6"/>
        <v>-3.1325893508006741</v>
      </c>
      <c r="N48" s="44">
        <f t="shared" si="2"/>
        <v>2.0000000000000001E-4</v>
      </c>
      <c r="O48" s="44">
        <f t="shared" si="7"/>
        <v>-6.2651787016013486E-4</v>
      </c>
      <c r="P48" s="14">
        <f t="shared" si="3"/>
        <v>152.55763203359965</v>
      </c>
      <c r="Q48" s="44">
        <f t="shared" si="17"/>
        <v>-9.5580082698364419E-2</v>
      </c>
      <c r="R48" s="73">
        <f t="shared" si="18"/>
        <v>3433.0253288674467</v>
      </c>
      <c r="S48" s="73">
        <f>Q48/(1/Mtc+1/(path_DqDp-V47))</f>
        <v>-1.2648888744334892</v>
      </c>
      <c r="T48" s="52">
        <f>D48*S48/(path_DqDp-E48/D48)</f>
        <v>286.94658363849902</v>
      </c>
      <c r="U48" s="73">
        <f t="shared" si="19"/>
        <v>602.86268085500637</v>
      </c>
      <c r="V48" s="14">
        <f t="shared" si="20"/>
        <v>3.4517797364003844</v>
      </c>
      <c r="W48">
        <f t="shared" si="21"/>
        <v>2080.9491856073228</v>
      </c>
      <c r="X48">
        <f t="shared" si="4"/>
        <v>2.1650237755890113E-3</v>
      </c>
      <c r="Y48" s="44">
        <f t="shared" si="22"/>
        <v>-4.7418824940976913E-2</v>
      </c>
      <c r="Z48">
        <f t="shared" si="8"/>
        <v>5.5589355867309538E-3</v>
      </c>
      <c r="AA48" s="43">
        <f t="shared" si="23"/>
        <v>4.5031956165029044E-2</v>
      </c>
    </row>
    <row r="49" spans="1:27">
      <c r="A49" s="74">
        <f t="shared" si="9"/>
        <v>41</v>
      </c>
      <c r="B49" s="40">
        <f t="shared" si="10"/>
        <v>2.9225681184703411</v>
      </c>
      <c r="C49" s="51">
        <f t="shared" si="11"/>
        <v>-4.7418824940976911</v>
      </c>
      <c r="D49" s="34">
        <f t="shared" si="12"/>
        <v>602.86268085500637</v>
      </c>
      <c r="E49" s="34">
        <f t="shared" si="13"/>
        <v>2080.9491856073228</v>
      </c>
      <c r="F49" s="14">
        <f t="shared" si="14"/>
        <v>0.67833172935424924</v>
      </c>
      <c r="G49" s="14">
        <f>F49-(Gamma-lambda*LN(D49))</f>
        <v>-4.1642928982976724E-2</v>
      </c>
      <c r="H49" s="15">
        <f t="shared" si="5"/>
        <v>172.27708355731966</v>
      </c>
      <c r="I49" s="15">
        <f t="shared" si="0"/>
        <v>252.95089143063043</v>
      </c>
      <c r="J49" s="34">
        <f t="shared" si="15"/>
        <v>3433.0253288674467</v>
      </c>
      <c r="K49" s="34">
        <f t="shared" si="1"/>
        <v>1.26</v>
      </c>
      <c r="L49" s="34">
        <f t="shared" si="16"/>
        <v>3.4517797364003839</v>
      </c>
      <c r="M49" s="40">
        <f t="shared" si="6"/>
        <v>-2.1917797364003837</v>
      </c>
      <c r="N49" s="44">
        <f t="shared" si="2"/>
        <v>2.0000000000000001E-4</v>
      </c>
      <c r="O49" s="44">
        <f t="shared" si="7"/>
        <v>-4.3835594728007678E-4</v>
      </c>
      <c r="P49" s="14">
        <f t="shared" si="3"/>
        <v>152.5756117594772</v>
      </c>
      <c r="Q49" s="44">
        <f t="shared" si="17"/>
        <v>-6.6882426824662847E-2</v>
      </c>
      <c r="R49" s="73">
        <f t="shared" si="18"/>
        <v>3203.4162635222556</v>
      </c>
      <c r="S49" s="73">
        <f>Q49/(1/Mtc+1/(path_DqDp-V48))</f>
        <v>4.7106363719306002E-2</v>
      </c>
      <c r="T49" s="52">
        <f>D49*S49/(path_DqDp-E49/D49)</f>
        <v>-62.859545103598613</v>
      </c>
      <c r="U49" s="73">
        <f t="shared" si="19"/>
        <v>540.00313575140774</v>
      </c>
      <c r="V49" s="14">
        <f t="shared" si="20"/>
        <v>3.5033016755384363</v>
      </c>
      <c r="W49">
        <f t="shared" si="21"/>
        <v>1891.7938902739163</v>
      </c>
      <c r="X49">
        <f t="shared" si="4"/>
        <v>-2.4850493606913142E-4</v>
      </c>
      <c r="Y49" s="44">
        <f t="shared" si="22"/>
        <v>-4.8105685824326123E-2</v>
      </c>
      <c r="Z49">
        <f t="shared" si="8"/>
        <v>-1.0979713112595798E-3</v>
      </c>
      <c r="AA49" s="43">
        <f t="shared" si="23"/>
        <v>4.4133984853769466E-2</v>
      </c>
    </row>
    <row r="50" spans="1:27">
      <c r="A50" s="74">
        <f t="shared" si="9"/>
        <v>42</v>
      </c>
      <c r="B50" s="40">
        <f t="shared" si="10"/>
        <v>2.8098756245660761</v>
      </c>
      <c r="C50" s="51">
        <f t="shared" si="11"/>
        <v>-4.8105685824326123</v>
      </c>
      <c r="D50" s="34">
        <f t="shared" si="12"/>
        <v>540.00313575140774</v>
      </c>
      <c r="E50" s="34">
        <f t="shared" si="13"/>
        <v>1891.7938902739163</v>
      </c>
      <c r="F50" s="14">
        <f t="shared" si="14"/>
        <v>0.675870119905563</v>
      </c>
      <c r="G50" s="14">
        <f>F50-(Gamma-lambda*LN(D50))</f>
        <v>-4.5756255897109299E-2</v>
      </c>
      <c r="H50" s="15">
        <f t="shared" si="5"/>
        <v>163.04836632137506</v>
      </c>
      <c r="I50" s="15">
        <f t="shared" si="0"/>
        <v>226.24377996527295</v>
      </c>
      <c r="J50" s="34">
        <f t="shared" si="15"/>
        <v>3203.4162635222556</v>
      </c>
      <c r="K50" s="34">
        <f t="shared" si="1"/>
        <v>1.26</v>
      </c>
      <c r="L50" s="34">
        <f t="shared" si="16"/>
        <v>3.5033016755384363</v>
      </c>
      <c r="M50" s="40">
        <f t="shared" si="6"/>
        <v>-2.2433016755384365</v>
      </c>
      <c r="N50" s="44">
        <f t="shared" si="2"/>
        <v>2.0000000000000001E-4</v>
      </c>
      <c r="O50" s="44">
        <f t="shared" si="7"/>
        <v>-4.4866033510768734E-4</v>
      </c>
      <c r="P50" s="14">
        <f t="shared" si="3"/>
        <v>152.35182908232392</v>
      </c>
      <c r="Q50" s="44">
        <f t="shared" si="17"/>
        <v>-6.8354222690344552E-2</v>
      </c>
      <c r="R50" s="73">
        <f t="shared" si="18"/>
        <v>2984.4492348755839</v>
      </c>
      <c r="S50" s="73">
        <f>Q50/(1/Mtc+1/(path_DqDp-V49))</f>
        <v>5.7285076574827107E-2</v>
      </c>
      <c r="T50" s="52">
        <f>D50*S50/(path_DqDp-E50/D50)</f>
        <v>-61.462384263021917</v>
      </c>
      <c r="U50" s="73">
        <f t="shared" si="19"/>
        <v>478.54075148838581</v>
      </c>
      <c r="V50" s="14">
        <f t="shared" si="20"/>
        <v>3.5663406981694981</v>
      </c>
      <c r="W50">
        <f t="shared" si="21"/>
        <v>1706.6393577656461</v>
      </c>
      <c r="X50">
        <f t="shared" si="4"/>
        <v>-2.71664415580645E-4</v>
      </c>
      <c r="Y50" s="44">
        <f t="shared" si="22"/>
        <v>-4.8826010575014456E-2</v>
      </c>
      <c r="Z50">
        <f t="shared" si="8"/>
        <v>-1.1355804212311025E-3</v>
      </c>
      <c r="AA50" s="43">
        <f t="shared" si="23"/>
        <v>4.3198404432538362E-2</v>
      </c>
    </row>
    <row r="51" spans="1:27">
      <c r="A51" s="74">
        <f t="shared" si="9"/>
        <v>43</v>
      </c>
      <c r="B51" s="40">
        <f t="shared" si="10"/>
        <v>2.6923067574200212</v>
      </c>
      <c r="C51" s="51">
        <f t="shared" si="11"/>
        <v>-4.8826010575014456</v>
      </c>
      <c r="D51" s="34">
        <f t="shared" si="12"/>
        <v>478.54075148838581</v>
      </c>
      <c r="E51" s="34">
        <f t="shared" si="13"/>
        <v>1706.6393577656461</v>
      </c>
      <c r="F51" s="14">
        <f t="shared" si="14"/>
        <v>0.67696909731892174</v>
      </c>
      <c r="G51" s="14">
        <f>F51-(Gamma-lambda*LN(D51))</f>
        <v>-4.6469782095953205E-2</v>
      </c>
      <c r="H51" s="15">
        <f t="shared" si="5"/>
        <v>153.48918301966302</v>
      </c>
      <c r="I51" s="15">
        <f t="shared" si="0"/>
        <v>200.62451301344922</v>
      </c>
      <c r="J51" s="34">
        <f t="shared" si="15"/>
        <v>2984.4492348755839</v>
      </c>
      <c r="K51" s="34">
        <f t="shared" si="1"/>
        <v>1.26</v>
      </c>
      <c r="L51" s="34">
        <f t="shared" si="16"/>
        <v>3.5663406981694981</v>
      </c>
      <c r="M51" s="40">
        <f t="shared" si="6"/>
        <v>-2.3063406981694978</v>
      </c>
      <c r="N51" s="44">
        <f t="shared" si="2"/>
        <v>2.0000000000000001E-4</v>
      </c>
      <c r="O51" s="44">
        <f t="shared" si="7"/>
        <v>-4.6126813963389958E-4</v>
      </c>
      <c r="P51" s="14">
        <f t="shared" si="3"/>
        <v>152.45173611990199</v>
      </c>
      <c r="Q51" s="44">
        <f t="shared" si="17"/>
        <v>-7.0321128703985367E-2</v>
      </c>
      <c r="R51" s="73">
        <f t="shared" si="18"/>
        <v>2774.5793961193876</v>
      </c>
      <c r="S51" s="73">
        <f>Q51/(1/Mtc+1/(path_DqDp-V50))</f>
        <v>7.2341570922056661E-2</v>
      </c>
      <c r="T51" s="52">
        <f>D51*S51/(path_DqDp-E51/D51)</f>
        <v>-61.126438246065348</v>
      </c>
      <c r="U51" s="73">
        <f t="shared" si="19"/>
        <v>417.41431324232047</v>
      </c>
      <c r="V51" s="14">
        <f t="shared" si="20"/>
        <v>3.6466607019061734</v>
      </c>
      <c r="W51">
        <f t="shared" si="21"/>
        <v>1522.1683725139237</v>
      </c>
      <c r="X51">
        <f t="shared" si="4"/>
        <v>-3.0468080559013062E-4</v>
      </c>
      <c r="Y51" s="44">
        <f t="shared" si="22"/>
        <v>-4.9591959520238489E-2</v>
      </c>
      <c r="Z51">
        <f t="shared" si="8"/>
        <v>-1.2018500693178513E-3</v>
      </c>
      <c r="AA51" s="43">
        <f t="shared" si="23"/>
        <v>4.2196554363220513E-2</v>
      </c>
    </row>
    <row r="52" spans="1:27">
      <c r="A52" s="74">
        <f t="shared" si="9"/>
        <v>44</v>
      </c>
      <c r="B52" s="40">
        <f t="shared" si="10"/>
        <v>2.5665901189807689</v>
      </c>
      <c r="C52" s="51">
        <f t="shared" si="11"/>
        <v>-4.9591959520238493</v>
      </c>
      <c r="D52" s="34">
        <f t="shared" si="12"/>
        <v>417.41431324232047</v>
      </c>
      <c r="E52" s="34">
        <f t="shared" si="13"/>
        <v>1522.1683725139237</v>
      </c>
      <c r="F52" s="14">
        <f t="shared" si="14"/>
        <v>0.67812161692002315</v>
      </c>
      <c r="G52" s="14">
        <f>F52-(Gamma-lambda*LN(D52))</f>
        <v>-4.7367193797719587E-2</v>
      </c>
      <c r="H52" s="15">
        <f t="shared" si="5"/>
        <v>143.35141341770125</v>
      </c>
      <c r="I52" s="15">
        <f t="shared" si="0"/>
        <v>175.11799556594096</v>
      </c>
      <c r="J52" s="34">
        <f t="shared" si="15"/>
        <v>2774.5793961193876</v>
      </c>
      <c r="K52" s="34">
        <f t="shared" si="1"/>
        <v>1.26</v>
      </c>
      <c r="L52" s="34">
        <f t="shared" si="16"/>
        <v>3.6466607019061734</v>
      </c>
      <c r="M52" s="40">
        <f t="shared" si="6"/>
        <v>-2.3866607019061732</v>
      </c>
      <c r="N52" s="44">
        <f t="shared" si="2"/>
        <v>2.0000000000000001E-4</v>
      </c>
      <c r="O52" s="44">
        <f t="shared" si="7"/>
        <v>-4.7733214038123465E-4</v>
      </c>
      <c r="P52" s="14">
        <f t="shared" si="3"/>
        <v>152.55651062909303</v>
      </c>
      <c r="Q52" s="44">
        <f t="shared" si="17"/>
        <v>-7.2820125747677544E-2</v>
      </c>
      <c r="R52" s="73">
        <f t="shared" si="18"/>
        <v>2572.5341755970589</v>
      </c>
      <c r="S52" s="73">
        <f>Q52/(1/Mtc+1/(path_DqDp-V51))</f>
        <v>9.673812090110602E-2</v>
      </c>
      <c r="T52" s="52">
        <f>D52*S52/(path_DqDp-E52/D52)</f>
        <v>-62.443683652430479</v>
      </c>
      <c r="U52" s="73">
        <f t="shared" si="19"/>
        <v>354.97062958989</v>
      </c>
      <c r="V52" s="14">
        <f t="shared" si="20"/>
        <v>3.7555707421150633</v>
      </c>
      <c r="W52">
        <f t="shared" si="21"/>
        <v>1333.1173107979544</v>
      </c>
      <c r="X52">
        <f t="shared" si="4"/>
        <v>-3.5658062125840871E-4</v>
      </c>
      <c r="Y52" s="44">
        <f t="shared" si="22"/>
        <v>-5.0425872281878135E-2</v>
      </c>
      <c r="Z52">
        <f t="shared" si="8"/>
        <v>-1.3187945427863149E-3</v>
      </c>
      <c r="AA52" s="43">
        <f t="shared" si="23"/>
        <v>4.1077759820434198E-2</v>
      </c>
    </row>
    <row r="53" spans="1:27">
      <c r="A53" s="74">
        <f t="shared" si="9"/>
        <v>45</v>
      </c>
      <c r="B53" s="40">
        <f t="shared" si="10"/>
        <v>2.4269135726474822</v>
      </c>
      <c r="C53" s="51">
        <f t="shared" si="11"/>
        <v>-5.0425872281878137</v>
      </c>
      <c r="D53" s="34">
        <f t="shared" si="12"/>
        <v>354.97062958989</v>
      </c>
      <c r="E53" s="34">
        <f t="shared" si="13"/>
        <v>1333.1173107979544</v>
      </c>
      <c r="F53" s="14">
        <f t="shared" si="14"/>
        <v>0.67934713523238155</v>
      </c>
      <c r="G53" s="14">
        <f>F53-(Gamma-lambda*LN(D53))</f>
        <v>-4.8572338980070406E-2</v>
      </c>
      <c r="H53" s="15">
        <f t="shared" si="5"/>
        <v>132.19484539512399</v>
      </c>
      <c r="I53" s="15">
        <f t="shared" si="0"/>
        <v>149.02972747335417</v>
      </c>
      <c r="J53" s="34">
        <f t="shared" si="15"/>
        <v>2572.5341755970589</v>
      </c>
      <c r="K53" s="34">
        <f t="shared" si="1"/>
        <v>1.26</v>
      </c>
      <c r="L53" s="34">
        <f t="shared" si="16"/>
        <v>3.7555707421150633</v>
      </c>
      <c r="M53" s="40">
        <f t="shared" si="6"/>
        <v>-2.4955707421150635</v>
      </c>
      <c r="N53" s="44">
        <f t="shared" si="2"/>
        <v>2.0000000000000001E-4</v>
      </c>
      <c r="O53" s="44">
        <f t="shared" si="7"/>
        <v>-4.9911414842301275E-4</v>
      </c>
      <c r="P53" s="14">
        <f t="shared" si="3"/>
        <v>152.66792138476197</v>
      </c>
      <c r="Q53" s="44">
        <f t="shared" si="17"/>
        <v>-7.6198719573466925E-2</v>
      </c>
      <c r="R53" s="73">
        <f t="shared" si="18"/>
        <v>2376.5103653575788</v>
      </c>
      <c r="S53" s="73">
        <f>Q53/(1/Mtc+1/(path_DqDp-V52))</f>
        <v>0.14381132332720145</v>
      </c>
      <c r="T53" s="52">
        <f>D53*S53/(path_DqDp-E53/D53)</f>
        <v>-67.563224908248088</v>
      </c>
      <c r="U53" s="73">
        <f t="shared" si="19"/>
        <v>287.40740468164188</v>
      </c>
      <c r="V53" s="14">
        <f t="shared" si="20"/>
        <v>3.9217345271520978</v>
      </c>
      <c r="W53">
        <f t="shared" si="21"/>
        <v>1127.1355422991705</v>
      </c>
      <c r="X53">
        <f t="shared" si="4"/>
        <v>-4.533540123417865E-4</v>
      </c>
      <c r="Y53" s="44">
        <f t="shared" si="22"/>
        <v>-5.1378340442642938E-2</v>
      </c>
      <c r="Z53">
        <f t="shared" si="8"/>
        <v>-1.5581679291890261E-3</v>
      </c>
      <c r="AA53" s="43">
        <f t="shared" si="23"/>
        <v>3.9719591891245173E-2</v>
      </c>
    </row>
    <row r="54" spans="1:27">
      <c r="A54" s="74">
        <f t="shared" si="9"/>
        <v>46</v>
      </c>
      <c r="B54" s="40">
        <f t="shared" si="10"/>
        <v>2.2593478410364196</v>
      </c>
      <c r="C54" s="51">
        <f t="shared" si="11"/>
        <v>-5.1378340442642934</v>
      </c>
      <c r="D54" s="34">
        <f t="shared" si="12"/>
        <v>287.40740468164188</v>
      </c>
      <c r="E54" s="34">
        <f t="shared" si="13"/>
        <v>1127.1355422991705</v>
      </c>
      <c r="F54" s="14">
        <f t="shared" si="14"/>
        <v>0.68068139565100494</v>
      </c>
      <c r="G54" s="14">
        <f>F54-(Gamma-lambda*LN(D54))</f>
        <v>-5.0405093283660607E-2</v>
      </c>
      <c r="H54" s="15">
        <f t="shared" si="5"/>
        <v>118.95077811891865</v>
      </c>
      <c r="I54" s="15">
        <f t="shared" si="0"/>
        <v>120.76006950519375</v>
      </c>
      <c r="J54" s="34">
        <f t="shared" si="15"/>
        <v>2376.5103653575788</v>
      </c>
      <c r="K54" s="34">
        <f t="shared" si="1"/>
        <v>1.26</v>
      </c>
      <c r="L54" s="34">
        <f t="shared" si="16"/>
        <v>3.9217345271520982</v>
      </c>
      <c r="M54" s="40">
        <f t="shared" si="6"/>
        <v>-2.661734527152098</v>
      </c>
      <c r="N54" s="44">
        <f t="shared" si="2"/>
        <v>2.0000000000000001E-4</v>
      </c>
      <c r="O54" s="44">
        <f t="shared" si="7"/>
        <v>-5.3234690543041961E-4</v>
      </c>
      <c r="P54" s="14">
        <f t="shared" si="3"/>
        <v>152.789217786455</v>
      </c>
      <c r="Q54" s="44">
        <f t="shared" si="17"/>
        <v>-8.1336867271753738E-2</v>
      </c>
      <c r="R54" s="73">
        <f t="shared" si="18"/>
        <v>2183.2124572005428</v>
      </c>
      <c r="S54" s="73">
        <f>Q54/(1/Mtc+1/(path_DqDp-V53))</f>
        <v>0.27925835235887581</v>
      </c>
      <c r="T54" s="52">
        <f>D54*S54/(path_DqDp-E54/D54)</f>
        <v>-87.075959425236832</v>
      </c>
      <c r="U54" s="73">
        <f t="shared" si="19"/>
        <v>200.33144525640506</v>
      </c>
      <c r="V54" s="14">
        <f t="shared" si="20"/>
        <v>4.2696101122523098</v>
      </c>
      <c r="W54">
        <f t="shared" si="21"/>
        <v>855.33716446886706</v>
      </c>
      <c r="X54">
        <f t="shared" si="4"/>
        <v>-7.2106582732210005E-4</v>
      </c>
      <c r="Y54" s="44">
        <f t="shared" si="22"/>
        <v>-5.2631753175395458E-2</v>
      </c>
      <c r="Z54">
        <f t="shared" si="8"/>
        <v>-2.284965110178418E-3</v>
      </c>
      <c r="AA54" s="43">
        <f t="shared" si="23"/>
        <v>3.7634626781066757E-2</v>
      </c>
    </row>
    <row r="55" spans="1:27">
      <c r="A55" s="74">
        <f t="shared" si="9"/>
        <v>47</v>
      </c>
      <c r="B55" s="40">
        <f t="shared" si="10"/>
        <v>2.0090709055934939</v>
      </c>
      <c r="C55" s="51">
        <f t="shared" si="11"/>
        <v>-5.2631753175395461</v>
      </c>
      <c r="D55" s="34">
        <f t="shared" si="12"/>
        <v>200.33144525640506</v>
      </c>
      <c r="E55" s="34">
        <f t="shared" si="13"/>
        <v>855.33716446886706</v>
      </c>
      <c r="F55" s="14">
        <f t="shared" si="14"/>
        <v>0.68220534470822869</v>
      </c>
      <c r="G55" s="14">
        <f>F55-(Gamma-lambda*LN(D55))</f>
        <v>-5.42950569745837E-2</v>
      </c>
      <c r="H55" s="15">
        <f t="shared" si="5"/>
        <v>99.3099750834958</v>
      </c>
      <c r="I55" s="15">
        <f t="shared" si="0"/>
        <v>84.249656980862127</v>
      </c>
      <c r="J55" s="34">
        <f t="shared" si="15"/>
        <v>2183.2124572005428</v>
      </c>
      <c r="K55" s="34">
        <f t="shared" si="1"/>
        <v>1.26</v>
      </c>
      <c r="L55" s="34">
        <f t="shared" si="16"/>
        <v>4.2696101122523098</v>
      </c>
      <c r="M55" s="40">
        <f t="shared" si="6"/>
        <v>-3.00961011225231</v>
      </c>
      <c r="N55" s="44">
        <f t="shared" si="2"/>
        <v>2.0000000000000001E-4</v>
      </c>
      <c r="O55" s="44">
        <f t="shared" si="7"/>
        <v>-6.0192202245046202E-4</v>
      </c>
      <c r="P55" s="14">
        <f t="shared" si="3"/>
        <v>152.927758609839</v>
      </c>
      <c r="Q55" s="44">
        <f t="shared" si="17"/>
        <v>-9.2050585751250344E-2</v>
      </c>
      <c r="R55" s="73">
        <f t="shared" si="18"/>
        <v>1982.2464716958061</v>
      </c>
      <c r="S55" s="73">
        <f>Q55/(1/Mtc+1/(path_DqDp-V54))</f>
        <v>-15.322831077791315</v>
      </c>
      <c r="T55" s="52">
        <f>D55*S55/(path_DqDp-E55/D55)</f>
        <v>2417.7854804480812</v>
      </c>
      <c r="U55" s="73">
        <f t="shared" si="19"/>
        <v>2618.1169257044862</v>
      </c>
      <c r="V55" s="14">
        <f t="shared" si="20"/>
        <v>0.90943707267563989</v>
      </c>
      <c r="W55">
        <f t="shared" si="21"/>
        <v>2381.0125928352336</v>
      </c>
      <c r="X55">
        <f t="shared" si="4"/>
        <v>2.8697867351522837E-2</v>
      </c>
      <c r="Y55" s="44">
        <f t="shared" si="22"/>
        <v>-2.4535807846323084E-2</v>
      </c>
      <c r="Z55">
        <f t="shared" si="8"/>
        <v>1.5362761163555227E-2</v>
      </c>
      <c r="AA55" s="43">
        <f t="shared" si="23"/>
        <v>5.3197387944621984E-2</v>
      </c>
    </row>
    <row r="56" spans="1:27">
      <c r="A56" s="74">
        <f t="shared" si="9"/>
        <v>48</v>
      </c>
      <c r="B56" s="40">
        <f t="shared" si="10"/>
        <v>4.501878532918095</v>
      </c>
      <c r="C56" s="51">
        <f t="shared" si="11"/>
        <v>-2.4535807846323086</v>
      </c>
      <c r="D56" s="34">
        <f t="shared" si="12"/>
        <v>2618.1169257044862</v>
      </c>
      <c r="E56" s="34">
        <f t="shared" si="13"/>
        <v>2381.0125928352336</v>
      </c>
      <c r="F56" s="14">
        <f t="shared" si="14"/>
        <v>0.6842108050806327</v>
      </c>
      <c r="G56" s="14">
        <f>F56-(Gamma-lambda*LN(D56))</f>
        <v>-1.3736035803907698E-2</v>
      </c>
      <c r="H56" s="15">
        <f t="shared" si="5"/>
        <v>359.01519492707905</v>
      </c>
      <c r="I56" s="15">
        <f t="shared" si="0"/>
        <v>1102.3652038089956</v>
      </c>
      <c r="J56" s="34">
        <f t="shared" si="15"/>
        <v>1982.2464716958061</v>
      </c>
      <c r="K56" s="34">
        <f t="shared" si="1"/>
        <v>1.26</v>
      </c>
      <c r="L56" s="34">
        <f t="shared" si="16"/>
        <v>0.90943707267563989</v>
      </c>
      <c r="M56" s="40">
        <f t="shared" si="6"/>
        <v>0.35056292732436012</v>
      </c>
      <c r="N56" s="44">
        <f t="shared" si="2"/>
        <v>2.0000000000000001E-4</v>
      </c>
      <c r="O56" s="44">
        <f t="shared" si="7"/>
        <v>7.0112585464872026E-5</v>
      </c>
      <c r="P56" s="14">
        <f t="shared" si="3"/>
        <v>153.11007318914844</v>
      </c>
      <c r="Q56" s="44">
        <f t="shared" si="17"/>
        <v>1.073494309200698E-2</v>
      </c>
      <c r="R56" s="73">
        <f t="shared" si="18"/>
        <v>2003.5257747637922</v>
      </c>
      <c r="S56" s="73">
        <f>Q56/(1/Mtc+1/(path_DqDp-V55))</f>
        <v>8.4394813417189105E-3</v>
      </c>
      <c r="T56" s="52">
        <f>D56*S56/(path_DqDp-E56/D56)</f>
        <v>10.569186249371034</v>
      </c>
      <c r="U56" s="73">
        <f t="shared" si="19"/>
        <v>2628.6861119538571</v>
      </c>
      <c r="V56" s="14">
        <f t="shared" si="20"/>
        <v>0.9178147083724143</v>
      </c>
      <c r="W56">
        <f t="shared" si="21"/>
        <v>2412.6467772455449</v>
      </c>
      <c r="X56">
        <f t="shared" si="4"/>
        <v>9.587735727553255E-6</v>
      </c>
      <c r="Y56" s="44">
        <f t="shared" si="22"/>
        <v>-2.4456107525130659E-2</v>
      </c>
      <c r="Z56">
        <f t="shared" si="8"/>
        <v>8.811377584376784E-5</v>
      </c>
      <c r="AA56" s="43">
        <f t="shared" si="23"/>
        <v>5.3485501720465754E-2</v>
      </c>
    </row>
    <row r="57" spans="1:27">
      <c r="A57" s="74">
        <f t="shared" si="9"/>
        <v>49</v>
      </c>
      <c r="B57" s="40">
        <f t="shared" si="10"/>
        <v>4.5333465878755534</v>
      </c>
      <c r="C57" s="51">
        <f t="shared" si="11"/>
        <v>-2.4456107525130659</v>
      </c>
      <c r="D57" s="34">
        <f t="shared" si="12"/>
        <v>2628.6861119538571</v>
      </c>
      <c r="E57" s="34">
        <f t="shared" si="13"/>
        <v>2412.6467772455449</v>
      </c>
      <c r="F57" s="14">
        <f t="shared" si="14"/>
        <v>0.6392572925541169</v>
      </c>
      <c r="G57" s="14">
        <f>F57-(Gamma-lambda*LN(D57))</f>
        <v>-5.8629116098817713E-2</v>
      </c>
      <c r="H57" s="15">
        <f t="shared" si="5"/>
        <v>359.7391268095929</v>
      </c>
      <c r="I57" s="15">
        <f t="shared" si="0"/>
        <v>1077.2732197140219</v>
      </c>
      <c r="J57" s="34">
        <f t="shared" si="15"/>
        <v>2003.5257747637922</v>
      </c>
      <c r="K57" s="34">
        <f t="shared" si="1"/>
        <v>1.26</v>
      </c>
      <c r="L57" s="34">
        <f t="shared" si="16"/>
        <v>0.9178147083724143</v>
      </c>
      <c r="M57" s="40">
        <f t="shared" si="6"/>
        <v>0.34218529162758571</v>
      </c>
      <c r="N57" s="44">
        <f t="shared" si="2"/>
        <v>2.0000000000000001E-4</v>
      </c>
      <c r="O57" s="44">
        <f t="shared" si="7"/>
        <v>6.8437058325517141E-5</v>
      </c>
      <c r="P57" s="14">
        <f t="shared" si="3"/>
        <v>149.02339023219244</v>
      </c>
      <c r="Q57" s="44">
        <f t="shared" si="17"/>
        <v>1.0198722449186855E-2</v>
      </c>
      <c r="R57" s="73">
        <f t="shared" si="18"/>
        <v>2023.9591780604003</v>
      </c>
      <c r="S57" s="73">
        <f>Q57/(1/Mtc+1/(path_DqDp-V56))</f>
        <v>8.0058079700607871E-3</v>
      </c>
      <c r="T57" s="52">
        <f>D57*S57/(path_DqDp-E57/D57)</f>
        <v>10.107052581001664</v>
      </c>
      <c r="U57" s="73">
        <f t="shared" si="19"/>
        <v>2638.793164534859</v>
      </c>
      <c r="V57" s="14">
        <f t="shared" si="20"/>
        <v>0.92576471939896299</v>
      </c>
      <c r="W57">
        <f t="shared" si="21"/>
        <v>2442.9016135175152</v>
      </c>
      <c r="X57">
        <f t="shared" si="4"/>
        <v>9.3820698371066254E-6</v>
      </c>
      <c r="Y57" s="44">
        <f t="shared" si="22"/>
        <v>-2.4378288396968036E-2</v>
      </c>
      <c r="Z57">
        <f t="shared" si="8"/>
        <v>8.4102156305016024E-5</v>
      </c>
      <c r="AA57" s="43">
        <f t="shared" si="23"/>
        <v>5.3769603876770773E-2</v>
      </c>
    </row>
    <row r="58" spans="1:27">
      <c r="A58" s="74">
        <f t="shared" si="9"/>
        <v>50</v>
      </c>
      <c r="B58" s="40">
        <f t="shared" si="10"/>
        <v>4.5643507744448097</v>
      </c>
      <c r="C58" s="51">
        <f t="shared" si="11"/>
        <v>-2.4378288396968038</v>
      </c>
      <c r="D58" s="34">
        <f t="shared" si="12"/>
        <v>2638.793164534859</v>
      </c>
      <c r="E58" s="34">
        <f t="shared" si="13"/>
        <v>2442.9016135175152</v>
      </c>
      <c r="F58" s="14">
        <f t="shared" si="14"/>
        <v>0.63912977204020904</v>
      </c>
      <c r="G58" s="14">
        <f>F58-(Gamma-lambda*LN(D58))</f>
        <v>-5.869907360514226E-2</v>
      </c>
      <c r="H58" s="15">
        <f t="shared" si="5"/>
        <v>360.43004498924182</v>
      </c>
      <c r="I58" s="15">
        <f t="shared" si="0"/>
        <v>1081.3311095613215</v>
      </c>
      <c r="J58" s="34">
        <f t="shared" si="15"/>
        <v>2023.9591780604003</v>
      </c>
      <c r="K58" s="34">
        <f t="shared" si="1"/>
        <v>1.26</v>
      </c>
      <c r="L58" s="34">
        <f t="shared" si="16"/>
        <v>0.92576471939896299</v>
      </c>
      <c r="M58" s="40">
        <f t="shared" si="6"/>
        <v>0.33423528060103702</v>
      </c>
      <c r="N58" s="44">
        <f t="shared" si="2"/>
        <v>2.0000000000000001E-4</v>
      </c>
      <c r="O58" s="44">
        <f t="shared" si="7"/>
        <v>6.6847056120207404E-5</v>
      </c>
      <c r="P58" s="14">
        <f t="shared" si="3"/>
        <v>149.01179745820085</v>
      </c>
      <c r="Q58" s="44">
        <f t="shared" si="17"/>
        <v>9.9609999872613316E-3</v>
      </c>
      <c r="R58" s="73">
        <f t="shared" si="18"/>
        <v>2044.1198354072776</v>
      </c>
      <c r="S58" s="73">
        <f>Q58/(1/Mtc+1/(path_DqDp-V57))</f>
        <v>7.8079182750110266E-3</v>
      </c>
      <c r="T58" s="52">
        <f>D58*S58/(path_DqDp-E58/D58)</f>
        <v>9.933049334391697</v>
      </c>
      <c r="U58" s="73">
        <f t="shared" si="19"/>
        <v>2648.7262138692508</v>
      </c>
      <c r="V58" s="14">
        <f t="shared" si="20"/>
        <v>0.93351944458990499</v>
      </c>
      <c r="W58">
        <f t="shared" si="21"/>
        <v>2472.637424041945</v>
      </c>
      <c r="X58">
        <f t="shared" si="4"/>
        <v>9.1859461422703105E-6</v>
      </c>
      <c r="Y58" s="44">
        <f t="shared" si="22"/>
        <v>-2.4302255394705558E-2</v>
      </c>
      <c r="Z58">
        <f t="shared" si="8"/>
        <v>8.2500920602546722E-5</v>
      </c>
      <c r="AA58" s="43">
        <f t="shared" si="23"/>
        <v>5.4052104797373317E-2</v>
      </c>
    </row>
    <row r="59" spans="1:27">
      <c r="A59" s="74">
        <f t="shared" si="9"/>
        <v>51</v>
      </c>
      <c r="B59" s="40">
        <f t="shared" si="10"/>
        <v>4.5951352999138138</v>
      </c>
      <c r="C59" s="51">
        <f t="shared" si="11"/>
        <v>-2.4302255394705559</v>
      </c>
      <c r="D59" s="34">
        <f t="shared" si="12"/>
        <v>2648.7262138692508</v>
      </c>
      <c r="E59" s="34">
        <f t="shared" si="13"/>
        <v>2472.637424041945</v>
      </c>
      <c r="F59" s="14">
        <f t="shared" si="14"/>
        <v>0.6390052614351488</v>
      </c>
      <c r="G59" s="14">
        <f>F59-(Gamma-lambda*LN(D59))</f>
        <v>-5.8767226623733015E-2</v>
      </c>
      <c r="H59" s="15">
        <f t="shared" si="5"/>
        <v>361.10778029625192</v>
      </c>
      <c r="I59" s="15">
        <f t="shared" si="0"/>
        <v>1085.319050158226</v>
      </c>
      <c r="J59" s="34">
        <f t="shared" si="15"/>
        <v>2044.1198354072776</v>
      </c>
      <c r="K59" s="34">
        <f t="shared" si="1"/>
        <v>1.26</v>
      </c>
      <c r="L59" s="34">
        <f t="shared" si="16"/>
        <v>0.93351944458990499</v>
      </c>
      <c r="M59" s="40">
        <f t="shared" si="6"/>
        <v>0.32648055541009502</v>
      </c>
      <c r="N59" s="44">
        <f t="shared" si="2"/>
        <v>2.0000000000000001E-4</v>
      </c>
      <c r="O59" s="44">
        <f t="shared" si="7"/>
        <v>6.529611108201901E-5</v>
      </c>
      <c r="P59" s="14">
        <f t="shared" si="3"/>
        <v>149.00047831228625</v>
      </c>
      <c r="Q59" s="44">
        <f t="shared" si="17"/>
        <v>9.7291517831530078E-3</v>
      </c>
      <c r="R59" s="73">
        <f t="shared" si="18"/>
        <v>2064.0073875489088</v>
      </c>
      <c r="S59" s="73">
        <f>Q59/(1/Mtc+1/(path_DqDp-V58))</f>
        <v>7.6153848890696705E-3</v>
      </c>
      <c r="T59" s="52">
        <f>D59*S59/(path_DqDp-E59/D59)</f>
        <v>9.761073982319493</v>
      </c>
      <c r="U59" s="73">
        <f t="shared" si="19"/>
        <v>2658.4872878515703</v>
      </c>
      <c r="V59" s="14">
        <f t="shared" si="20"/>
        <v>0.94108411479664977</v>
      </c>
      <c r="W59">
        <f t="shared" si="21"/>
        <v>2501.8601559859412</v>
      </c>
      <c r="X59">
        <f t="shared" si="4"/>
        <v>8.9937368932172071E-6</v>
      </c>
      <c r="Y59" s="44">
        <f t="shared" si="22"/>
        <v>-2.4227965546730321E-2</v>
      </c>
      <c r="Z59">
        <f t="shared" si="8"/>
        <v>8.0925234898073827E-5</v>
      </c>
      <c r="AA59" s="43">
        <f t="shared" si="23"/>
        <v>5.4333030032271391E-2</v>
      </c>
    </row>
    <row r="60" spans="1:27">
      <c r="A60" s="74">
        <f t="shared" si="9"/>
        <v>52</v>
      </c>
      <c r="B60" s="40">
        <f t="shared" si="10"/>
        <v>4.6257041516694617</v>
      </c>
      <c r="C60" s="51">
        <f t="shared" si="11"/>
        <v>-2.4227965546730323</v>
      </c>
      <c r="D60" s="34">
        <f t="shared" si="12"/>
        <v>2658.4872878515703</v>
      </c>
      <c r="E60" s="34">
        <f t="shared" si="13"/>
        <v>2501.8601559859412</v>
      </c>
      <c r="F60" s="14">
        <f t="shared" si="14"/>
        <v>0.63888360863152882</v>
      </c>
      <c r="G60" s="14">
        <f>F60-(Gamma-lambda*LN(D60))</f>
        <v>-5.8833703099970935E-2</v>
      </c>
      <c r="H60" s="15">
        <f t="shared" si="5"/>
        <v>361.77254480011919</v>
      </c>
      <c r="I60" s="15">
        <f t="shared" si="0"/>
        <v>1089.2378099538066</v>
      </c>
      <c r="J60" s="34">
        <f t="shared" si="15"/>
        <v>2064.0073875489088</v>
      </c>
      <c r="K60" s="34">
        <f t="shared" si="1"/>
        <v>1.26</v>
      </c>
      <c r="L60" s="34">
        <f t="shared" si="16"/>
        <v>0.94108411479664977</v>
      </c>
      <c r="M60" s="40">
        <f t="shared" si="6"/>
        <v>0.31891588520335024</v>
      </c>
      <c r="N60" s="44">
        <f t="shared" si="2"/>
        <v>2.0000000000000001E-4</v>
      </c>
      <c r="O60" s="44">
        <f t="shared" si="7"/>
        <v>6.3783177040670056E-5</v>
      </c>
      <c r="P60" s="14">
        <f t="shared" si="3"/>
        <v>148.98941896650263</v>
      </c>
      <c r="Q60" s="44">
        <f t="shared" si="17"/>
        <v>9.5030184871270022E-3</v>
      </c>
      <c r="R60" s="73">
        <f t="shared" si="18"/>
        <v>2083.6216879103526</v>
      </c>
      <c r="S60" s="73">
        <f>Q60/(1/Mtc+1/(path_DqDp-V59))</f>
        <v>7.4280441748385533E-3</v>
      </c>
      <c r="T60" s="52">
        <f>D60*S60/(path_DqDp-E60/D60)</f>
        <v>9.5911451042390876</v>
      </c>
      <c r="U60" s="73">
        <f t="shared" si="19"/>
        <v>2668.0784329558091</v>
      </c>
      <c r="V60" s="14">
        <f t="shared" si="20"/>
        <v>0.94846380352729609</v>
      </c>
      <c r="W60">
        <f t="shared" si="21"/>
        <v>2530.5758186304147</v>
      </c>
      <c r="X60">
        <f t="shared" si="4"/>
        <v>8.8053729099303279E-6</v>
      </c>
      <c r="Y60" s="44">
        <f t="shared" si="22"/>
        <v>-2.415537699677972E-2</v>
      </c>
      <c r="Z60">
        <f t="shared" si="8"/>
        <v>7.937490850871226E-5</v>
      </c>
      <c r="AA60" s="43">
        <f t="shared" si="23"/>
        <v>5.4612404940780103E-2</v>
      </c>
    </row>
    <row r="61" spans="1:27">
      <c r="A61" s="74">
        <f t="shared" si="9"/>
        <v>53</v>
      </c>
      <c r="B61" s="40">
        <f t="shared" si="10"/>
        <v>4.6560612608520202</v>
      </c>
      <c r="C61" s="51">
        <f t="shared" si="11"/>
        <v>-2.415537699677972</v>
      </c>
      <c r="D61" s="34">
        <f t="shared" si="12"/>
        <v>2668.0784329558091</v>
      </c>
      <c r="E61" s="34">
        <f t="shared" si="13"/>
        <v>2530.5758186304147</v>
      </c>
      <c r="F61" s="14">
        <f t="shared" si="14"/>
        <v>0.63876474487476853</v>
      </c>
      <c r="G61" s="14">
        <f>F61-(Gamma-lambda*LN(D61))</f>
        <v>-5.8898548061286249E-2</v>
      </c>
      <c r="H61" s="15">
        <f t="shared" si="5"/>
        <v>362.42454886836765</v>
      </c>
      <c r="I61" s="15">
        <f t="shared" si="0"/>
        <v>1093.0882181221748</v>
      </c>
      <c r="J61" s="34">
        <f t="shared" si="15"/>
        <v>2083.6216879103526</v>
      </c>
      <c r="K61" s="34">
        <f t="shared" si="1"/>
        <v>1.26</v>
      </c>
      <c r="L61" s="34">
        <f t="shared" si="16"/>
        <v>0.94846380352729609</v>
      </c>
      <c r="M61" s="40">
        <f t="shared" si="6"/>
        <v>0.31153619647270392</v>
      </c>
      <c r="N61" s="44">
        <f t="shared" si="2"/>
        <v>2.0000000000000001E-4</v>
      </c>
      <c r="O61" s="44">
        <f t="shared" si="7"/>
        <v>6.2307239294540792E-5</v>
      </c>
      <c r="P61" s="14">
        <f t="shared" si="3"/>
        <v>148.97861317043353</v>
      </c>
      <c r="Q61" s="44">
        <f t="shared" si="17"/>
        <v>9.2824461005790292E-3</v>
      </c>
      <c r="R61" s="73">
        <f t="shared" si="18"/>
        <v>2102.9627939223778</v>
      </c>
      <c r="S61" s="73">
        <f>Q61/(1/Mtc+1/(path_DqDp-V60))</f>
        <v>7.2457385415748421E-3</v>
      </c>
      <c r="T61" s="52">
        <f>D61*S61/(path_DqDp-E61/D61)</f>
        <v>9.4232793780832189</v>
      </c>
      <c r="U61" s="73">
        <f t="shared" si="19"/>
        <v>2677.5017123338926</v>
      </c>
      <c r="V61" s="14">
        <f t="shared" si="20"/>
        <v>0.95566343265753839</v>
      </c>
      <c r="W61">
        <f t="shared" si="21"/>
        <v>2558.7904773554446</v>
      </c>
      <c r="X61">
        <f t="shared" si="4"/>
        <v>8.6207857900724137E-6</v>
      </c>
      <c r="Y61" s="44">
        <f t="shared" si="22"/>
        <v>-2.4084448971695108E-2</v>
      </c>
      <c r="Z61">
        <f t="shared" si="8"/>
        <v>7.7849745038318291E-5</v>
      </c>
      <c r="AA61" s="43">
        <f t="shared" si="23"/>
        <v>5.4890254685818422E-2</v>
      </c>
    </row>
    <row r="62" spans="1:27">
      <c r="A62" s="74">
        <f t="shared" si="9"/>
        <v>54</v>
      </c>
      <c r="B62" s="40">
        <f t="shared" si="10"/>
        <v>4.686210502858672</v>
      </c>
      <c r="C62" s="51">
        <f t="shared" si="11"/>
        <v>-2.4084448971695109</v>
      </c>
      <c r="D62" s="34">
        <f t="shared" si="12"/>
        <v>2677.5017123338926</v>
      </c>
      <c r="E62" s="34">
        <f t="shared" si="13"/>
        <v>2558.7904773554446</v>
      </c>
      <c r="F62" s="14">
        <f t="shared" si="14"/>
        <v>0.63864860319484751</v>
      </c>
      <c r="G62" s="14">
        <f>F62-(Gamma-lambda*LN(D62))</f>
        <v>-5.8961805177420001E-2</v>
      </c>
      <c r="H62" s="15">
        <f t="shared" si="5"/>
        <v>363.06400112776168</v>
      </c>
      <c r="I62" s="15">
        <f t="shared" si="0"/>
        <v>1096.8711102419363</v>
      </c>
      <c r="J62" s="34">
        <f t="shared" si="15"/>
        <v>2102.9627939223778</v>
      </c>
      <c r="K62" s="34">
        <f t="shared" si="1"/>
        <v>1.26</v>
      </c>
      <c r="L62" s="34">
        <f t="shared" si="16"/>
        <v>0.95566343265753839</v>
      </c>
      <c r="M62" s="40">
        <f t="shared" si="6"/>
        <v>0.30433656734246162</v>
      </c>
      <c r="N62" s="44">
        <f t="shared" si="2"/>
        <v>2.0000000000000001E-4</v>
      </c>
      <c r="O62" s="44">
        <f t="shared" si="7"/>
        <v>6.0867313468492325E-5</v>
      </c>
      <c r="P62" s="14">
        <f t="shared" si="3"/>
        <v>148.96805483589523</v>
      </c>
      <c r="Q62" s="44">
        <f t="shared" si="17"/>
        <v>9.0672852904879891E-3</v>
      </c>
      <c r="R62" s="73">
        <f t="shared" si="18"/>
        <v>2122.030957530154</v>
      </c>
      <c r="S62" s="73">
        <f>Q62/(1/Mtc+1/(path_DqDp-V61))</f>
        <v>7.0683158208008435E-3</v>
      </c>
      <c r="T62" s="52">
        <f>D62*S62/(path_DqDp-E62/D62)</f>
        <v>9.2574911664927768</v>
      </c>
      <c r="U62" s="73">
        <f t="shared" si="19"/>
        <v>2686.7592035003854</v>
      </c>
      <c r="V62" s="14">
        <f t="shared" si="20"/>
        <v>0.96268777754105583</v>
      </c>
      <c r="W62">
        <f t="shared" si="21"/>
        <v>2586.5102464057636</v>
      </c>
      <c r="X62">
        <f t="shared" si="4"/>
        <v>8.4399079163009921E-6</v>
      </c>
      <c r="Y62" s="44">
        <f t="shared" si="22"/>
        <v>-2.4015141750310314E-2</v>
      </c>
      <c r="Z62">
        <f t="shared" si="8"/>
        <v>7.63495388257026E-5</v>
      </c>
      <c r="AA62" s="43">
        <f t="shared" si="23"/>
        <v>5.5166604224644124E-2</v>
      </c>
    </row>
    <row r="63" spans="1:27">
      <c r="A63" s="74">
        <f t="shared" si="9"/>
        <v>55</v>
      </c>
      <c r="B63" s="40">
        <f t="shared" si="10"/>
        <v>4.7161556974540684</v>
      </c>
      <c r="C63" s="51">
        <f t="shared" si="11"/>
        <v>-2.4015141750310316</v>
      </c>
      <c r="D63" s="34">
        <f t="shared" si="12"/>
        <v>2686.7592035003854</v>
      </c>
      <c r="E63" s="34">
        <f t="shared" si="13"/>
        <v>2586.5102464057636</v>
      </c>
      <c r="F63" s="14">
        <f t="shared" si="14"/>
        <v>0.63853511835471211</v>
      </c>
      <c r="G63" s="14">
        <f>F63-(Gamma-lambda*LN(D63))</f>
        <v>-5.9023516806843368E-2</v>
      </c>
      <c r="H63" s="15">
        <f t="shared" si="5"/>
        <v>363.69110839580998</v>
      </c>
      <c r="I63" s="15">
        <f t="shared" si="0"/>
        <v>1100.587327374529</v>
      </c>
      <c r="J63" s="34">
        <f t="shared" si="15"/>
        <v>2122.030957530154</v>
      </c>
      <c r="K63" s="34">
        <f t="shared" si="1"/>
        <v>1.26</v>
      </c>
      <c r="L63" s="34">
        <f t="shared" si="16"/>
        <v>0.96268777754105594</v>
      </c>
      <c r="M63" s="40">
        <f t="shared" si="6"/>
        <v>0.29731222245894406</v>
      </c>
      <c r="N63" s="44">
        <f t="shared" si="2"/>
        <v>2.0000000000000001E-4</v>
      </c>
      <c r="O63" s="44">
        <f t="shared" si="7"/>
        <v>5.9462444491788815E-5</v>
      </c>
      <c r="P63" s="14">
        <f t="shared" si="3"/>
        <v>148.95773803224657</v>
      </c>
      <c r="Q63" s="44">
        <f t="shared" si="17"/>
        <v>8.8573912293648804E-3</v>
      </c>
      <c r="R63" s="73">
        <f t="shared" si="18"/>
        <v>2140.8266159218219</v>
      </c>
      <c r="S63" s="73">
        <f>Q63/(1/Mtc+1/(path_DqDp-V62))</f>
        <v>6.895629058903026E-3</v>
      </c>
      <c r="T63" s="52">
        <f>D63*S63/(path_DqDp-E63/D63)</f>
        <v>9.0937926124898407</v>
      </c>
      <c r="U63" s="73">
        <f t="shared" si="19"/>
        <v>2695.8529961128752</v>
      </c>
      <c r="V63" s="14">
        <f t="shared" si="20"/>
        <v>0.96954147192965645</v>
      </c>
      <c r="W63">
        <f t="shared" si="21"/>
        <v>2613.7412819572514</v>
      </c>
      <c r="X63">
        <f t="shared" si="4"/>
        <v>8.2626724716004586E-6</v>
      </c>
      <c r="Y63" s="44">
        <f t="shared" si="22"/>
        <v>-2.3947416633346926E-2</v>
      </c>
      <c r="Z63">
        <f t="shared" si="8"/>
        <v>7.487407561763077E-5</v>
      </c>
      <c r="AA63" s="43">
        <f t="shared" si="23"/>
        <v>5.5441478300261755E-2</v>
      </c>
    </row>
    <row r="64" spans="1:27">
      <c r="A64" s="74">
        <f t="shared" si="9"/>
        <v>56</v>
      </c>
      <c r="B64" s="40">
        <f t="shared" si="10"/>
        <v>4.745900608914611</v>
      </c>
      <c r="C64" s="51">
        <f t="shared" si="11"/>
        <v>-2.3947416633346927</v>
      </c>
      <c r="D64" s="34">
        <f t="shared" si="12"/>
        <v>2695.8529961128752</v>
      </c>
      <c r="E64" s="34">
        <f t="shared" si="13"/>
        <v>2613.7412819572514</v>
      </c>
      <c r="F64" s="14">
        <f t="shared" si="14"/>
        <v>0.63842422680049649</v>
      </c>
      <c r="G64" s="14">
        <f>F64-(Gamma-lambda*LN(D64))</f>
        <v>-5.9083724041285479E-2</v>
      </c>
      <c r="H64" s="15">
        <f t="shared" si="5"/>
        <v>364.30607561734513</v>
      </c>
      <c r="I64" s="15">
        <f t="shared" si="0"/>
        <v>1104.2377151810099</v>
      </c>
      <c r="J64" s="34">
        <f t="shared" si="15"/>
        <v>2140.8266159218219</v>
      </c>
      <c r="K64" s="34">
        <f t="shared" si="1"/>
        <v>1.26</v>
      </c>
      <c r="L64" s="34">
        <f t="shared" si="16"/>
        <v>0.96954147192965645</v>
      </c>
      <c r="M64" s="40">
        <f t="shared" si="6"/>
        <v>0.29045852807034356</v>
      </c>
      <c r="N64" s="44">
        <f t="shared" si="2"/>
        <v>2.0000000000000001E-4</v>
      </c>
      <c r="O64" s="44">
        <f t="shared" si="7"/>
        <v>5.8091705614068717E-5</v>
      </c>
      <c r="P64" s="14">
        <f t="shared" si="3"/>
        <v>148.94765698186333</v>
      </c>
      <c r="Q64" s="44">
        <f t="shared" si="17"/>
        <v>8.6526234412956909E-3</v>
      </c>
      <c r="R64" s="73">
        <f t="shared" si="18"/>
        <v>2159.3503824824966</v>
      </c>
      <c r="S64" s="73">
        <f>Q64/(1/Mtc+1/(path_DqDp-V63))</f>
        <v>6.727536318243064E-3</v>
      </c>
      <c r="T64" s="52">
        <f>D64*S64/(path_DqDp-E64/D64)</f>
        <v>8.9321937332203536</v>
      </c>
      <c r="U64" s="73">
        <f t="shared" si="19"/>
        <v>2704.7851898460954</v>
      </c>
      <c r="V64" s="14">
        <f t="shared" si="20"/>
        <v>0.97622901271069562</v>
      </c>
      <c r="W64">
        <f t="shared" si="21"/>
        <v>2640.4897754779649</v>
      </c>
      <c r="X64">
        <f t="shared" si="4"/>
        <v>8.0890134528290065E-6</v>
      </c>
      <c r="Y64" s="44">
        <f t="shared" si="22"/>
        <v>-2.3881235914280027E-2</v>
      </c>
      <c r="Z64">
        <f t="shared" si="8"/>
        <v>7.3423133213977004E-5</v>
      </c>
      <c r="AA64" s="43">
        <f t="shared" si="23"/>
        <v>5.5714901433475732E-2</v>
      </c>
    </row>
    <row r="65" spans="1:27">
      <c r="A65" s="74">
        <f t="shared" si="9"/>
        <v>57</v>
      </c>
      <c r="B65" s="40">
        <f t="shared" si="10"/>
        <v>4.7754489462049055</v>
      </c>
      <c r="C65" s="51">
        <f t="shared" si="11"/>
        <v>-2.3881235914280028</v>
      </c>
      <c r="D65" s="34">
        <f t="shared" si="12"/>
        <v>2704.7851898460954</v>
      </c>
      <c r="E65" s="34">
        <f t="shared" si="13"/>
        <v>2640.4897754779649</v>
      </c>
      <c r="F65" s="14">
        <f t="shared" si="14"/>
        <v>0.63831586661335504</v>
      </c>
      <c r="G65" s="14">
        <f>F65-(Gamma-lambda*LN(D65))</f>
        <v>-5.9142466748583922E-2</v>
      </c>
      <c r="H65" s="15">
        <f t="shared" si="5"/>
        <v>364.90910580597392</v>
      </c>
      <c r="I65" s="15">
        <f t="shared" si="0"/>
        <v>1107.8231230764184</v>
      </c>
      <c r="J65" s="34">
        <f t="shared" si="15"/>
        <v>2159.3503824824966</v>
      </c>
      <c r="K65" s="34">
        <f t="shared" si="1"/>
        <v>1.26</v>
      </c>
      <c r="L65" s="34">
        <f t="shared" si="16"/>
        <v>0.97622901271069551</v>
      </c>
      <c r="M65" s="40">
        <f t="shared" si="6"/>
        <v>0.2837709872893045</v>
      </c>
      <c r="N65" s="44">
        <f t="shared" si="2"/>
        <v>2.0000000000000001E-4</v>
      </c>
      <c r="O65" s="44">
        <f t="shared" si="7"/>
        <v>5.67541974578609E-5</v>
      </c>
      <c r="P65" s="14">
        <f t="shared" si="3"/>
        <v>148.93780605575955</v>
      </c>
      <c r="Q65" s="44">
        <f t="shared" si="17"/>
        <v>8.4528456538291684E-3</v>
      </c>
      <c r="R65" s="73">
        <f t="shared" si="18"/>
        <v>2177.6030379781578</v>
      </c>
      <c r="S65" s="73">
        <f>Q65/(1/Mtc+1/(path_DqDp-V64))</f>
        <v>6.5639004864199522E-3</v>
      </c>
      <c r="T65" s="52">
        <f>D65*S65/(path_DqDp-E65/D65)</f>
        <v>8.7727025116969362</v>
      </c>
      <c r="U65" s="73">
        <f t="shared" si="19"/>
        <v>2713.5578923577923</v>
      </c>
      <c r="V65" s="14">
        <f t="shared" si="20"/>
        <v>0.98275476446898835</v>
      </c>
      <c r="W65">
        <f t="shared" si="21"/>
        <v>2666.7619473770465</v>
      </c>
      <c r="X65">
        <f t="shared" si="4"/>
        <v>7.9188656825786348E-6</v>
      </c>
      <c r="Y65" s="44">
        <f t="shared" si="22"/>
        <v>-2.3816562851139589E-2</v>
      </c>
      <c r="Z65">
        <f t="shared" si="8"/>
        <v>7.1996482085735365E-5</v>
      </c>
      <c r="AA65" s="43">
        <f t="shared" si="23"/>
        <v>5.5986897915561468E-2</v>
      </c>
    </row>
    <row r="66" spans="1:27">
      <c r="A66" s="74">
        <f t="shared" si="9"/>
        <v>58</v>
      </c>
      <c r="B66" s="40">
        <f t="shared" si="10"/>
        <v>4.8048043631848278</v>
      </c>
      <c r="C66" s="51">
        <f t="shared" si="11"/>
        <v>-2.3816562851139587</v>
      </c>
      <c r="D66" s="34">
        <f t="shared" si="12"/>
        <v>2713.5578923577923</v>
      </c>
      <c r="E66" s="34">
        <f t="shared" si="13"/>
        <v>2666.7619473770465</v>
      </c>
      <c r="F66" s="14">
        <f t="shared" si="14"/>
        <v>0.63820997746284802</v>
      </c>
      <c r="G66" s="14">
        <f>F66-(Gamma-lambda*LN(D66))</f>
        <v>-5.9199783613924306E-2</v>
      </c>
      <c r="H66" s="15">
        <f t="shared" si="5"/>
        <v>365.50039999020385</v>
      </c>
      <c r="I66" s="15">
        <f t="shared" si="0"/>
        <v>1111.3444034208981</v>
      </c>
      <c r="J66" s="34">
        <f t="shared" si="15"/>
        <v>2177.6030379781578</v>
      </c>
      <c r="K66" s="34">
        <f t="shared" si="1"/>
        <v>1.26</v>
      </c>
      <c r="L66" s="34">
        <f t="shared" si="16"/>
        <v>0.98275476446898824</v>
      </c>
      <c r="M66" s="40">
        <f t="shared" si="6"/>
        <v>0.27724523553101177</v>
      </c>
      <c r="N66" s="44">
        <f t="shared" si="2"/>
        <v>2.0000000000000001E-4</v>
      </c>
      <c r="O66" s="44">
        <f t="shared" si="7"/>
        <v>5.5449047106202359E-5</v>
      </c>
      <c r="P66" s="14">
        <f t="shared" si="3"/>
        <v>148.92817976934984</v>
      </c>
      <c r="Q66" s="44">
        <f t="shared" si="17"/>
        <v>8.2579256554716519E-3</v>
      </c>
      <c r="R66" s="73">
        <f t="shared" si="18"/>
        <v>2195.5855219729106</v>
      </c>
      <c r="S66" s="73">
        <f>Q66/(1/Mtc+1/(path_DqDp-V65))</f>
        <v>6.404589093337916E-3</v>
      </c>
      <c r="T66" s="52">
        <f>D66*S66/(path_DqDp-E66/D66)</f>
        <v>8.6153249864838095</v>
      </c>
      <c r="U66" s="73">
        <f t="shared" si="19"/>
        <v>2722.1732173442761</v>
      </c>
      <c r="V66" s="14">
        <f t="shared" si="20"/>
        <v>0.98912296388014598</v>
      </c>
      <c r="W66">
        <f t="shared" si="21"/>
        <v>2692.5640409347229</v>
      </c>
      <c r="X66">
        <f t="shared" si="4"/>
        <v>7.7521648194425091E-6</v>
      </c>
      <c r="Y66" s="44">
        <f t="shared" si="22"/>
        <v>-2.3753361639213943E-2</v>
      </c>
      <c r="Z66">
        <f t="shared" si="8"/>
        <v>7.0593885966658361E-5</v>
      </c>
      <c r="AA66" s="43">
        <f t="shared" si="23"/>
        <v>5.6257491801528128E-2</v>
      </c>
    </row>
    <row r="67" spans="1:27">
      <c r="A67" s="74">
        <f t="shared" si="9"/>
        <v>59</v>
      </c>
      <c r="B67" s="40">
        <f t="shared" si="10"/>
        <v>4.8339704588456813</v>
      </c>
      <c r="C67" s="51">
        <f t="shared" si="11"/>
        <v>-2.3753361639213941</v>
      </c>
      <c r="D67" s="34">
        <f t="shared" si="12"/>
        <v>2722.1732173442761</v>
      </c>
      <c r="E67" s="34">
        <f t="shared" si="13"/>
        <v>2692.5640409347229</v>
      </c>
      <c r="F67" s="14">
        <f t="shared" si="14"/>
        <v>0.63810650056182328</v>
      </c>
      <c r="G67" s="14">
        <f>F67-(Gamma-lambda*LN(D67))</f>
        <v>-5.9255712179536624E-2</v>
      </c>
      <c r="H67" s="15">
        <f t="shared" si="5"/>
        <v>366.08015716405157</v>
      </c>
      <c r="I67" s="15">
        <f t="shared" si="0"/>
        <v>1114.8024107467377</v>
      </c>
      <c r="J67" s="34">
        <f t="shared" si="15"/>
        <v>2195.5855219729106</v>
      </c>
      <c r="K67" s="34">
        <f t="shared" si="1"/>
        <v>1.26</v>
      </c>
      <c r="L67" s="34">
        <f t="shared" si="16"/>
        <v>0.98912296388014587</v>
      </c>
      <c r="M67" s="40">
        <f t="shared" si="6"/>
        <v>0.27087703611985414</v>
      </c>
      <c r="N67" s="44">
        <f t="shared" si="2"/>
        <v>2.0000000000000001E-4</v>
      </c>
      <c r="O67" s="44">
        <f t="shared" si="7"/>
        <v>5.4175407223970828E-5</v>
      </c>
      <c r="P67" s="14">
        <f t="shared" si="3"/>
        <v>148.91877277834757</v>
      </c>
      <c r="Q67" s="44">
        <f t="shared" si="17"/>
        <v>8.0677351585609607E-3</v>
      </c>
      <c r="R67" s="73">
        <f t="shared" si="18"/>
        <v>2213.2989244821588</v>
      </c>
      <c r="S67" s="73">
        <f>Q67/(1/Mtc+1/(path_DqDp-V66))</f>
        <v>6.2494741357492604E-3</v>
      </c>
      <c r="T67" s="52">
        <f>D67*S67/(path_DqDp-E67/D67)</f>
        <v>8.4600653392753884</v>
      </c>
      <c r="U67" s="73">
        <f t="shared" si="19"/>
        <v>2730.6332826835514</v>
      </c>
      <c r="V67" s="14">
        <f t="shared" si="20"/>
        <v>0.99533772394199072</v>
      </c>
      <c r="W67">
        <f t="shared" si="21"/>
        <v>2717.9023165064928</v>
      </c>
      <c r="X67">
        <f t="shared" si="4"/>
        <v>7.5888473667800116E-6</v>
      </c>
      <c r="Y67" s="44">
        <f t="shared" si="22"/>
        <v>-2.3691597384623193E-2</v>
      </c>
      <c r="Z67">
        <f t="shared" si="8"/>
        <v>6.921510241926329E-5</v>
      </c>
      <c r="AA67" s="43">
        <f t="shared" si="23"/>
        <v>5.6526706903947392E-2</v>
      </c>
    </row>
    <row r="68" spans="1:27">
      <c r="A68" s="74">
        <f t="shared" si="9"/>
        <v>60</v>
      </c>
      <c r="B68" s="40">
        <f t="shared" si="10"/>
        <v>4.8629507775739658</v>
      </c>
      <c r="C68" s="51">
        <f t="shared" si="11"/>
        <v>-2.3691597384623191</v>
      </c>
      <c r="D68" s="34">
        <f t="shared" si="12"/>
        <v>2730.6332826835514</v>
      </c>
      <c r="E68" s="34">
        <f t="shared" si="13"/>
        <v>2717.9023165064928</v>
      </c>
      <c r="F68" s="14">
        <f t="shared" si="14"/>
        <v>0.63800537862274231</v>
      </c>
      <c r="G68" s="14">
        <f>F68-(Gamma-lambda*LN(D68))</f>
        <v>-5.9310288882907236E-2</v>
      </c>
      <c r="H68" s="15">
        <f t="shared" si="5"/>
        <v>366.64857424194594</v>
      </c>
      <c r="I68" s="15">
        <f t="shared" si="0"/>
        <v>1118.1980010204829</v>
      </c>
      <c r="J68" s="34">
        <f t="shared" si="15"/>
        <v>2213.2989244821588</v>
      </c>
      <c r="K68" s="34">
        <f t="shared" si="1"/>
        <v>1.26</v>
      </c>
      <c r="L68" s="34">
        <f t="shared" si="16"/>
        <v>0.99533772394199072</v>
      </c>
      <c r="M68" s="40">
        <f t="shared" si="6"/>
        <v>0.26466227605800929</v>
      </c>
      <c r="N68" s="44">
        <f t="shared" si="2"/>
        <v>2.0000000000000001E-4</v>
      </c>
      <c r="O68" s="44">
        <f t="shared" si="7"/>
        <v>5.293245521160186E-5</v>
      </c>
      <c r="P68" s="14">
        <f t="shared" si="3"/>
        <v>148.90957987479476</v>
      </c>
      <c r="Q68" s="44">
        <f t="shared" si="17"/>
        <v>7.8821496673010232E-3</v>
      </c>
      <c r="R68" s="73">
        <f t="shared" si="18"/>
        <v>2230.7444778634035</v>
      </c>
      <c r="S68" s="73">
        <f>Q68/(1/Mtc+1/(path_DqDp-V67))</f>
        <v>6.0984319089552857E-3</v>
      </c>
      <c r="T68" s="52">
        <f>D68*S68/(path_DqDp-E68/D68)</f>
        <v>8.3069259803294724</v>
      </c>
      <c r="U68" s="73">
        <f t="shared" si="19"/>
        <v>2738.9402086638811</v>
      </c>
      <c r="V68" s="14">
        <f t="shared" si="20"/>
        <v>1.0014030380504282</v>
      </c>
      <c r="W68">
        <f t="shared" si="21"/>
        <v>2742.7830459944844</v>
      </c>
      <c r="X68">
        <f t="shared" si="4"/>
        <v>7.4288506800660143E-6</v>
      </c>
      <c r="Y68" s="44">
        <f t="shared" si="22"/>
        <v>-2.3631236078731525E-2</v>
      </c>
      <c r="Z68">
        <f t="shared" si="8"/>
        <v>6.7859883375881357E-5</v>
      </c>
      <c r="AA68" s="43">
        <f t="shared" si="23"/>
        <v>5.6794566787323274E-2</v>
      </c>
    </row>
    <row r="69" spans="1:27">
      <c r="A69" s="74">
        <f t="shared" si="9"/>
        <v>61</v>
      </c>
      <c r="B69" s="40">
        <f t="shared" si="10"/>
        <v>4.8917488094412764</v>
      </c>
      <c r="C69" s="51">
        <f t="shared" si="11"/>
        <v>-2.3631236078731526</v>
      </c>
      <c r="D69" s="34">
        <f t="shared" si="12"/>
        <v>2738.9402086638811</v>
      </c>
      <c r="E69" s="34">
        <f t="shared" si="13"/>
        <v>2742.7830459944844</v>
      </c>
      <c r="F69" s="14">
        <f t="shared" si="14"/>
        <v>0.63790655581539712</v>
      </c>
      <c r="G69" s="14">
        <f>F69-(Gamma-lambda*LN(D69))</f>
        <v>-5.9363549093568668E-2</v>
      </c>
      <c r="H69" s="15">
        <f t="shared" si="5"/>
        <v>367.20584601774311</v>
      </c>
      <c r="I69" s="15">
        <f t="shared" si="0"/>
        <v>1121.5320309392407</v>
      </c>
      <c r="J69" s="34">
        <f t="shared" si="15"/>
        <v>2230.7444778634035</v>
      </c>
      <c r="K69" s="34">
        <f t="shared" si="1"/>
        <v>1.26</v>
      </c>
      <c r="L69" s="34">
        <f t="shared" si="16"/>
        <v>1.0014030380504282</v>
      </c>
      <c r="M69" s="40">
        <f t="shared" si="6"/>
        <v>0.25859696194957182</v>
      </c>
      <c r="N69" s="44">
        <f t="shared" si="2"/>
        <v>2.0000000000000001E-4</v>
      </c>
      <c r="O69" s="44">
        <f t="shared" si="7"/>
        <v>5.1719392389914368E-5</v>
      </c>
      <c r="P69" s="14">
        <f t="shared" si="3"/>
        <v>148.90059598321793</v>
      </c>
      <c r="Q69" s="44">
        <f t="shared" si="17"/>
        <v>7.7010483507481547E-3</v>
      </c>
      <c r="R69" s="73">
        <f t="shared" si="18"/>
        <v>2247.9235489455941</v>
      </c>
      <c r="S69" s="73">
        <f>Q69/(1/Mtc+1/(path_DqDp-V68))</f>
        <v>5.9513428453618206E-3</v>
      </c>
      <c r="T69" s="52">
        <f>D69*S69/(path_DqDp-E69/D69)</f>
        <v>8.1559076317243431</v>
      </c>
      <c r="U69" s="73">
        <f t="shared" si="19"/>
        <v>2747.0961162956055</v>
      </c>
      <c r="V69" s="14">
        <f t="shared" si="20"/>
        <v>1.0073227839259136</v>
      </c>
      <c r="W69">
        <f t="shared" si="21"/>
        <v>2767.2125075789545</v>
      </c>
      <c r="X69">
        <f t="shared" si="4"/>
        <v>7.2721129729073174E-6</v>
      </c>
      <c r="Y69" s="44">
        <f t="shared" si="22"/>
        <v>-2.3572244573368702E-2</v>
      </c>
      <c r="Z69">
        <f t="shared" si="8"/>
        <v>6.6527975655620973E-5</v>
      </c>
      <c r="AA69" s="43">
        <f t="shared" si="23"/>
        <v>5.7061094762978895E-2</v>
      </c>
    </row>
    <row r="70" spans="1:27">
      <c r="A70" s="74">
        <f t="shared" si="9"/>
        <v>62</v>
      </c>
      <c r="B70" s="40">
        <f t="shared" si="10"/>
        <v>4.9203679905189333</v>
      </c>
      <c r="C70" s="51">
        <f t="shared" si="11"/>
        <v>-2.3572244573368701</v>
      </c>
      <c r="D70" s="34">
        <f t="shared" si="12"/>
        <v>2747.0961162956055</v>
      </c>
      <c r="E70" s="34">
        <f t="shared" si="13"/>
        <v>2767.2125075789545</v>
      </c>
      <c r="F70" s="14">
        <f t="shared" si="14"/>
        <v>0.63780997772597048</v>
      </c>
      <c r="G70" s="14">
        <f>F70-(Gamma-lambda*LN(D70))</f>
        <v>-5.9415527148522607E-2</v>
      </c>
      <c r="H70" s="15">
        <f t="shared" si="5"/>
        <v>367.75216512767309</v>
      </c>
      <c r="I70" s="15">
        <f t="shared" si="0"/>
        <v>1124.8053572603014</v>
      </c>
      <c r="J70" s="34">
        <f t="shared" si="15"/>
        <v>2247.9235489455941</v>
      </c>
      <c r="K70" s="34">
        <f t="shared" si="1"/>
        <v>1.26</v>
      </c>
      <c r="L70" s="34">
        <f t="shared" si="16"/>
        <v>1.0073227839259136</v>
      </c>
      <c r="M70" s="40">
        <f t="shared" si="6"/>
        <v>0.25267721607408644</v>
      </c>
      <c r="N70" s="44">
        <f t="shared" si="2"/>
        <v>2.0000000000000001E-4</v>
      </c>
      <c r="O70" s="44">
        <f t="shared" si="7"/>
        <v>5.0535443214817288E-5</v>
      </c>
      <c r="P70" s="14">
        <f t="shared" si="3"/>
        <v>148.89181615690643</v>
      </c>
      <c r="Q70" s="44">
        <f t="shared" si="17"/>
        <v>7.5243139205483601E-3</v>
      </c>
      <c r="R70" s="73">
        <f t="shared" si="18"/>
        <v>2264.837631397254</v>
      </c>
      <c r="S70" s="73">
        <f>Q70/(1/Mtc+1/(path_DqDp-V69))</f>
        <v>5.8080913595985328E-3</v>
      </c>
      <c r="T70" s="52">
        <f>D70*S70/(path_DqDp-E70/D70)</f>
        <v>8.0070094084168932</v>
      </c>
      <c r="U70" s="73">
        <f t="shared" si="19"/>
        <v>2755.1031257040222</v>
      </c>
      <c r="V70" s="14">
        <f t="shared" si="20"/>
        <v>1.013100727396381</v>
      </c>
      <c r="W70">
        <f t="shared" si="21"/>
        <v>2791.1969807027876</v>
      </c>
      <c r="X70">
        <f t="shared" si="4"/>
        <v>7.1185733218053284E-6</v>
      </c>
      <c r="Y70" s="44">
        <f t="shared" si="22"/>
        <v>-2.3514590556832079E-2</v>
      </c>
      <c r="Z70">
        <f t="shared" si="8"/>
        <v>6.5219121457806825E-5</v>
      </c>
      <c r="AA70" s="43">
        <f t="shared" si="23"/>
        <v>5.7326313884436701E-2</v>
      </c>
    </row>
    <row r="71" spans="1:27">
      <c r="A71" s="74">
        <f t="shared" si="9"/>
        <v>63</v>
      </c>
      <c r="B71" s="40">
        <f t="shared" si="10"/>
        <v>4.9488117032159336</v>
      </c>
      <c r="C71" s="51">
        <f t="shared" si="11"/>
        <v>-2.351459055683208</v>
      </c>
      <c r="D71" s="34">
        <f t="shared" si="12"/>
        <v>2755.1031257040222</v>
      </c>
      <c r="E71" s="34">
        <f t="shared" si="13"/>
        <v>2791.1969807027876</v>
      </c>
      <c r="F71" s="14">
        <f t="shared" si="14"/>
        <v>0.63771559131738986</v>
      </c>
      <c r="G71" s="14">
        <f>F71-(Gamma-lambda*LN(D71))</f>
        <v>-5.946625638635139E-2</v>
      </c>
      <c r="H71" s="15">
        <f t="shared" si="5"/>
        <v>368.28772201704703</v>
      </c>
      <c r="I71" s="15">
        <f t="shared" si="0"/>
        <v>1128.0188361631879</v>
      </c>
      <c r="J71" s="34">
        <f t="shared" si="15"/>
        <v>2264.837631397254</v>
      </c>
      <c r="K71" s="34">
        <f t="shared" si="1"/>
        <v>1.26</v>
      </c>
      <c r="L71" s="34">
        <f t="shared" si="16"/>
        <v>1.013100727396381</v>
      </c>
      <c r="M71" s="40">
        <f t="shared" si="6"/>
        <v>0.24689927260361899</v>
      </c>
      <c r="N71" s="44">
        <f t="shared" si="2"/>
        <v>2.0000000000000001E-4</v>
      </c>
      <c r="O71" s="44">
        <f t="shared" si="7"/>
        <v>4.9379854520723803E-5</v>
      </c>
      <c r="P71" s="14">
        <f t="shared" si="3"/>
        <v>148.88323557430817</v>
      </c>
      <c r="Q71" s="44">
        <f t="shared" si="17"/>
        <v>7.3518325132339883E-3</v>
      </c>
      <c r="R71" s="73">
        <f t="shared" si="18"/>
        <v>2281.4883383329561</v>
      </c>
      <c r="S71" s="73">
        <f>Q71/(1/Mtc+1/(path_DqDp-V70))</f>
        <v>5.668565699923917E-3</v>
      </c>
      <c r="T71" s="52">
        <f>D71*S71/(path_DqDp-E71/D71)</f>
        <v>7.8602288970864391</v>
      </c>
      <c r="U71" s="73">
        <f t="shared" si="19"/>
        <v>2762.9633546011087</v>
      </c>
      <c r="V71" s="14">
        <f t="shared" si="20"/>
        <v>1.0187405260422888</v>
      </c>
      <c r="W71">
        <f t="shared" si="21"/>
        <v>2814.7427413019004</v>
      </c>
      <c r="X71">
        <f t="shared" si="4"/>
        <v>6.96817166974091E-6</v>
      </c>
      <c r="Y71" s="44">
        <f t="shared" si="22"/>
        <v>-2.3458242530641615E-2</v>
      </c>
      <c r="Z71">
        <f t="shared" si="8"/>
        <v>6.3933058832797344E-5</v>
      </c>
      <c r="AA71" s="43">
        <f t="shared" si="23"/>
        <v>5.7590246943269502E-2</v>
      </c>
    </row>
    <row r="72" spans="1:27">
      <c r="A72" s="74">
        <f t="shared" si="9"/>
        <v>64</v>
      </c>
      <c r="B72" s="40">
        <f t="shared" si="10"/>
        <v>4.9770832766388962</v>
      </c>
      <c r="C72" s="51">
        <f t="shared" si="11"/>
        <v>-2.3458242530641615</v>
      </c>
      <c r="D72" s="34">
        <f t="shared" si="12"/>
        <v>2762.9633546011087</v>
      </c>
      <c r="E72" s="34">
        <f t="shared" si="13"/>
        <v>2814.7427413019004</v>
      </c>
      <c r="F72" s="14">
        <f t="shared" si="14"/>
        <v>0.63762334489093131</v>
      </c>
      <c r="G72" s="14">
        <f>F72-(Gamma-lambda*LN(D72))</f>
        <v>-5.9515769180070288E-2</v>
      </c>
      <c r="H72" s="15">
        <f t="shared" si="5"/>
        <v>368.81270491055375</v>
      </c>
      <c r="I72" s="15">
        <f t="shared" si="0"/>
        <v>1131.1733226432339</v>
      </c>
      <c r="J72" s="34">
        <f t="shared" si="15"/>
        <v>2281.4883383329561</v>
      </c>
      <c r="K72" s="34">
        <f t="shared" si="1"/>
        <v>1.26</v>
      </c>
      <c r="L72" s="34">
        <f t="shared" si="16"/>
        <v>1.0187405260422888</v>
      </c>
      <c r="M72" s="40">
        <f t="shared" si="6"/>
        <v>0.24125947395771119</v>
      </c>
      <c r="N72" s="44">
        <f t="shared" si="2"/>
        <v>2.0000000000000001E-4</v>
      </c>
      <c r="O72" s="44">
        <f t="shared" si="7"/>
        <v>4.8251894791542242E-5</v>
      </c>
      <c r="P72" s="14">
        <f t="shared" si="3"/>
        <v>148.87484953553923</v>
      </c>
      <c r="Q72" s="44">
        <f t="shared" si="17"/>
        <v>7.1834935768955201E-3</v>
      </c>
      <c r="R72" s="73">
        <f t="shared" si="18"/>
        <v>2297.8773951571329</v>
      </c>
      <c r="S72" s="73">
        <f>Q72/(1/Mtc+1/(path_DqDp-V71))</f>
        <v>5.5326578056492321E-3</v>
      </c>
      <c r="T72" s="52">
        <f>D72*S72/(path_DqDp-E72/D72)</f>
        <v>7.7155622327552305</v>
      </c>
      <c r="U72" s="73">
        <f t="shared" si="19"/>
        <v>2770.6789168338637</v>
      </c>
      <c r="V72" s="14">
        <f t="shared" si="20"/>
        <v>1.0242457327091887</v>
      </c>
      <c r="W72">
        <f t="shared" si="21"/>
        <v>2837.8560572744022</v>
      </c>
      <c r="X72">
        <f t="shared" si="4"/>
        <v>6.8208488286535355E-6</v>
      </c>
      <c r="Y72" s="44">
        <f t="shared" si="22"/>
        <v>-2.3403169787021418E-2</v>
      </c>
      <c r="Z72">
        <f t="shared" si="8"/>
        <v>6.2669522130771974E-5</v>
      </c>
      <c r="AA72" s="43">
        <f t="shared" si="23"/>
        <v>5.7852916465400271E-2</v>
      </c>
    </row>
    <row r="73" spans="1:27">
      <c r="A73" s="74">
        <f t="shared" si="9"/>
        <v>65</v>
      </c>
      <c r="B73" s="40">
        <f t="shared" si="10"/>
        <v>5.0051859869726467</v>
      </c>
      <c r="C73" s="51">
        <f t="shared" si="11"/>
        <v>-2.3403169787021416</v>
      </c>
      <c r="D73" s="34">
        <f t="shared" si="12"/>
        <v>2770.6789168338637</v>
      </c>
      <c r="E73" s="34">
        <f t="shared" si="13"/>
        <v>2837.8560572744022</v>
      </c>
      <c r="F73" s="14">
        <f t="shared" si="14"/>
        <v>0.63753318804902659</v>
      </c>
      <c r="G73" s="14">
        <f>F73-(Gamma-lambda*LN(D73))</f>
        <v>-5.9564096968771851E-2</v>
      </c>
      <c r="H73" s="15">
        <f t="shared" si="5"/>
        <v>369.32729978598331</v>
      </c>
      <c r="I73" s="15">
        <f t="shared" ref="I73:I136" si="24">0.001*D73*(1+F73)/kappa</f>
        <v>1134.269669935795</v>
      </c>
      <c r="J73" s="34">
        <f t="shared" si="15"/>
        <v>2297.8773951571329</v>
      </c>
      <c r="K73" s="34">
        <f t="shared" ref="K73:K136" si="25">Mtc</f>
        <v>1.26</v>
      </c>
      <c r="L73" s="34">
        <f t="shared" si="16"/>
        <v>1.0242457327091887</v>
      </c>
      <c r="M73" s="40">
        <f t="shared" si="6"/>
        <v>0.23575426729081128</v>
      </c>
      <c r="N73" s="44">
        <f t="shared" ref="N73:N136" si="26">d_epQp</f>
        <v>2.0000000000000001E-4</v>
      </c>
      <c r="O73" s="44">
        <f t="shared" si="7"/>
        <v>4.7150853458162257E-5</v>
      </c>
      <c r="P73" s="14">
        <f t="shared" ref="P73:P136" si="27">(1+F73)/(lambda-kappa)</f>
        <v>148.86665345900241</v>
      </c>
      <c r="Q73" s="44">
        <f t="shared" si="17"/>
        <v>7.0191897620524458E-3</v>
      </c>
      <c r="R73" s="73">
        <f t="shared" si="18"/>
        <v>2314.0066326436713</v>
      </c>
      <c r="S73" s="73">
        <f>Q73/(1/Mtc+1/(path_DqDp-V72))</f>
        <v>5.4002631703263396E-3</v>
      </c>
      <c r="T73" s="52">
        <f>D73*S73/(path_DqDp-E73/D73)</f>
        <v>7.5730041731830786</v>
      </c>
      <c r="U73" s="73">
        <f t="shared" si="19"/>
        <v>2778.2519210070468</v>
      </c>
      <c r="V73" s="14">
        <f t="shared" ref="V73:V136" si="28">Mtc*(1+LN(R73/U73))</f>
        <v>1.0296197988930169</v>
      </c>
      <c r="W73">
        <f t="shared" si="21"/>
        <v>2860.5431841814134</v>
      </c>
      <c r="X73">
        <f t="shared" ref="X73:X136" si="29">T73/(I73*MPa_to_kPa)</f>
        <v>6.6765464808838149E-6</v>
      </c>
      <c r="Y73" s="44">
        <f t="shared" si="22"/>
        <v>-2.3349342387082372E-2</v>
      </c>
      <c r="Z73">
        <f t="shared" si="8"/>
        <v>6.1428242429297268E-5</v>
      </c>
      <c r="AA73" s="43">
        <f t="shared" si="23"/>
        <v>5.8114344707829571E-2</v>
      </c>
    </row>
    <row r="74" spans="1:27">
      <c r="A74" s="74">
        <f t="shared" si="9"/>
        <v>66</v>
      </c>
      <c r="B74" s="40">
        <f t="shared" si="10"/>
        <v>5.0331230578802106</v>
      </c>
      <c r="C74" s="51">
        <f t="shared" si="11"/>
        <v>-2.3349342387082372</v>
      </c>
      <c r="D74" s="34">
        <f t="shared" si="12"/>
        <v>2778.2519210070468</v>
      </c>
      <c r="E74" s="34">
        <f t="shared" si="13"/>
        <v>2860.5431841814134</v>
      </c>
      <c r="F74" s="14">
        <f t="shared" si="14"/>
        <v>0.63744507165923425</v>
      </c>
      <c r="G74" s="14">
        <f>F74-(Gamma-lambda*LN(D74))</f>
        <v>-5.9611270288108087E-2</v>
      </c>
      <c r="H74" s="15">
        <f t="shared" ref="H74:H137" si="30">Gmax*(U73/_p0)^G_exponent</f>
        <v>369.83169035121807</v>
      </c>
      <c r="I74" s="15">
        <f t="shared" si="24"/>
        <v>1137.3087289701971</v>
      </c>
      <c r="J74" s="34">
        <f t="shared" si="15"/>
        <v>2314.0066326436713</v>
      </c>
      <c r="K74" s="34">
        <f t="shared" si="25"/>
        <v>1.26</v>
      </c>
      <c r="L74" s="34">
        <f t="shared" si="16"/>
        <v>1.0296197988930169</v>
      </c>
      <c r="M74" s="40">
        <f t="shared" ref="M74:M137" si="31">K74-L74</f>
        <v>0.2303802011069831</v>
      </c>
      <c r="N74" s="44">
        <f t="shared" si="26"/>
        <v>2.0000000000000001E-4</v>
      </c>
      <c r="O74" s="44">
        <f t="shared" ref="O74:O137" si="32">N74*M74</f>
        <v>4.6076040221396618E-5</v>
      </c>
      <c r="P74" s="14">
        <f t="shared" si="27"/>
        <v>148.85864287811219</v>
      </c>
      <c r="Q74" s="44">
        <f t="shared" si="17"/>
        <v>6.8588168165544128E-3</v>
      </c>
      <c r="R74" s="73">
        <f t="shared" si="18"/>
        <v>2329.8779802492663</v>
      </c>
      <c r="S74" s="73">
        <f>Q74/(1/Mtc+1/(path_DqDp-V73))</f>
        <v>5.2712807104552013E-3</v>
      </c>
      <c r="T74" s="52">
        <f>D74*S74/(path_DqDp-E74/D74)</f>
        <v>7.4325481710391976</v>
      </c>
      <c r="U74" s="73">
        <f t="shared" si="19"/>
        <v>2785.6844691780861</v>
      </c>
      <c r="V74" s="14">
        <f t="shared" si="28"/>
        <v>1.0348660780030909</v>
      </c>
      <c r="W74">
        <f t="shared" si="21"/>
        <v>2882.8103611724482</v>
      </c>
      <c r="X74">
        <f t="shared" si="29"/>
        <v>6.5352071796452083E-6</v>
      </c>
      <c r="Y74" s="44">
        <f t="shared" si="22"/>
        <v>-2.329673113968133E-2</v>
      </c>
      <c r="Z74">
        <f t="shared" ref="Z74:Z137" si="33">(W74-W73)/(H74*MPa_to_kPa)</f>
        <v>6.0208947940314044E-5</v>
      </c>
      <c r="AA74" s="43">
        <f t="shared" si="23"/>
        <v>5.8374553655769885E-2</v>
      </c>
    </row>
    <row r="75" spans="1:27">
      <c r="A75" s="74">
        <f t="shared" ref="A75:A138" si="34">A74+1</f>
        <v>67</v>
      </c>
      <c r="B75" s="40">
        <f t="shared" ref="B75:B138" si="35">100*AA74+C75/3</f>
        <v>5.0608976609209444</v>
      </c>
      <c r="C75" s="51">
        <f t="shared" ref="C75:C138" si="36">100*Y74</f>
        <v>-2.3296731139681328</v>
      </c>
      <c r="D75" s="34">
        <f t="shared" ref="D75:D138" si="37">U74</f>
        <v>2785.6844691780861</v>
      </c>
      <c r="E75" s="34">
        <f t="shared" ref="E75:E138" si="38">W74</f>
        <v>2882.8103611724482</v>
      </c>
      <c r="F75" s="14">
        <f t="shared" ref="F75:F138" si="39">F$9-(1+F$9)*C74/100</f>
        <v>0.63735894781933178</v>
      </c>
      <c r="G75" s="14">
        <f>F75-(Gamma-lambda*LN(D75))</f>
        <v>-5.9657318799659076E-2</v>
      </c>
      <c r="H75" s="15">
        <f t="shared" si="30"/>
        <v>370.32605802433648</v>
      </c>
      <c r="I75" s="15">
        <f t="shared" si="24"/>
        <v>1140.2913478525211</v>
      </c>
      <c r="J75" s="34">
        <f t="shared" ref="J75:J138" si="40">R74</f>
        <v>2329.8779802492663</v>
      </c>
      <c r="K75" s="34">
        <f t="shared" si="25"/>
        <v>1.26</v>
      </c>
      <c r="L75" s="34">
        <f t="shared" ref="L75:L138" si="41">E75/D75</f>
        <v>1.0348660780030909</v>
      </c>
      <c r="M75" s="40">
        <f t="shared" si="31"/>
        <v>0.22513392199690907</v>
      </c>
      <c r="N75" s="44">
        <f t="shared" si="26"/>
        <v>2.0000000000000001E-4</v>
      </c>
      <c r="O75" s="44">
        <f t="shared" si="32"/>
        <v>4.5026784399381818E-5</v>
      </c>
      <c r="P75" s="14">
        <f t="shared" si="27"/>
        <v>148.85081343812107</v>
      </c>
      <c r="Q75" s="44">
        <f t="shared" ref="Q75:Q138" si="42">P75*O75</f>
        <v>6.7022734843508831E-3</v>
      </c>
      <c r="R75" s="73">
        <f t="shared" ref="R75:R138" si="43">J75*(1+Q75)</f>
        <v>2345.4934596580642</v>
      </c>
      <c r="S75" s="73">
        <f>Q75/(1/Mtc+1/(path_DqDp-V74))</f>
        <v>5.1456126394771812E-3</v>
      </c>
      <c r="T75" s="52">
        <f>D75*S75/(path_DqDp-E75/D75)</f>
        <v>7.2941864438593651</v>
      </c>
      <c r="U75" s="73">
        <f t="shared" ref="U75:U138" si="44">D75+T75</f>
        <v>2792.9786556219456</v>
      </c>
      <c r="V75" s="14">
        <f t="shared" si="28"/>
        <v>1.0399878285075914</v>
      </c>
      <c r="W75">
        <f t="shared" ref="W75:W138" si="45">V75*U75</f>
        <v>2904.6638071283191</v>
      </c>
      <c r="X75">
        <f t="shared" si="29"/>
        <v>6.3967743485875808E-6</v>
      </c>
      <c r="Y75" s="44">
        <f t="shared" ref="Y75:Y138" si="46">Y74+(X75+O75)</f>
        <v>-2.324530758093336E-2</v>
      </c>
      <c r="Z75">
        <f t="shared" si="33"/>
        <v>5.9011364397249112E-5</v>
      </c>
      <c r="AA75" s="43">
        <f t="shared" ref="AA75:AA138" si="47">AA74+(Z75+N75)</f>
        <v>5.8633565020167137E-2</v>
      </c>
    </row>
    <row r="76" spans="1:27">
      <c r="A76" s="74">
        <f t="shared" si="34"/>
        <v>68</v>
      </c>
      <c r="B76" s="40">
        <f t="shared" si="35"/>
        <v>5.0885129159856017</v>
      </c>
      <c r="C76" s="51">
        <f t="shared" si="36"/>
        <v>-2.3245307580933359</v>
      </c>
      <c r="D76" s="34">
        <f t="shared" si="37"/>
        <v>2792.9786556219456</v>
      </c>
      <c r="E76" s="34">
        <f t="shared" si="38"/>
        <v>2904.6638071283191</v>
      </c>
      <c r="F76" s="14">
        <f t="shared" si="39"/>
        <v>0.63727476982349007</v>
      </c>
      <c r="G76" s="14">
        <f>F76-(Gamma-lambda*LN(D76))</f>
        <v>-5.9702271319231337E-2</v>
      </c>
      <c r="H76" s="15">
        <f t="shared" si="30"/>
        <v>370.81058191668171</v>
      </c>
      <c r="I76" s="15">
        <f t="shared" si="24"/>
        <v>1143.2183713763354</v>
      </c>
      <c r="J76" s="34">
        <f t="shared" si="40"/>
        <v>2345.4934596580642</v>
      </c>
      <c r="K76" s="34">
        <f t="shared" si="25"/>
        <v>1.26</v>
      </c>
      <c r="L76" s="34">
        <f t="shared" si="41"/>
        <v>1.0399878285075914</v>
      </c>
      <c r="M76" s="40">
        <f t="shared" si="31"/>
        <v>0.22001217149240859</v>
      </c>
      <c r="N76" s="44">
        <f t="shared" si="26"/>
        <v>2.0000000000000001E-4</v>
      </c>
      <c r="O76" s="44">
        <f t="shared" si="32"/>
        <v>4.4002434298481722E-5</v>
      </c>
      <c r="P76" s="14">
        <f t="shared" si="27"/>
        <v>148.84316089304454</v>
      </c>
      <c r="Q76" s="44">
        <f t="shared" si="42"/>
        <v>6.5494614079745364E-3</v>
      </c>
      <c r="R76" s="73">
        <f t="shared" si="43"/>
        <v>2360.8551785547515</v>
      </c>
      <c r="S76" s="73">
        <f>Q76/(1/Mtc+1/(path_DqDp-V75))</f>
        <v>5.0231643468304846E-3</v>
      </c>
      <c r="T76" s="52">
        <f>D76*S76/(path_DqDp-E76/D76)</f>
        <v>7.1579100418015109</v>
      </c>
      <c r="U76" s="73">
        <f t="shared" si="44"/>
        <v>2800.1365656637472</v>
      </c>
      <c r="V76" s="14">
        <f t="shared" si="28"/>
        <v>1.0449882169661224</v>
      </c>
      <c r="W76">
        <f t="shared" si="45"/>
        <v>2926.1097170146008</v>
      </c>
      <c r="X76">
        <f t="shared" si="29"/>
        <v>6.2611922805124365E-6</v>
      </c>
      <c r="Y76" s="44">
        <f t="shared" si="46"/>
        <v>-2.3195043954354365E-2</v>
      </c>
      <c r="Z76">
        <f t="shared" si="33"/>
        <v>5.7835215423006532E-5</v>
      </c>
      <c r="AA76" s="43">
        <f t="shared" si="47"/>
        <v>5.8891400235590141E-2</v>
      </c>
    </row>
    <row r="77" spans="1:27">
      <c r="A77" s="74">
        <f t="shared" si="34"/>
        <v>69</v>
      </c>
      <c r="B77" s="40">
        <f t="shared" si="35"/>
        <v>5.1159718917472015</v>
      </c>
      <c r="C77" s="51">
        <f t="shared" si="36"/>
        <v>-2.3195043954354366</v>
      </c>
      <c r="D77" s="34">
        <f t="shared" si="37"/>
        <v>2800.1365656637472</v>
      </c>
      <c r="E77" s="34">
        <f t="shared" si="38"/>
        <v>2926.1097170146008</v>
      </c>
      <c r="F77" s="14">
        <f t="shared" si="39"/>
        <v>0.63719249212949336</v>
      </c>
      <c r="G77" s="14">
        <f>F77-(Gamma-lambda*LN(D77))</f>
        <v>-5.9746155844127902E-2</v>
      </c>
      <c r="H77" s="15">
        <f t="shared" si="30"/>
        <v>371.2854388187485</v>
      </c>
      <c r="I77" s="15">
        <f t="shared" si="24"/>
        <v>1146.0906405604878</v>
      </c>
      <c r="J77" s="34">
        <f t="shared" si="40"/>
        <v>2360.8551785547515</v>
      </c>
      <c r="K77" s="34">
        <f t="shared" si="25"/>
        <v>1.26</v>
      </c>
      <c r="L77" s="34">
        <f t="shared" si="41"/>
        <v>1.0449882169661224</v>
      </c>
      <c r="M77" s="40">
        <f t="shared" si="31"/>
        <v>0.21501178303387758</v>
      </c>
      <c r="N77" s="44">
        <f t="shared" si="26"/>
        <v>2.0000000000000001E-4</v>
      </c>
      <c r="O77" s="44">
        <f t="shared" si="32"/>
        <v>4.3002356606775521E-5</v>
      </c>
      <c r="P77" s="14">
        <f t="shared" si="27"/>
        <v>148.83568110268124</v>
      </c>
      <c r="Q77" s="44">
        <f t="shared" si="42"/>
        <v>6.4002850345898192E-3</v>
      </c>
      <c r="R77" s="73">
        <f t="shared" si="43"/>
        <v>2375.9653246228895</v>
      </c>
      <c r="S77" s="73">
        <f>Q77/(1/Mtc+1/(path_DqDp-V76))</f>
        <v>4.9038442818534339E-3</v>
      </c>
      <c r="T77" s="52">
        <f>D77*S77/(path_DqDp-E77/D77)</f>
        <v>7.0237089132167823</v>
      </c>
      <c r="U77" s="73">
        <f t="shared" si="44"/>
        <v>2807.1602745769642</v>
      </c>
      <c r="V77" s="14">
        <f t="shared" si="28"/>
        <v>1.0498703209537481</v>
      </c>
      <c r="W77">
        <f t="shared" si="45"/>
        <v>2947.1542584387289</v>
      </c>
      <c r="X77">
        <f t="shared" si="29"/>
        <v>6.1284061352964941E-6</v>
      </c>
      <c r="Y77" s="44">
        <f t="shared" si="46"/>
        <v>-2.3145913191612293E-2</v>
      </c>
      <c r="Z77">
        <f t="shared" si="33"/>
        <v>5.6680222879414969E-5</v>
      </c>
      <c r="AA77" s="43">
        <f t="shared" si="47"/>
        <v>5.9148080458469553E-2</v>
      </c>
    </row>
    <row r="78" spans="1:27">
      <c r="A78" s="74">
        <f t="shared" si="34"/>
        <v>70</v>
      </c>
      <c r="B78" s="40">
        <f t="shared" si="35"/>
        <v>5.1432776061265457</v>
      </c>
      <c r="C78" s="51">
        <f t="shared" si="36"/>
        <v>-2.3145913191612291</v>
      </c>
      <c r="D78" s="34">
        <f t="shared" si="37"/>
        <v>2807.1602745769642</v>
      </c>
      <c r="E78" s="34">
        <f t="shared" si="38"/>
        <v>2947.1542584387289</v>
      </c>
      <c r="F78" s="14">
        <f t="shared" si="39"/>
        <v>0.63711207032696693</v>
      </c>
      <c r="G78" s="14">
        <f>F78-(Gamma-lambda*LN(D78))</f>
        <v>-5.9788999579431734E-2</v>
      </c>
      <c r="H78" s="15">
        <f t="shared" si="30"/>
        <v>371.75080318875081</v>
      </c>
      <c r="I78" s="15">
        <f t="shared" si="24"/>
        <v>1148.9089922130779</v>
      </c>
      <c r="J78" s="34">
        <f t="shared" si="40"/>
        <v>2375.9653246228895</v>
      </c>
      <c r="K78" s="34">
        <f t="shared" si="25"/>
        <v>1.26</v>
      </c>
      <c r="L78" s="34">
        <f t="shared" si="41"/>
        <v>1.0498703209537481</v>
      </c>
      <c r="M78" s="40">
        <f t="shared" si="31"/>
        <v>0.2101296790462519</v>
      </c>
      <c r="N78" s="44">
        <f t="shared" si="26"/>
        <v>2.0000000000000001E-4</v>
      </c>
      <c r="O78" s="44">
        <f t="shared" si="32"/>
        <v>4.2025935809250381E-5</v>
      </c>
      <c r="P78" s="14">
        <f t="shared" si="27"/>
        <v>148.82837002972428</v>
      </c>
      <c r="Q78" s="44">
        <f t="shared" si="42"/>
        <v>6.2546515254645564E-3</v>
      </c>
      <c r="R78" s="73">
        <f t="shared" si="43"/>
        <v>2390.8261597649926</v>
      </c>
      <c r="S78" s="73">
        <f>Q78/(1/Mtc+1/(path_DqDp-V77))</f>
        <v>4.7875638423306825E-3</v>
      </c>
      <c r="T78" s="52">
        <f>D78*S78/(path_DqDp-E78/D78)</f>
        <v>6.8915719680573071</v>
      </c>
      <c r="U78" s="73">
        <f t="shared" si="44"/>
        <v>2814.0518465450214</v>
      </c>
      <c r="V78" s="14">
        <f t="shared" si="28"/>
        <v>1.0546371318807279</v>
      </c>
      <c r="W78">
        <f t="shared" si="45"/>
        <v>2967.8035684039078</v>
      </c>
      <c r="X78">
        <f t="shared" si="29"/>
        <v>5.9983619370777707E-6</v>
      </c>
      <c r="Y78" s="44">
        <f t="shared" si="46"/>
        <v>-2.3097888893865964E-2</v>
      </c>
      <c r="Z78">
        <f t="shared" si="33"/>
        <v>5.5546107198844433E-5</v>
      </c>
      <c r="AA78" s="43">
        <f t="shared" si="47"/>
        <v>5.9403626565668395E-2</v>
      </c>
    </row>
    <row r="79" spans="1:27">
      <c r="A79" s="74">
        <f t="shared" si="34"/>
        <v>71</v>
      </c>
      <c r="B79" s="40">
        <f t="shared" si="35"/>
        <v>5.170433026771307</v>
      </c>
      <c r="C79" s="51">
        <f t="shared" si="36"/>
        <v>-2.3097888893865965</v>
      </c>
      <c r="D79" s="34">
        <f t="shared" si="37"/>
        <v>2814.0518465450214</v>
      </c>
      <c r="E79" s="34">
        <f t="shared" si="38"/>
        <v>2967.8035684039078</v>
      </c>
      <c r="F79" s="14">
        <f t="shared" si="39"/>
        <v>0.63703346110657966</v>
      </c>
      <c r="G79" s="14">
        <f>F79-(Gamma-lambda*LN(D79))</f>
        <v>-5.9830828963340466E-2</v>
      </c>
      <c r="H79" s="15">
        <f t="shared" si="30"/>
        <v>372.2068471437326</v>
      </c>
      <c r="I79" s="15">
        <f t="shared" si="24"/>
        <v>1151.6742585207396</v>
      </c>
      <c r="J79" s="34">
        <f t="shared" si="40"/>
        <v>2390.8261597649926</v>
      </c>
      <c r="K79" s="34">
        <f t="shared" si="25"/>
        <v>1.26</v>
      </c>
      <c r="L79" s="34">
        <f t="shared" si="41"/>
        <v>1.0546371318807279</v>
      </c>
      <c r="M79" s="40">
        <f t="shared" si="31"/>
        <v>0.20536286811927207</v>
      </c>
      <c r="N79" s="44">
        <f t="shared" si="26"/>
        <v>2.0000000000000001E-4</v>
      </c>
      <c r="O79" s="44">
        <f t="shared" si="32"/>
        <v>4.1072573623854412E-5</v>
      </c>
      <c r="P79" s="14">
        <f t="shared" si="27"/>
        <v>148.8212237369618</v>
      </c>
      <c r="Q79" s="44">
        <f t="shared" si="42"/>
        <v>6.1124706687284737E-3</v>
      </c>
      <c r="R79" s="73">
        <f t="shared" si="43"/>
        <v>2405.4400145405848</v>
      </c>
      <c r="S79" s="73">
        <f>Q79/(1/Mtc+1/(path_DqDp-V78))</f>
        <v>4.67423726748628E-3</v>
      </c>
      <c r="T79" s="52">
        <f>D79*S79/(path_DqDp-E79/D79)</f>
        <v>6.7614871391453253</v>
      </c>
      <c r="U79" s="73">
        <f t="shared" si="44"/>
        <v>2820.8133336841665</v>
      </c>
      <c r="V79" s="14">
        <f t="shared" si="28"/>
        <v>1.0592915577120043</v>
      </c>
      <c r="W79">
        <f t="shared" si="45"/>
        <v>2988.0637502530926</v>
      </c>
      <c r="X79">
        <f t="shared" si="29"/>
        <v>5.8710065707555823E-6</v>
      </c>
      <c r="Y79" s="44">
        <f t="shared" si="46"/>
        <v>-2.3050945313671356E-2</v>
      </c>
      <c r="Z79">
        <f t="shared" si="33"/>
        <v>5.4432587698638198E-5</v>
      </c>
      <c r="AA79" s="43">
        <f t="shared" si="47"/>
        <v>5.9658059153367034E-2</v>
      </c>
    </row>
    <row r="80" spans="1:27">
      <c r="A80" s="74">
        <f t="shared" si="34"/>
        <v>72</v>
      </c>
      <c r="B80" s="40">
        <f t="shared" si="35"/>
        <v>5.1974410715476589</v>
      </c>
      <c r="C80" s="51">
        <f t="shared" si="36"/>
        <v>-2.3050945313671356</v>
      </c>
      <c r="D80" s="34">
        <f t="shared" si="37"/>
        <v>2820.8133336841665</v>
      </c>
      <c r="E80" s="34">
        <f t="shared" si="38"/>
        <v>2988.0637502530926</v>
      </c>
      <c r="F80" s="14">
        <f t="shared" si="39"/>
        <v>0.63695662223018557</v>
      </c>
      <c r="G80" s="14">
        <f>F80-(Gamma-lambda*LN(D80))</f>
        <v>-5.9871669691590523E-2</v>
      </c>
      <c r="H80" s="15">
        <f t="shared" si="30"/>
        <v>372.65374045309414</v>
      </c>
      <c r="I80" s="15">
        <f t="shared" si="24"/>
        <v>1154.3872666623759</v>
      </c>
      <c r="J80" s="34">
        <f t="shared" si="40"/>
        <v>2405.4400145405848</v>
      </c>
      <c r="K80" s="34">
        <f t="shared" si="25"/>
        <v>1.26</v>
      </c>
      <c r="L80" s="34">
        <f t="shared" si="41"/>
        <v>1.0592915577120043</v>
      </c>
      <c r="M80" s="40">
        <f t="shared" si="31"/>
        <v>0.20070844228799567</v>
      </c>
      <c r="N80" s="44">
        <f t="shared" si="26"/>
        <v>2.0000000000000001E-4</v>
      </c>
      <c r="O80" s="44">
        <f t="shared" si="32"/>
        <v>4.0141688457599137E-5</v>
      </c>
      <c r="P80" s="14">
        <f t="shared" si="27"/>
        <v>148.81423838456234</v>
      </c>
      <c r="Q80" s="44">
        <f t="shared" si="42"/>
        <v>5.9736547952879927E-3</v>
      </c>
      <c r="R80" s="73">
        <f t="shared" si="43"/>
        <v>2419.809282818223</v>
      </c>
      <c r="S80" s="73">
        <f>Q80/(1/Mtc+1/(path_DqDp-V79))</f>
        <v>4.5637815352357908E-3</v>
      </c>
      <c r="T80" s="52">
        <f>D80*S80/(path_DqDp-E80/D80)</f>
        <v>6.6334414413313061</v>
      </c>
      <c r="U80" s="73">
        <f t="shared" si="44"/>
        <v>2827.4467751254979</v>
      </c>
      <c r="V80" s="14">
        <f t="shared" si="28"/>
        <v>1.0638364255903263</v>
      </c>
      <c r="W80">
        <f t="shared" si="45"/>
        <v>3007.9408707964049</v>
      </c>
      <c r="X80">
        <f t="shared" si="29"/>
        <v>5.7462877778531421E-6</v>
      </c>
      <c r="Y80" s="44">
        <f t="shared" si="46"/>
        <v>-2.3005057337435905E-2</v>
      </c>
      <c r="Z80">
        <f t="shared" si="33"/>
        <v>5.3339382878981624E-5</v>
      </c>
      <c r="AA80" s="43">
        <f t="shared" si="47"/>
        <v>5.9911398536246017E-2</v>
      </c>
    </row>
    <row r="81" spans="1:27">
      <c r="A81" s="74">
        <f t="shared" si="34"/>
        <v>73</v>
      </c>
      <c r="B81" s="40">
        <f t="shared" si="35"/>
        <v>5.2243046090434051</v>
      </c>
      <c r="C81" s="51">
        <f t="shared" si="36"/>
        <v>-2.3005057337435906</v>
      </c>
      <c r="D81" s="34">
        <f t="shared" si="37"/>
        <v>2827.4467751254979</v>
      </c>
      <c r="E81" s="34">
        <f t="shared" si="38"/>
        <v>3007.9408707964049</v>
      </c>
      <c r="F81" s="14">
        <f t="shared" si="39"/>
        <v>0.63688151250187419</v>
      </c>
      <c r="G81" s="14">
        <f>F81-(Gamma-lambda*LN(D81))</f>
        <v>-5.9911546741006183E-2</v>
      </c>
      <c r="H81" s="15">
        <f t="shared" si="30"/>
        <v>373.09165053440427</v>
      </c>
      <c r="I81" s="15">
        <f t="shared" si="24"/>
        <v>1157.0488384464929</v>
      </c>
      <c r="J81" s="34">
        <f t="shared" si="40"/>
        <v>2419.809282818223</v>
      </c>
      <c r="K81" s="34">
        <f t="shared" si="25"/>
        <v>1.26</v>
      </c>
      <c r="L81" s="34">
        <f t="shared" si="41"/>
        <v>1.0638364255903263</v>
      </c>
      <c r="M81" s="40">
        <f t="shared" si="31"/>
        <v>0.19616357440967369</v>
      </c>
      <c r="N81" s="44">
        <f t="shared" si="26"/>
        <v>2.0000000000000001E-4</v>
      </c>
      <c r="O81" s="44">
        <f t="shared" si="32"/>
        <v>3.9232714881934743E-5</v>
      </c>
      <c r="P81" s="14">
        <f t="shared" si="27"/>
        <v>148.80741022744311</v>
      </c>
      <c r="Q81" s="44">
        <f t="shared" si="42"/>
        <v>5.8381186977723761E-3</v>
      </c>
      <c r="R81" s="73">
        <f t="shared" si="43"/>
        <v>2433.936416637287</v>
      </c>
      <c r="S81" s="73">
        <f>Q81/(1/Mtc+1/(path_DqDp-V80))</f>
        <v>4.4561162635179813E-3</v>
      </c>
      <c r="T81" s="52">
        <f>D81*S81/(path_DqDp-E81/D81)</f>
        <v>6.5074210285717724</v>
      </c>
      <c r="U81" s="73">
        <f t="shared" si="44"/>
        <v>2833.9541961540695</v>
      </c>
      <c r="V81" s="14">
        <f t="shared" si="28"/>
        <v>1.0682744843667393</v>
      </c>
      <c r="W81">
        <f t="shared" si="45"/>
        <v>3027.4409576154458</v>
      </c>
      <c r="X81">
        <f t="shared" si="29"/>
        <v>5.6241541517892497E-6</v>
      </c>
      <c r="Y81" s="44">
        <f t="shared" si="46"/>
        <v>-2.2960200468402182E-2</v>
      </c>
      <c r="Z81">
        <f t="shared" si="33"/>
        <v>5.2266210704821806E-5</v>
      </c>
      <c r="AA81" s="43">
        <f t="shared" si="47"/>
        <v>6.016366474695084E-2</v>
      </c>
    </row>
    <row r="82" spans="1:27">
      <c r="A82" s="74">
        <f t="shared" si="34"/>
        <v>74</v>
      </c>
      <c r="B82" s="40">
        <f t="shared" si="35"/>
        <v>5.251026459081678</v>
      </c>
      <c r="C82" s="51">
        <f t="shared" si="36"/>
        <v>-2.2960200468402183</v>
      </c>
      <c r="D82" s="34">
        <f t="shared" si="37"/>
        <v>2833.9541961540695</v>
      </c>
      <c r="E82" s="34">
        <f t="shared" si="38"/>
        <v>3027.4409576154458</v>
      </c>
      <c r="F82" s="14">
        <f t="shared" si="39"/>
        <v>0.63680809173989739</v>
      </c>
      <c r="G82" s="14">
        <f>F82-(Gamma-lambda*LN(D82))</f>
        <v>-5.9950484392208181E-2</v>
      </c>
      <c r="H82" s="15">
        <f t="shared" si="30"/>
        <v>373.52074245138124</v>
      </c>
      <c r="I82" s="15">
        <f t="shared" si="24"/>
        <v>1159.659789971304</v>
      </c>
      <c r="J82" s="34">
        <f t="shared" si="40"/>
        <v>2433.936416637287</v>
      </c>
      <c r="K82" s="34">
        <f t="shared" si="25"/>
        <v>1.26</v>
      </c>
      <c r="L82" s="34">
        <f t="shared" si="41"/>
        <v>1.0682744843667393</v>
      </c>
      <c r="M82" s="40">
        <f t="shared" si="31"/>
        <v>0.19172551563326068</v>
      </c>
      <c r="N82" s="44">
        <f t="shared" si="26"/>
        <v>2.0000000000000001E-4</v>
      </c>
      <c r="O82" s="44">
        <f t="shared" si="32"/>
        <v>3.8345103126652135E-5</v>
      </c>
      <c r="P82" s="14">
        <f t="shared" si="27"/>
        <v>148.80073561271794</v>
      </c>
      <c r="Q82" s="44">
        <f t="shared" si="42"/>
        <v>5.7057795523913681E-3</v>
      </c>
      <c r="R82" s="73">
        <f t="shared" si="43"/>
        <v>2447.8239212751569</v>
      </c>
      <c r="S82" s="73">
        <f>Q82/(1/Mtc+1/(path_DqDp-V81))</f>
        <v>4.3511636155341739E-3</v>
      </c>
      <c r="T82" s="52">
        <f>D82*S82/(path_DqDp-E82/D82)</f>
        <v>6.3834112489597787</v>
      </c>
      <c r="U82" s="73">
        <f t="shared" si="44"/>
        <v>2840.3376074030293</v>
      </c>
      <c r="V82" s="14">
        <f t="shared" si="28"/>
        <v>1.0726084070420177</v>
      </c>
      <c r="W82">
        <f t="shared" si="45"/>
        <v>3046.5699965380991</v>
      </c>
      <c r="X82">
        <f t="shared" si="29"/>
        <v>5.5045551326029317E-6</v>
      </c>
      <c r="Y82" s="44">
        <f t="shared" si="46"/>
        <v>-2.2916350810142927E-2</v>
      </c>
      <c r="Z82">
        <f t="shared" si="33"/>
        <v>5.1212788872476637E-5</v>
      </c>
      <c r="AA82" s="43">
        <f t="shared" si="47"/>
        <v>6.0414877535823315E-2</v>
      </c>
    </row>
    <row r="83" spans="1:27">
      <c r="A83" s="74">
        <f t="shared" si="34"/>
        <v>75</v>
      </c>
      <c r="B83" s="40">
        <f t="shared" si="35"/>
        <v>5.2776093932442345</v>
      </c>
      <c r="C83" s="51">
        <f t="shared" si="36"/>
        <v>-2.2916350810142925</v>
      </c>
      <c r="D83" s="34">
        <f t="shared" si="37"/>
        <v>2840.3376074030293</v>
      </c>
      <c r="E83" s="34">
        <f t="shared" si="38"/>
        <v>3046.5699965380991</v>
      </c>
      <c r="F83" s="14">
        <f t="shared" si="39"/>
        <v>0.63673632074944342</v>
      </c>
      <c r="G83" s="14">
        <f>F83-(Gamma-lambda*LN(D83))</f>
        <v>-5.9988506251513307E-2</v>
      </c>
      <c r="H83" s="15">
        <f t="shared" si="30"/>
        <v>373.94117891392193</v>
      </c>
      <c r="I83" s="15">
        <f t="shared" si="24"/>
        <v>1162.2209313067779</v>
      </c>
      <c r="J83" s="34">
        <f t="shared" si="40"/>
        <v>2447.8239212751569</v>
      </c>
      <c r="K83" s="34">
        <f t="shared" si="25"/>
        <v>1.26</v>
      </c>
      <c r="L83" s="34">
        <f t="shared" si="41"/>
        <v>1.0726084070420177</v>
      </c>
      <c r="M83" s="40">
        <f t="shared" si="31"/>
        <v>0.18739159295798236</v>
      </c>
      <c r="N83" s="44">
        <f t="shared" si="26"/>
        <v>2.0000000000000001E-4</v>
      </c>
      <c r="O83" s="44">
        <f t="shared" si="32"/>
        <v>3.7478318591596473E-5</v>
      </c>
      <c r="P83" s="14">
        <f t="shared" si="27"/>
        <v>148.79421097722215</v>
      </c>
      <c r="Q83" s="44">
        <f t="shared" si="42"/>
        <v>5.5765568435895531E-3</v>
      </c>
      <c r="R83" s="73">
        <f t="shared" si="43"/>
        <v>2461.474350515246</v>
      </c>
      <c r="S83" s="73">
        <f>Q83/(1/Mtc+1/(path_DqDp-V82))</f>
        <v>4.2488482087308758E-3</v>
      </c>
      <c r="T83" s="52">
        <f>D83*S83/(path_DqDp-E83/D83)</f>
        <v>6.2613966977432973</v>
      </c>
      <c r="U83" s="73">
        <f t="shared" si="44"/>
        <v>2846.5990041007726</v>
      </c>
      <c r="V83" s="14">
        <f t="shared" si="28"/>
        <v>1.0768407931224713</v>
      </c>
      <c r="W83">
        <f t="shared" si="45"/>
        <v>3065.3339292775127</v>
      </c>
      <c r="X83">
        <f t="shared" si="29"/>
        <v>5.3874410011727365E-6</v>
      </c>
      <c r="Y83" s="44">
        <f t="shared" si="46"/>
        <v>-2.2873485050550157E-2</v>
      </c>
      <c r="Z83">
        <f t="shared" si="33"/>
        <v>5.0178835061470655E-5</v>
      </c>
      <c r="AA83" s="43">
        <f t="shared" si="47"/>
        <v>6.0665056370884783E-2</v>
      </c>
    </row>
    <row r="84" spans="1:27">
      <c r="A84" s="74">
        <f t="shared" si="34"/>
        <v>76</v>
      </c>
      <c r="B84" s="40">
        <f t="shared" si="35"/>
        <v>5.3040561354034725</v>
      </c>
      <c r="C84" s="51">
        <f t="shared" si="36"/>
        <v>-2.2873485050550157</v>
      </c>
      <c r="D84" s="34">
        <f t="shared" si="37"/>
        <v>2846.5990041007726</v>
      </c>
      <c r="E84" s="34">
        <f t="shared" si="38"/>
        <v>3065.3339292775127</v>
      </c>
      <c r="F84" s="14">
        <f t="shared" si="39"/>
        <v>0.63666616129622866</v>
      </c>
      <c r="G84" s="14">
        <f>F84-(Gamma-lambda*LN(D84))</f>
        <v>-6.002563527205973E-2</v>
      </c>
      <c r="H84" s="15">
        <f t="shared" si="30"/>
        <v>374.35312028006751</v>
      </c>
      <c r="I84" s="15">
        <f t="shared" si="24"/>
        <v>1164.7330661978197</v>
      </c>
      <c r="J84" s="34">
        <f t="shared" si="40"/>
        <v>2461.474350515246</v>
      </c>
      <c r="K84" s="34">
        <f t="shared" si="25"/>
        <v>1.26</v>
      </c>
      <c r="L84" s="34">
        <f t="shared" si="41"/>
        <v>1.0768407931224713</v>
      </c>
      <c r="M84" s="40">
        <f t="shared" si="31"/>
        <v>0.18315920687752874</v>
      </c>
      <c r="N84" s="44">
        <f t="shared" si="26"/>
        <v>2.0000000000000001E-4</v>
      </c>
      <c r="O84" s="44">
        <f t="shared" si="32"/>
        <v>3.6631841375505748E-5</v>
      </c>
      <c r="P84" s="14">
        <f t="shared" si="27"/>
        <v>148.78783284511172</v>
      </c>
      <c r="Q84" s="44">
        <f t="shared" si="42"/>
        <v>5.4503722913873971E-3</v>
      </c>
      <c r="R84" s="73">
        <f t="shared" si="43"/>
        <v>2474.8903021112551</v>
      </c>
      <c r="S84" s="73">
        <f>Q84/(1/Mtc+1/(path_DqDp-V83))</f>
        <v>4.1490970273683429E-3</v>
      </c>
      <c r="T84" s="52">
        <f>D84*S84/(path_DqDp-E84/D84)</f>
        <v>6.1413612683686365</v>
      </c>
      <c r="U84" s="73">
        <f t="shared" si="44"/>
        <v>2852.7403653691413</v>
      </c>
      <c r="V84" s="14">
        <f t="shared" si="28"/>
        <v>1.080974170893416</v>
      </c>
      <c r="W84">
        <f t="shared" si="45"/>
        <v>3083.7386512290882</v>
      </c>
      <c r="X84">
        <f t="shared" si="29"/>
        <v>5.2727628729702268E-6</v>
      </c>
      <c r="Y84" s="44">
        <f t="shared" si="46"/>
        <v>-2.283158044630168E-2</v>
      </c>
      <c r="Z84">
        <f t="shared" si="33"/>
        <v>4.9164067172209708E-5</v>
      </c>
      <c r="AA84" s="43">
        <f t="shared" si="47"/>
        <v>6.0914220438056992E-2</v>
      </c>
    </row>
    <row r="85" spans="1:27">
      <c r="A85" s="74">
        <f t="shared" si="34"/>
        <v>77</v>
      </c>
      <c r="B85" s="40">
        <f t="shared" si="35"/>
        <v>5.3303693622623101</v>
      </c>
      <c r="C85" s="51">
        <f t="shared" si="36"/>
        <v>-2.2831580446301682</v>
      </c>
      <c r="D85" s="34">
        <f t="shared" si="37"/>
        <v>2852.7403653691413</v>
      </c>
      <c r="E85" s="34">
        <f t="shared" si="38"/>
        <v>3083.7386512290882</v>
      </c>
      <c r="F85" s="14">
        <f t="shared" si="39"/>
        <v>0.63659757608088019</v>
      </c>
      <c r="G85" s="14">
        <f>F85-(Gamma-lambda*LN(D85))</f>
        <v>-6.0061893774184805E-2</v>
      </c>
      <c r="H85" s="15">
        <f t="shared" si="30"/>
        <v>374.75672455979827</v>
      </c>
      <c r="I85" s="15">
        <f t="shared" si="24"/>
        <v>1167.1969917878052</v>
      </c>
      <c r="J85" s="34">
        <f t="shared" si="40"/>
        <v>2474.8903021112551</v>
      </c>
      <c r="K85" s="34">
        <f t="shared" si="25"/>
        <v>1.26</v>
      </c>
      <c r="L85" s="34">
        <f t="shared" si="41"/>
        <v>1.080974170893416</v>
      </c>
      <c r="M85" s="40">
        <f t="shared" si="31"/>
        <v>0.17902582910658404</v>
      </c>
      <c r="N85" s="44">
        <f t="shared" si="26"/>
        <v>2.0000000000000001E-4</v>
      </c>
      <c r="O85" s="44">
        <f t="shared" si="32"/>
        <v>3.5805165821316808E-5</v>
      </c>
      <c r="P85" s="14">
        <f t="shared" si="27"/>
        <v>148.78159782553456</v>
      </c>
      <c r="Q85" s="44">
        <f t="shared" si="42"/>
        <v>5.3271497813037333E-3</v>
      </c>
      <c r="R85" s="73">
        <f t="shared" si="43"/>
        <v>2488.0744134428978</v>
      </c>
      <c r="S85" s="73">
        <f>Q85/(1/Mtc+1/(path_DqDp-V84))</f>
        <v>4.0518393385246846E-3</v>
      </c>
      <c r="T85" s="52">
        <f>D85*S85/(path_DqDp-E85/D85)</f>
        <v>6.0232882015878184</v>
      </c>
      <c r="U85" s="73">
        <f t="shared" si="44"/>
        <v>2858.7636535707293</v>
      </c>
      <c r="V85" s="14">
        <f t="shared" si="28"/>
        <v>1.0850109996134718</v>
      </c>
      <c r="W85">
        <f t="shared" si="45"/>
        <v>3101.7900094194379</v>
      </c>
      <c r="X85">
        <f t="shared" si="29"/>
        <v>5.1604726913851096E-6</v>
      </c>
      <c r="Y85" s="44">
        <f t="shared" si="46"/>
        <v>-2.2790614807788979E-2</v>
      </c>
      <c r="Z85">
        <f t="shared" si="33"/>
        <v>4.8168203550058777E-5</v>
      </c>
      <c r="AA85" s="43">
        <f t="shared" si="47"/>
        <v>6.116238864160705E-2</v>
      </c>
    </row>
    <row r="86" spans="1:27">
      <c r="A86" s="74">
        <f t="shared" si="34"/>
        <v>78</v>
      </c>
      <c r="B86" s="40">
        <f t="shared" si="35"/>
        <v>5.3565517039010722</v>
      </c>
      <c r="C86" s="51">
        <f t="shared" si="36"/>
        <v>-2.279061480778898</v>
      </c>
      <c r="D86" s="34">
        <f t="shared" si="37"/>
        <v>2858.7636535707293</v>
      </c>
      <c r="E86" s="34">
        <f t="shared" si="38"/>
        <v>3101.7900094194379</v>
      </c>
      <c r="F86" s="14">
        <f t="shared" si="39"/>
        <v>0.63653052871408267</v>
      </c>
      <c r="G86" s="14">
        <f>F86-(Gamma-lambda*LN(D86))</f>
        <v>-6.0097303465085239E-2</v>
      </c>
      <c r="H86" s="15">
        <f t="shared" si="30"/>
        <v>375.15214742055156</v>
      </c>
      <c r="I86" s="15">
        <f t="shared" si="24"/>
        <v>1169.6134983616771</v>
      </c>
      <c r="J86" s="34">
        <f t="shared" si="40"/>
        <v>2488.0744134428978</v>
      </c>
      <c r="K86" s="34">
        <f t="shared" si="25"/>
        <v>1.26</v>
      </c>
      <c r="L86" s="34">
        <f t="shared" si="41"/>
        <v>1.0850109996134718</v>
      </c>
      <c r="M86" s="40">
        <f t="shared" si="31"/>
        <v>0.1749890003865282</v>
      </c>
      <c r="N86" s="44">
        <f t="shared" si="26"/>
        <v>2.0000000000000001E-4</v>
      </c>
      <c r="O86" s="44">
        <f t="shared" si="32"/>
        <v>3.499780007730564E-5</v>
      </c>
      <c r="P86" s="14">
        <f t="shared" si="27"/>
        <v>148.77550261037118</v>
      </c>
      <c r="Q86" s="44">
        <f t="shared" si="42"/>
        <v>5.2068152967584339E-3</v>
      </c>
      <c r="R86" s="73">
        <f t="shared" si="43"/>
        <v>2501.0293573582853</v>
      </c>
      <c r="S86" s="73">
        <f>Q86/(1/Mtc+1/(path_DqDp-V85))</f>
        <v>3.9570066113913368E-3</v>
      </c>
      <c r="T86" s="52">
        <f>D86*S86/(path_DqDp-E86/D86)</f>
        <v>5.9071601326698717</v>
      </c>
      <c r="U86" s="73">
        <f t="shared" si="44"/>
        <v>2864.6708137033993</v>
      </c>
      <c r="V86" s="14">
        <f t="shared" si="28"/>
        <v>1.0889536716327137</v>
      </c>
      <c r="W86">
        <f t="shared" si="45"/>
        <v>3119.4938006013904</v>
      </c>
      <c r="X86">
        <f t="shared" si="29"/>
        <v>5.0505232206573019E-6</v>
      </c>
      <c r="Y86" s="44">
        <f t="shared" si="46"/>
        <v>-2.2750566484491017E-2</v>
      </c>
      <c r="Z86">
        <f t="shared" si="33"/>
        <v>4.719096319634358E-5</v>
      </c>
      <c r="AA86" s="43">
        <f t="shared" si="47"/>
        <v>6.1409579604803394E-2</v>
      </c>
    </row>
    <row r="87" spans="1:27">
      <c r="A87" s="74">
        <f t="shared" si="34"/>
        <v>79</v>
      </c>
      <c r="B87" s="40">
        <f t="shared" si="35"/>
        <v>5.3826057443306388</v>
      </c>
      <c r="C87" s="51">
        <f t="shared" si="36"/>
        <v>-2.2750566484491017</v>
      </c>
      <c r="D87" s="34">
        <f t="shared" si="37"/>
        <v>2864.6708137033993</v>
      </c>
      <c r="E87" s="34">
        <f t="shared" si="38"/>
        <v>3119.4938006013904</v>
      </c>
      <c r="F87" s="14">
        <f t="shared" si="39"/>
        <v>0.63646498369246229</v>
      </c>
      <c r="G87" s="14">
        <f>F87-(Gamma-lambda*LN(D87))</f>
        <v>-6.0131885457790246E-2</v>
      </c>
      <c r="H87" s="15">
        <f t="shared" si="30"/>
        <v>375.53954219436326</v>
      </c>
      <c r="I87" s="15">
        <f t="shared" si="24"/>
        <v>1171.9833691078513</v>
      </c>
      <c r="J87" s="34">
        <f t="shared" si="40"/>
        <v>2501.0293573582853</v>
      </c>
      <c r="K87" s="34">
        <f t="shared" si="25"/>
        <v>1.26</v>
      </c>
      <c r="L87" s="34">
        <f t="shared" si="41"/>
        <v>1.0889536716327137</v>
      </c>
      <c r="M87" s="40">
        <f t="shared" si="31"/>
        <v>0.17104632836728628</v>
      </c>
      <c r="N87" s="44">
        <f t="shared" si="26"/>
        <v>2.0000000000000001E-4</v>
      </c>
      <c r="O87" s="44">
        <f t="shared" si="32"/>
        <v>3.4209265673457257E-5</v>
      </c>
      <c r="P87" s="14">
        <f t="shared" si="27"/>
        <v>148.76954397204204</v>
      </c>
      <c r="Q87" s="44">
        <f t="shared" si="42"/>
        <v>5.0892968538586679E-3</v>
      </c>
      <c r="R87" s="73">
        <f t="shared" si="43"/>
        <v>2513.757838198097</v>
      </c>
      <c r="S87" s="73">
        <f>Q87/(1/Mtc+1/(path_DqDp-V86))</f>
        <v>3.8645324397222824E-3</v>
      </c>
      <c r="T87" s="52">
        <f>D87*S87/(path_DqDp-E87/D87)</f>
        <v>5.7929591367576405</v>
      </c>
      <c r="U87" s="73">
        <f t="shared" si="44"/>
        <v>2870.4637728401567</v>
      </c>
      <c r="V87" s="14">
        <f t="shared" si="28"/>
        <v>1.0928045144375838</v>
      </c>
      <c r="W87">
        <f t="shared" si="45"/>
        <v>3136.855769489262</v>
      </c>
      <c r="X87">
        <f t="shared" si="29"/>
        <v>4.9428680384495679E-6</v>
      </c>
      <c r="Y87" s="44">
        <f t="shared" si="46"/>
        <v>-2.271141435077911E-2</v>
      </c>
      <c r="Z87">
        <f t="shared" si="33"/>
        <v>4.6232065966799874E-5</v>
      </c>
      <c r="AA87" s="43">
        <f t="shared" si="47"/>
        <v>6.1655811670770194E-2</v>
      </c>
    </row>
    <row r="88" spans="1:27">
      <c r="A88" s="74">
        <f t="shared" si="34"/>
        <v>80</v>
      </c>
      <c r="B88" s="40">
        <f t="shared" si="35"/>
        <v>5.4085340220510485</v>
      </c>
      <c r="C88" s="51">
        <f t="shared" si="36"/>
        <v>-2.2711414350779111</v>
      </c>
      <c r="D88" s="34">
        <f t="shared" si="37"/>
        <v>2870.4637728401567</v>
      </c>
      <c r="E88" s="34">
        <f t="shared" si="38"/>
        <v>3136.855769489262</v>
      </c>
      <c r="F88" s="14">
        <f t="shared" si="39"/>
        <v>0.63640090637518565</v>
      </c>
      <c r="G88" s="14">
        <f>F88-(Gamma-lambda*LN(D88))</f>
        <v>-6.0165660289469791E-2</v>
      </c>
      <c r="H88" s="15">
        <f t="shared" si="30"/>
        <v>375.91905988653588</v>
      </c>
      <c r="I88" s="15">
        <f t="shared" si="24"/>
        <v>1174.3073798981918</v>
      </c>
      <c r="J88" s="34">
        <f t="shared" si="40"/>
        <v>2513.757838198097</v>
      </c>
      <c r="K88" s="34">
        <f t="shared" si="25"/>
        <v>1.26</v>
      </c>
      <c r="L88" s="34">
        <f t="shared" si="41"/>
        <v>1.0928045144375838</v>
      </c>
      <c r="M88" s="40">
        <f t="shared" si="31"/>
        <v>0.16719548556241626</v>
      </c>
      <c r="N88" s="44">
        <f t="shared" si="26"/>
        <v>2.0000000000000001E-4</v>
      </c>
      <c r="O88" s="44">
        <f t="shared" si="32"/>
        <v>3.3439097112483253E-5</v>
      </c>
      <c r="P88" s="14">
        <f t="shared" si="27"/>
        <v>148.76371876138052</v>
      </c>
      <c r="Q88" s="44">
        <f t="shared" si="42"/>
        <v>4.9745244384759501E-3</v>
      </c>
      <c r="R88" s="73">
        <f t="shared" si="43"/>
        <v>2526.262587996624</v>
      </c>
      <c r="S88" s="73">
        <f>Q88/(1/Mtc+1/(path_DqDp-V87))</f>
        <v>3.7743524673051914E-3</v>
      </c>
      <c r="T88" s="52">
        <f>D88*S88/(path_DqDp-E88/D88)</f>
        <v>5.6806667724124331</v>
      </c>
      <c r="U88" s="73">
        <f t="shared" si="44"/>
        <v>2876.1444396125689</v>
      </c>
      <c r="V88" s="14">
        <f t="shared" si="28"/>
        <v>1.0965657926253565</v>
      </c>
      <c r="W88">
        <f t="shared" si="45"/>
        <v>3153.8816071287683</v>
      </c>
      <c r="X88">
        <f t="shared" si="29"/>
        <v>4.8374615280923521E-6</v>
      </c>
      <c r="Y88" s="44">
        <f t="shared" si="46"/>
        <v>-2.2673137792138535E-2</v>
      </c>
      <c r="Z88">
        <f t="shared" si="33"/>
        <v>4.5291232758044423E-5</v>
      </c>
      <c r="AA88" s="43">
        <f t="shared" si="47"/>
        <v>6.1901102903528238E-2</v>
      </c>
    </row>
    <row r="89" spans="1:27">
      <c r="A89" s="74">
        <f t="shared" si="34"/>
        <v>81</v>
      </c>
      <c r="B89" s="40">
        <f t="shared" si="35"/>
        <v>5.434339030614872</v>
      </c>
      <c r="C89" s="51">
        <f t="shared" si="36"/>
        <v>-2.2673137792138536</v>
      </c>
      <c r="D89" s="34">
        <f t="shared" si="37"/>
        <v>2876.1444396125689</v>
      </c>
      <c r="E89" s="34">
        <f t="shared" si="38"/>
        <v>3153.8816071287683</v>
      </c>
      <c r="F89" s="14">
        <f t="shared" si="39"/>
        <v>0.63633826296124651</v>
      </c>
      <c r="G89" s="14">
        <f>F89-(Gamma-lambda*LN(D89))</f>
        <v>-6.019864793910723E-2</v>
      </c>
      <c r="H89" s="15">
        <f t="shared" si="30"/>
        <v>376.29084918574154</v>
      </c>
      <c r="I89" s="15">
        <f t="shared" si="24"/>
        <v>1176.5862990853198</v>
      </c>
      <c r="J89" s="34">
        <f t="shared" si="40"/>
        <v>2526.262587996624</v>
      </c>
      <c r="K89" s="34">
        <f t="shared" si="25"/>
        <v>1.26</v>
      </c>
      <c r="L89" s="34">
        <f t="shared" si="41"/>
        <v>1.0965657926253565</v>
      </c>
      <c r="M89" s="40">
        <f t="shared" si="31"/>
        <v>0.16343420737464354</v>
      </c>
      <c r="N89" s="44">
        <f t="shared" si="26"/>
        <v>2.0000000000000001E-4</v>
      </c>
      <c r="O89" s="44">
        <f t="shared" si="32"/>
        <v>3.2686841474928709E-5</v>
      </c>
      <c r="P89" s="14">
        <f t="shared" si="27"/>
        <v>148.75802390556785</v>
      </c>
      <c r="Q89" s="44">
        <f t="shared" si="42"/>
        <v>4.8624299455249514E-3</v>
      </c>
      <c r="R89" s="73">
        <f t="shared" si="43"/>
        <v>2538.5463628547582</v>
      </c>
      <c r="S89" s="73">
        <f>Q89/(1/Mtc+1/(path_DqDp-V88))</f>
        <v>3.6864043163283128E-3</v>
      </c>
      <c r="T89" s="52">
        <f>D89*S89/(path_DqDp-E89/D89)</f>
        <v>5.5702641233895758</v>
      </c>
      <c r="U89" s="73">
        <f t="shared" si="44"/>
        <v>2881.7147037359587</v>
      </c>
      <c r="V89" s="14">
        <f t="shared" si="28"/>
        <v>1.1002397098108307</v>
      </c>
      <c r="W89">
        <f t="shared" si="45"/>
        <v>3170.5769493960552</v>
      </c>
      <c r="X89">
        <f t="shared" si="29"/>
        <v>4.7342588705307117E-6</v>
      </c>
      <c r="Y89" s="44">
        <f t="shared" si="46"/>
        <v>-2.2635716691793074E-2</v>
      </c>
      <c r="Z89">
        <f t="shared" si="33"/>
        <v>4.4368185682468776E-5</v>
      </c>
      <c r="AA89" s="43">
        <f t="shared" si="47"/>
        <v>6.2145471089210709E-2</v>
      </c>
    </row>
    <row r="90" spans="1:27">
      <c r="A90" s="74">
        <f t="shared" si="34"/>
        <v>82</v>
      </c>
      <c r="B90" s="40">
        <f t="shared" si="35"/>
        <v>5.4600232191946354</v>
      </c>
      <c r="C90" s="51">
        <f t="shared" si="36"/>
        <v>-2.2635716691793073</v>
      </c>
      <c r="D90" s="34">
        <f t="shared" si="37"/>
        <v>2881.7147037359587</v>
      </c>
      <c r="E90" s="34">
        <f t="shared" si="38"/>
        <v>3170.5769493960552</v>
      </c>
      <c r="F90" s="14">
        <f t="shared" si="39"/>
        <v>0.63627702046742163</v>
      </c>
      <c r="G90" s="14">
        <f>F90-(Gamma-lambda*LN(D90))</f>
        <v>-6.0230867844557889E-2</v>
      </c>
      <c r="H90" s="15">
        <f t="shared" si="30"/>
        <v>376.65505647547002</v>
      </c>
      <c r="I90" s="15">
        <f t="shared" si="24"/>
        <v>1178.8208873165581</v>
      </c>
      <c r="J90" s="34">
        <f t="shared" si="40"/>
        <v>2538.5463628547582</v>
      </c>
      <c r="K90" s="34">
        <f t="shared" si="25"/>
        <v>1.26</v>
      </c>
      <c r="L90" s="34">
        <f t="shared" si="41"/>
        <v>1.1002397098108307</v>
      </c>
      <c r="M90" s="40">
        <f t="shared" si="31"/>
        <v>0.15976029018916926</v>
      </c>
      <c r="N90" s="44">
        <f t="shared" si="26"/>
        <v>2.0000000000000001E-4</v>
      </c>
      <c r="O90" s="44">
        <f t="shared" si="32"/>
        <v>3.1952058037833852E-5</v>
      </c>
      <c r="P90" s="14">
        <f t="shared" si="27"/>
        <v>148.75245640612926</v>
      </c>
      <c r="Q90" s="44">
        <f t="shared" si="42"/>
        <v>4.7529471203589923E-3</v>
      </c>
      <c r="R90" s="73">
        <f t="shared" si="43"/>
        <v>2550.6119394799862</v>
      </c>
      <c r="S90" s="73">
        <f>Q90/(1/Mtc+1/(path_DqDp-V89))</f>
        <v>3.600627518522572E-3</v>
      </c>
      <c r="T90" s="52">
        <f>D90*S90/(path_DqDp-E90/D90)</f>
        <v>5.4617318386887757</v>
      </c>
      <c r="U90" s="73">
        <f t="shared" si="44"/>
        <v>2887.1764355746473</v>
      </c>
      <c r="V90" s="14">
        <f t="shared" si="28"/>
        <v>1.1038284104678198</v>
      </c>
      <c r="W90">
        <f t="shared" si="45"/>
        <v>3186.9473756205084</v>
      </c>
      <c r="X90">
        <f t="shared" si="29"/>
        <v>4.6332160360016544E-6</v>
      </c>
      <c r="Y90" s="44">
        <f t="shared" si="46"/>
        <v>-2.2599131417719239E-2</v>
      </c>
      <c r="Z90">
        <f t="shared" si="33"/>
        <v>4.3462648232148127E-5</v>
      </c>
      <c r="AA90" s="43">
        <f t="shared" si="47"/>
        <v>6.2388933737442857E-2</v>
      </c>
    </row>
    <row r="91" spans="1:27">
      <c r="A91" s="74">
        <f t="shared" si="34"/>
        <v>83</v>
      </c>
      <c r="B91" s="40">
        <f t="shared" si="35"/>
        <v>5.4855889931536437</v>
      </c>
      <c r="C91" s="51">
        <f t="shared" si="36"/>
        <v>-2.259913141771924</v>
      </c>
      <c r="D91" s="34">
        <f t="shared" si="37"/>
        <v>2887.1764355746473</v>
      </c>
      <c r="E91" s="34">
        <f t="shared" si="38"/>
        <v>3186.9473756205084</v>
      </c>
      <c r="F91" s="14">
        <f t="shared" si="39"/>
        <v>0.63621714670686891</v>
      </c>
      <c r="G91" s="14">
        <f>F91-(Gamma-lambda*LN(D91))</f>
        <v>-6.0262338919020664E-2</v>
      </c>
      <c r="H91" s="15">
        <f t="shared" si="30"/>
        <v>377.01182584673694</v>
      </c>
      <c r="I91" s="15">
        <f t="shared" si="24"/>
        <v>1181.0118973638143</v>
      </c>
      <c r="J91" s="34">
        <f t="shared" si="40"/>
        <v>2550.6119394799862</v>
      </c>
      <c r="K91" s="34">
        <f t="shared" si="25"/>
        <v>1.26</v>
      </c>
      <c r="L91" s="34">
        <f t="shared" si="41"/>
        <v>1.1038284104678198</v>
      </c>
      <c r="M91" s="40">
        <f t="shared" si="31"/>
        <v>0.15617158953218024</v>
      </c>
      <c r="N91" s="44">
        <f t="shared" si="26"/>
        <v>2.0000000000000001E-4</v>
      </c>
      <c r="O91" s="44">
        <f t="shared" si="32"/>
        <v>3.1234317906436052E-5</v>
      </c>
      <c r="P91" s="14">
        <f t="shared" si="27"/>
        <v>148.74701333698809</v>
      </c>
      <c r="Q91" s="44">
        <f t="shared" si="42"/>
        <v>4.6460115022003692E-3</v>
      </c>
      <c r="R91" s="73">
        <f t="shared" si="43"/>
        <v>2562.4621118884602</v>
      </c>
      <c r="S91" s="73">
        <f>Q91/(1/Mtc+1/(path_DqDp-V90))</f>
        <v>3.5169634489633401E-3</v>
      </c>
      <c r="T91" s="52">
        <f>D91*S91/(path_DqDp-E91/D91)</f>
        <v>5.355050170923346</v>
      </c>
      <c r="U91" s="73">
        <f t="shared" si="44"/>
        <v>2892.5314857455705</v>
      </c>
      <c r="V91" s="14">
        <f t="shared" si="28"/>
        <v>1.1073339817079002</v>
      </c>
      <c r="W91">
        <f t="shared" si="45"/>
        <v>3202.9984073261112</v>
      </c>
      <c r="X91">
        <f t="shared" si="29"/>
        <v>4.5342897754684573E-6</v>
      </c>
      <c r="Y91" s="44">
        <f t="shared" si="46"/>
        <v>-2.2563362810037336E-2</v>
      </c>
      <c r="Z91">
        <f t="shared" si="33"/>
        <v>4.2574345432145293E-5</v>
      </c>
      <c r="AA91" s="43">
        <f t="shared" si="47"/>
        <v>6.2631508082875001E-2</v>
      </c>
    </row>
    <row r="92" spans="1:27">
      <c r="A92" s="74">
        <f t="shared" si="34"/>
        <v>84</v>
      </c>
      <c r="B92" s="40">
        <f t="shared" si="35"/>
        <v>5.5110387146195894</v>
      </c>
      <c r="C92" s="51">
        <f t="shared" si="36"/>
        <v>-2.2563362810037337</v>
      </c>
      <c r="D92" s="34">
        <f t="shared" si="37"/>
        <v>2892.5314857455705</v>
      </c>
      <c r="E92" s="34">
        <f t="shared" si="38"/>
        <v>3202.9984073261112</v>
      </c>
      <c r="F92" s="14">
        <f t="shared" si="39"/>
        <v>0.63615861026835074</v>
      </c>
      <c r="G92" s="14">
        <f>F92-(Gamma-lambda*LN(D92))</f>
        <v>-6.0293079566940966E-2</v>
      </c>
      <c r="H92" s="15">
        <f t="shared" si="30"/>
        <v>377.36129911197077</v>
      </c>
      <c r="I92" s="15">
        <f t="shared" si="24"/>
        <v>1183.1600739687301</v>
      </c>
      <c r="J92" s="34">
        <f t="shared" si="40"/>
        <v>2562.4621118884602</v>
      </c>
      <c r="K92" s="34">
        <f t="shared" si="25"/>
        <v>1.26</v>
      </c>
      <c r="L92" s="34">
        <f t="shared" si="41"/>
        <v>1.1073339817079002</v>
      </c>
      <c r="M92" s="40">
        <f t="shared" si="31"/>
        <v>0.1526660182920998</v>
      </c>
      <c r="N92" s="44">
        <f t="shared" si="26"/>
        <v>2.0000000000000001E-4</v>
      </c>
      <c r="O92" s="44">
        <f t="shared" si="32"/>
        <v>3.0533203658419963E-5</v>
      </c>
      <c r="P92" s="14">
        <f t="shared" si="27"/>
        <v>148.74169184257735</v>
      </c>
      <c r="Q92" s="44">
        <f t="shared" si="42"/>
        <v>4.5415603695273575E-3</v>
      </c>
      <c r="R92" s="73">
        <f t="shared" si="43"/>
        <v>2574.099688264228</v>
      </c>
      <c r="S92" s="73">
        <f>Q92/(1/Mtc+1/(path_DqDp-V91))</f>
        <v>3.4353552624215764E-3</v>
      </c>
      <c r="T92" s="52">
        <f>D92*S92/(path_DqDp-E92/D92)</f>
        <v>5.2501990130530061</v>
      </c>
      <c r="U92" s="73">
        <f t="shared" si="44"/>
        <v>2897.7816847586237</v>
      </c>
      <c r="V92" s="14">
        <f t="shared" si="28"/>
        <v>1.1107584549987874</v>
      </c>
      <c r="W92">
        <f t="shared" si="45"/>
        <v>3218.7355070862723</v>
      </c>
      <c r="X92">
        <f t="shared" si="29"/>
        <v>4.4374376118372669E-6</v>
      </c>
      <c r="Y92" s="44">
        <f t="shared" si="46"/>
        <v>-2.2528392168767078E-2</v>
      </c>
      <c r="Z92">
        <f t="shared" si="33"/>
        <v>4.1703003983700926E-5</v>
      </c>
      <c r="AA92" s="43">
        <f t="shared" si="47"/>
        <v>6.2873211086858699E-2</v>
      </c>
    </row>
    <row r="93" spans="1:27">
      <c r="A93" s="74">
        <f t="shared" si="34"/>
        <v>85</v>
      </c>
      <c r="B93" s="40">
        <f t="shared" si="35"/>
        <v>5.5363747030603001</v>
      </c>
      <c r="C93" s="51">
        <f t="shared" si="36"/>
        <v>-2.252839216876708</v>
      </c>
      <c r="D93" s="34">
        <f t="shared" si="37"/>
        <v>2897.7816847586237</v>
      </c>
      <c r="E93" s="34">
        <f t="shared" si="38"/>
        <v>3218.7355070862723</v>
      </c>
      <c r="F93" s="14">
        <f t="shared" si="39"/>
        <v>0.63610138049605969</v>
      </c>
      <c r="G93" s="14">
        <f>F93-(Gamma-lambda*LN(D93))</f>
        <v>-6.0323107699369438E-2</v>
      </c>
      <c r="H93" s="15">
        <f t="shared" si="30"/>
        <v>377.70361581999907</v>
      </c>
      <c r="I93" s="15">
        <f t="shared" si="24"/>
        <v>1185.2661537024453</v>
      </c>
      <c r="J93" s="34">
        <f t="shared" si="40"/>
        <v>2574.099688264228</v>
      </c>
      <c r="K93" s="34">
        <f t="shared" si="25"/>
        <v>1.26</v>
      </c>
      <c r="L93" s="34">
        <f t="shared" si="41"/>
        <v>1.1107584549987874</v>
      </c>
      <c r="M93" s="40">
        <f t="shared" si="31"/>
        <v>0.14924154500121256</v>
      </c>
      <c r="N93" s="44">
        <f t="shared" si="26"/>
        <v>2.0000000000000001E-4</v>
      </c>
      <c r="O93" s="44">
        <f t="shared" si="32"/>
        <v>2.9848309000242514E-5</v>
      </c>
      <c r="P93" s="14">
        <f t="shared" si="27"/>
        <v>148.73648913600542</v>
      </c>
      <c r="Q93" s="44">
        <f t="shared" si="42"/>
        <v>4.4395326873427031E-3</v>
      </c>
      <c r="R93" s="73">
        <f t="shared" si="43"/>
        <v>2585.5274879707558</v>
      </c>
      <c r="S93" s="73">
        <f>Q93/(1/Mtc+1/(path_DqDp-V92))</f>
        <v>3.3557478321585873E-3</v>
      </c>
      <c r="T93" s="52">
        <f>D93*S93/(path_DqDp-E93/D93)</f>
        <v>5.1471579335247837</v>
      </c>
      <c r="U93" s="73">
        <f t="shared" si="44"/>
        <v>2902.9288426921485</v>
      </c>
      <c r="V93" s="14">
        <f t="shared" si="28"/>
        <v>1.1141038078246088</v>
      </c>
      <c r="W93">
        <f t="shared" si="45"/>
        <v>3234.1640774872076</v>
      </c>
      <c r="X93">
        <f t="shared" si="29"/>
        <v>4.3426178309795473E-6</v>
      </c>
      <c r="Y93" s="44">
        <f t="shared" si="46"/>
        <v>-2.2494201241935855E-2</v>
      </c>
      <c r="Z93">
        <f t="shared" si="33"/>
        <v>4.0848352397791326E-5</v>
      </c>
      <c r="AA93" s="43">
        <f t="shared" si="47"/>
        <v>6.3114059439256492E-2</v>
      </c>
    </row>
    <row r="94" spans="1:27">
      <c r="A94" s="74">
        <f t="shared" si="34"/>
        <v>86</v>
      </c>
      <c r="B94" s="40">
        <f t="shared" si="35"/>
        <v>5.561599235861121</v>
      </c>
      <c r="C94" s="51">
        <f t="shared" si="36"/>
        <v>-2.2494201241935854</v>
      </c>
      <c r="D94" s="34">
        <f t="shared" si="37"/>
        <v>2902.9288426921485</v>
      </c>
      <c r="E94" s="34">
        <f t="shared" si="38"/>
        <v>3234.1640774872076</v>
      </c>
      <c r="F94" s="14">
        <f t="shared" si="39"/>
        <v>0.63604542747002735</v>
      </c>
      <c r="G94" s="14">
        <f>F94-(Gamma-lambda*LN(D94))</f>
        <v>-6.0352440748796865E-2</v>
      </c>
      <c r="H94" s="15">
        <f t="shared" si="30"/>
        <v>378.03891327206139</v>
      </c>
      <c r="I94" s="15">
        <f t="shared" si="24"/>
        <v>1187.330864839337</v>
      </c>
      <c r="J94" s="34">
        <f t="shared" si="40"/>
        <v>2585.5274879707558</v>
      </c>
      <c r="K94" s="34">
        <f t="shared" si="25"/>
        <v>1.26</v>
      </c>
      <c r="L94" s="34">
        <f t="shared" si="41"/>
        <v>1.1141038078246088</v>
      </c>
      <c r="M94" s="40">
        <f t="shared" si="31"/>
        <v>0.14589619217539118</v>
      </c>
      <c r="N94" s="44">
        <f t="shared" si="26"/>
        <v>2.0000000000000001E-4</v>
      </c>
      <c r="O94" s="44">
        <f t="shared" si="32"/>
        <v>2.9179238435078237E-5</v>
      </c>
      <c r="P94" s="14">
        <f t="shared" si="27"/>
        <v>148.73140249727521</v>
      </c>
      <c r="Q94" s="44">
        <f t="shared" si="42"/>
        <v>4.3398690562515838E-3</v>
      </c>
      <c r="R94" s="73">
        <f t="shared" si="43"/>
        <v>2596.7483387098878</v>
      </c>
      <c r="S94" s="73">
        <f>Q94/(1/Mtc+1/(path_DqDp-V93))</f>
        <v>3.2780876910633097E-3</v>
      </c>
      <c r="T94" s="52">
        <f>D94*S94/(path_DqDp-E94/D94)</f>
        <v>5.0459062098667111</v>
      </c>
      <c r="U94" s="73">
        <f t="shared" si="44"/>
        <v>2907.9747489020151</v>
      </c>
      <c r="V94" s="14">
        <f t="shared" si="28"/>
        <v>1.1173719652902472</v>
      </c>
      <c r="W94">
        <f t="shared" si="45"/>
        <v>3249.2894601950575</v>
      </c>
      <c r="X94">
        <f t="shared" si="29"/>
        <v>4.2497894725826861E-6</v>
      </c>
      <c r="Y94" s="44">
        <f t="shared" si="46"/>
        <v>-2.2460772214028195E-2</v>
      </c>
      <c r="Z94">
        <f t="shared" si="33"/>
        <v>4.0010121119369225E-5</v>
      </c>
      <c r="AA94" s="43">
        <f t="shared" si="47"/>
        <v>6.3354069560375856E-2</v>
      </c>
    </row>
    <row r="95" spans="1:27">
      <c r="A95" s="74">
        <f t="shared" si="34"/>
        <v>87</v>
      </c>
      <c r="B95" s="40">
        <f t="shared" si="35"/>
        <v>5.5867145489033128</v>
      </c>
      <c r="C95" s="51">
        <f t="shared" si="36"/>
        <v>-2.2460772214028193</v>
      </c>
      <c r="D95" s="34">
        <f t="shared" si="37"/>
        <v>2907.9747489020151</v>
      </c>
      <c r="E95" s="34">
        <f t="shared" si="38"/>
        <v>3249.2894601950575</v>
      </c>
      <c r="F95" s="14">
        <f t="shared" si="39"/>
        <v>0.63599072198709738</v>
      </c>
      <c r="G95" s="14">
        <f>F95-(Gamma-lambda*LN(D95))</f>
        <v>-6.0381095683484598E-2</v>
      </c>
      <c r="H95" s="15">
        <f t="shared" si="30"/>
        <v>378.36732653877397</v>
      </c>
      <c r="I95" s="15">
        <f t="shared" si="24"/>
        <v>1189.3549272441139</v>
      </c>
      <c r="J95" s="34">
        <f t="shared" si="40"/>
        <v>2596.7483387098878</v>
      </c>
      <c r="K95" s="34">
        <f t="shared" si="25"/>
        <v>1.26</v>
      </c>
      <c r="L95" s="34">
        <f t="shared" si="41"/>
        <v>1.1173719652902472</v>
      </c>
      <c r="M95" s="40">
        <f t="shared" si="31"/>
        <v>0.14262803470975283</v>
      </c>
      <c r="N95" s="44">
        <f t="shared" si="26"/>
        <v>2.0000000000000001E-4</v>
      </c>
      <c r="O95" s="44">
        <f t="shared" si="32"/>
        <v>2.8525606941950568E-5</v>
      </c>
      <c r="P95" s="14">
        <f t="shared" si="27"/>
        <v>148.72642927155431</v>
      </c>
      <c r="Q95" s="44">
        <f t="shared" si="42"/>
        <v>4.2425116632801695E-3</v>
      </c>
      <c r="R95" s="73">
        <f t="shared" si="43"/>
        <v>2607.7650738234684</v>
      </c>
      <c r="S95" s="73">
        <f>Q95/(1/Mtc+1/(path_DqDp-V94))</f>
        <v>3.202322975035493E-3</v>
      </c>
      <c r="T95" s="52">
        <f>D95*S95/(path_DqDp-E95/D95)</f>
        <v>4.9464228607791219</v>
      </c>
      <c r="U95" s="73">
        <f t="shared" si="44"/>
        <v>2912.9211717627941</v>
      </c>
      <c r="V95" s="14">
        <f t="shared" si="28"/>
        <v>1.1205648016718539</v>
      </c>
      <c r="W95">
        <f t="shared" si="45"/>
        <v>3264.1169351221197</v>
      </c>
      <c r="X95">
        <f t="shared" si="29"/>
        <v>4.1589123208499331E-6</v>
      </c>
      <c r="Y95" s="44">
        <f t="shared" si="46"/>
        <v>-2.2428087694765394E-2</v>
      </c>
      <c r="Z95">
        <f t="shared" si="33"/>
        <v>3.9188042642848913E-5</v>
      </c>
      <c r="AA95" s="43">
        <f t="shared" si="47"/>
        <v>6.3593257603018705E-2</v>
      </c>
    </row>
    <row r="96" spans="1:27">
      <c r="A96" s="74">
        <f t="shared" si="34"/>
        <v>88</v>
      </c>
      <c r="B96" s="40">
        <f t="shared" si="35"/>
        <v>5.6117228371430237</v>
      </c>
      <c r="C96" s="51">
        <f t="shared" si="36"/>
        <v>-2.2428087694765395</v>
      </c>
      <c r="D96" s="34">
        <f t="shared" si="37"/>
        <v>2912.9211717627941</v>
      </c>
      <c r="E96" s="34">
        <f t="shared" si="38"/>
        <v>3264.1169351221197</v>
      </c>
      <c r="F96" s="14">
        <f t="shared" si="39"/>
        <v>0.63593723554244508</v>
      </c>
      <c r="G96" s="14">
        <f>F96-(Gamma-lambda*LN(D96))</f>
        <v>-6.0409089021308593E-2</v>
      </c>
      <c r="H96" s="15">
        <f t="shared" si="30"/>
        <v>378.6889884779805</v>
      </c>
      <c r="I96" s="15">
        <f t="shared" si="24"/>
        <v>1191.3390522716713</v>
      </c>
      <c r="J96" s="34">
        <f t="shared" si="40"/>
        <v>2607.7650738234684</v>
      </c>
      <c r="K96" s="34">
        <f t="shared" si="25"/>
        <v>1.26</v>
      </c>
      <c r="L96" s="34">
        <f t="shared" si="41"/>
        <v>1.1205648016718539</v>
      </c>
      <c r="M96" s="40">
        <f t="shared" si="31"/>
        <v>0.1394351983281461</v>
      </c>
      <c r="N96" s="44">
        <f t="shared" si="26"/>
        <v>2.0000000000000001E-4</v>
      </c>
      <c r="O96" s="44">
        <f t="shared" si="32"/>
        <v>2.7887039665629223E-5</v>
      </c>
      <c r="P96" s="14">
        <f t="shared" si="27"/>
        <v>148.72156686749503</v>
      </c>
      <c r="Q96" s="44">
        <f t="shared" si="42"/>
        <v>4.1474042343683628E-3</v>
      </c>
      <c r="R96" s="73">
        <f t="shared" si="43"/>
        <v>2618.5805297328816</v>
      </c>
      <c r="S96" s="73">
        <f>Q96/(1/Mtc+1/(path_DqDp-V95))</f>
        <v>3.1284033685220754E-3</v>
      </c>
      <c r="T96" s="52">
        <f>D96*S96/(path_DqDp-E96/D96)</f>
        <v>4.8486866767677288</v>
      </c>
      <c r="U96" s="73">
        <f t="shared" si="44"/>
        <v>2917.7698584395616</v>
      </c>
      <c r="V96" s="14">
        <f t="shared" si="28"/>
        <v>1.1236841419155257</v>
      </c>
      <c r="W96">
        <f t="shared" si="45"/>
        <v>3278.6517196876434</v>
      </c>
      <c r="X96">
        <f t="shared" si="29"/>
        <v>4.0699468950691638E-6</v>
      </c>
      <c r="Y96" s="44">
        <f t="shared" si="46"/>
        <v>-2.2396130708204696E-2</v>
      </c>
      <c r="Z96">
        <f t="shared" si="33"/>
        <v>3.8381851619033543E-5</v>
      </c>
      <c r="AA96" s="43">
        <f t="shared" si="47"/>
        <v>6.383163945463774E-2</v>
      </c>
    </row>
    <row r="97" spans="1:27">
      <c r="A97" s="74">
        <f t="shared" si="34"/>
        <v>89</v>
      </c>
      <c r="B97" s="40">
        <f t="shared" si="35"/>
        <v>5.6366262551902837</v>
      </c>
      <c r="C97" s="51">
        <f t="shared" si="36"/>
        <v>-2.2396130708204698</v>
      </c>
      <c r="D97" s="34">
        <f t="shared" si="37"/>
        <v>2917.7698584395616</v>
      </c>
      <c r="E97" s="34">
        <f t="shared" si="38"/>
        <v>3278.6517196876434</v>
      </c>
      <c r="F97" s="14">
        <f t="shared" si="39"/>
        <v>0.63588494031162457</v>
      </c>
      <c r="G97" s="14">
        <f>F97-(Gamma-lambda*LN(D97))</f>
        <v>-6.0436436843137709E-2</v>
      </c>
      <c r="H97" s="15">
        <f t="shared" si="30"/>
        <v>379.00402975342132</v>
      </c>
      <c r="I97" s="15">
        <f t="shared" si="24"/>
        <v>1193.2839426791147</v>
      </c>
      <c r="J97" s="34">
        <f t="shared" si="40"/>
        <v>2618.5805297328816</v>
      </c>
      <c r="K97" s="34">
        <f t="shared" si="25"/>
        <v>1.26</v>
      </c>
      <c r="L97" s="34">
        <f t="shared" si="41"/>
        <v>1.1236841419155257</v>
      </c>
      <c r="M97" s="40">
        <f t="shared" si="31"/>
        <v>0.13631585808447433</v>
      </c>
      <c r="N97" s="44">
        <f t="shared" si="26"/>
        <v>2.0000000000000001E-4</v>
      </c>
      <c r="O97" s="44">
        <f t="shared" si="32"/>
        <v>2.7263171616894865E-5</v>
      </c>
      <c r="P97" s="14">
        <f t="shared" si="27"/>
        <v>148.71681275560223</v>
      </c>
      <c r="Q97" s="44">
        <f t="shared" si="42"/>
        <v>4.0544919884736028E-3</v>
      </c>
      <c r="R97" s="73">
        <f t="shared" si="43"/>
        <v>2629.1975435118561</v>
      </c>
      <c r="S97" s="73">
        <f>Q97/(1/Mtc+1/(path_DqDp-V96))</f>
        <v>3.0562800521184499E-3</v>
      </c>
      <c r="T97" s="52">
        <f>D97*S97/(path_DqDp-E97/D97)</f>
        <v>4.7526762493630361</v>
      </c>
      <c r="U97" s="73">
        <f t="shared" si="44"/>
        <v>2922.5225346889247</v>
      </c>
      <c r="V97" s="14">
        <f t="shared" si="28"/>
        <v>1.1267317630860898</v>
      </c>
      <c r="W97">
        <f t="shared" si="45"/>
        <v>3292.8989681688799</v>
      </c>
      <c r="X97">
        <f t="shared" si="29"/>
        <v>3.9828544400694045E-6</v>
      </c>
      <c r="Y97" s="44">
        <f t="shared" si="46"/>
        <v>-2.2364884682147732E-2</v>
      </c>
      <c r="Z97">
        <f t="shared" si="33"/>
        <v>3.759128495416189E-5</v>
      </c>
      <c r="AA97" s="43">
        <f t="shared" si="47"/>
        <v>6.4069230739591906E-2</v>
      </c>
    </row>
    <row r="98" spans="1:27">
      <c r="A98" s="74">
        <f t="shared" si="34"/>
        <v>90</v>
      </c>
      <c r="B98" s="40">
        <f t="shared" si="35"/>
        <v>5.6614269178875993</v>
      </c>
      <c r="C98" s="51">
        <f t="shared" si="36"/>
        <v>-2.2364884682147732</v>
      </c>
      <c r="D98" s="34">
        <f t="shared" si="37"/>
        <v>2922.5225346889247</v>
      </c>
      <c r="E98" s="34">
        <f t="shared" si="38"/>
        <v>3292.8989681688799</v>
      </c>
      <c r="F98" s="14">
        <f t="shared" si="39"/>
        <v>0.63583380913312748</v>
      </c>
      <c r="G98" s="14">
        <f>F98-(Gamma-lambda*LN(D98))</f>
        <v>-6.0463154805761921E-2</v>
      </c>
      <c r="H98" s="15">
        <f t="shared" si="30"/>
        <v>379.31257885415982</v>
      </c>
      <c r="I98" s="15">
        <f t="shared" si="24"/>
        <v>1195.1902925493964</v>
      </c>
      <c r="J98" s="34">
        <f t="shared" si="40"/>
        <v>2629.1975435118561</v>
      </c>
      <c r="K98" s="34">
        <f t="shared" si="25"/>
        <v>1.26</v>
      </c>
      <c r="L98" s="34">
        <f t="shared" si="41"/>
        <v>1.1267317630860898</v>
      </c>
      <c r="M98" s="40">
        <f t="shared" si="31"/>
        <v>0.13326823691391021</v>
      </c>
      <c r="N98" s="44">
        <f t="shared" si="26"/>
        <v>2.0000000000000001E-4</v>
      </c>
      <c r="O98" s="44">
        <f t="shared" si="32"/>
        <v>2.6653647382782043E-5</v>
      </c>
      <c r="P98" s="14">
        <f t="shared" si="27"/>
        <v>148.71216446664795</v>
      </c>
      <c r="Q98" s="44">
        <f t="shared" si="42"/>
        <v>3.9637215932243237E-3</v>
      </c>
      <c r="R98" s="73">
        <f t="shared" si="43"/>
        <v>2639.6189505879261</v>
      </c>
      <c r="S98" s="73">
        <f>Q98/(1/Mtc+1/(path_DqDp-V97))</f>
        <v>2.9859056521494942E-3</v>
      </c>
      <c r="T98" s="52">
        <f>D98*S98/(path_DqDp-E98/D98)</f>
        <v>4.6583699989693281</v>
      </c>
      <c r="U98" s="73">
        <f t="shared" si="44"/>
        <v>2927.1809046878939</v>
      </c>
      <c r="V98" s="14">
        <f t="shared" si="28"/>
        <v>1.1297093957678279</v>
      </c>
      <c r="W98">
        <f t="shared" si="45"/>
        <v>3306.8637711380843</v>
      </c>
      <c r="X98">
        <f t="shared" si="29"/>
        <v>3.8975969165820522E-6</v>
      </c>
      <c r="Y98" s="44">
        <f t="shared" si="46"/>
        <v>-2.2334333437848367E-2</v>
      </c>
      <c r="Z98">
        <f t="shared" si="33"/>
        <v>3.6816081901079324E-5</v>
      </c>
      <c r="AA98" s="43">
        <f t="shared" si="47"/>
        <v>6.430604682149299E-2</v>
      </c>
    </row>
    <row r="99" spans="1:27">
      <c r="A99" s="74">
        <f t="shared" si="34"/>
        <v>91</v>
      </c>
      <c r="B99" s="40">
        <f t="shared" si="35"/>
        <v>5.6861269008876869</v>
      </c>
      <c r="C99" s="51">
        <f t="shared" si="36"/>
        <v>-2.2334333437848368</v>
      </c>
      <c r="D99" s="34">
        <f t="shared" si="37"/>
        <v>2927.1809046878939</v>
      </c>
      <c r="E99" s="34">
        <f t="shared" si="38"/>
        <v>3306.8637711380843</v>
      </c>
      <c r="F99" s="14">
        <f t="shared" si="39"/>
        <v>0.63578381549143637</v>
      </c>
      <c r="G99" s="14">
        <f>F99-(Gamma-lambda*LN(D99))</f>
        <v>-6.0489258154387882E-2</v>
      </c>
      <c r="H99" s="15">
        <f t="shared" si="30"/>
        <v>379.61476211470489</v>
      </c>
      <c r="I99" s="15">
        <f t="shared" si="24"/>
        <v>1197.0587872260094</v>
      </c>
      <c r="J99" s="34">
        <f t="shared" si="40"/>
        <v>2639.6189505879261</v>
      </c>
      <c r="K99" s="34">
        <f t="shared" si="25"/>
        <v>1.26</v>
      </c>
      <c r="L99" s="34">
        <f t="shared" si="41"/>
        <v>1.1297093957678279</v>
      </c>
      <c r="M99" s="40">
        <f t="shared" si="31"/>
        <v>0.13029060423217209</v>
      </c>
      <c r="N99" s="44">
        <f t="shared" si="26"/>
        <v>2.0000000000000001E-4</v>
      </c>
      <c r="O99" s="44">
        <f t="shared" si="32"/>
        <v>2.6058120846434419E-5</v>
      </c>
      <c r="P99" s="14">
        <f t="shared" si="27"/>
        <v>148.70761959013058</v>
      </c>
      <c r="Q99" s="44">
        <f t="shared" si="42"/>
        <v>3.8750411220652209E-3</v>
      </c>
      <c r="R99" s="73">
        <f t="shared" si="43"/>
        <v>2649.8475825680366</v>
      </c>
      <c r="S99" s="73">
        <f>Q99/(1/Mtc+1/(path_DqDp-V98))</f>
        <v>2.9172341921496767E-3</v>
      </c>
      <c r="T99" s="52">
        <f>D99*S99/(path_DqDp-E99/D99)</f>
        <v>4.5657462013871672</v>
      </c>
      <c r="U99" s="73">
        <f t="shared" si="44"/>
        <v>2931.7466508892812</v>
      </c>
      <c r="V99" s="14">
        <f t="shared" si="28"/>
        <v>1.1326187254189251</v>
      </c>
      <c r="W99">
        <f t="shared" si="45"/>
        <v>3320.55115498142</v>
      </c>
      <c r="X99">
        <f t="shared" si="29"/>
        <v>3.8141369915236553E-6</v>
      </c>
      <c r="Y99" s="44">
        <f t="shared" si="46"/>
        <v>-2.2304461180010407E-2</v>
      </c>
      <c r="Z99">
        <f t="shared" si="33"/>
        <v>3.6055984143208692E-5</v>
      </c>
      <c r="AA99" s="43">
        <f t="shared" si="47"/>
        <v>6.4542102805636201E-2</v>
      </c>
    </row>
    <row r="100" spans="1:27">
      <c r="A100" s="74">
        <f t="shared" si="34"/>
        <v>92</v>
      </c>
      <c r="B100" s="40">
        <f t="shared" si="35"/>
        <v>5.7107282412299396</v>
      </c>
      <c r="C100" s="51">
        <f t="shared" si="36"/>
        <v>-2.2304461180010406</v>
      </c>
      <c r="D100" s="34">
        <f t="shared" si="37"/>
        <v>2931.7466508892812</v>
      </c>
      <c r="E100" s="34">
        <f t="shared" si="38"/>
        <v>3320.55115498142</v>
      </c>
      <c r="F100" s="14">
        <f t="shared" si="39"/>
        <v>0.63573493350055732</v>
      </c>
      <c r="G100" s="14">
        <f>F100-(Gamma-lambda*LN(D100))</f>
        <v>-6.051476173471837E-2</v>
      </c>
      <c r="H100" s="15">
        <f t="shared" si="30"/>
        <v>379.91070373577367</v>
      </c>
      <c r="I100" s="15">
        <f t="shared" si="24"/>
        <v>1198.8901032582148</v>
      </c>
      <c r="J100" s="34">
        <f t="shared" si="40"/>
        <v>2649.8475825680366</v>
      </c>
      <c r="K100" s="34">
        <f t="shared" si="25"/>
        <v>1.26</v>
      </c>
      <c r="L100" s="34">
        <f t="shared" si="41"/>
        <v>1.1326187254189251</v>
      </c>
      <c r="M100" s="40">
        <f t="shared" si="31"/>
        <v>0.12738127458107495</v>
      </c>
      <c r="N100" s="44">
        <f t="shared" si="26"/>
        <v>2.0000000000000001E-4</v>
      </c>
      <c r="O100" s="44">
        <f t="shared" si="32"/>
        <v>2.5476254916214993E-5</v>
      </c>
      <c r="P100" s="14">
        <f t="shared" si="27"/>
        <v>148.70317577277794</v>
      </c>
      <c r="Q100" s="44">
        <f t="shared" si="42"/>
        <v>3.7884000128380162E-3</v>
      </c>
      <c r="R100" s="73">
        <f t="shared" si="43"/>
        <v>2659.8862651838563</v>
      </c>
      <c r="S100" s="73">
        <f>Q100/(1/Mtc+1/(path_DqDp-V99))</f>
        <v>2.8502210461644186E-3</v>
      </c>
      <c r="T100" s="52">
        <f>D100*S100/(path_DqDp-E100/D100)</f>
        <v>4.4747830130519413</v>
      </c>
      <c r="U100" s="73">
        <f t="shared" si="44"/>
        <v>2936.221433902333</v>
      </c>
      <c r="V100" s="14">
        <f t="shared" si="28"/>
        <v>1.1354613936813476</v>
      </c>
      <c r="W100">
        <f t="shared" si="45"/>
        <v>3333.9660814957879</v>
      </c>
      <c r="X100">
        <f t="shared" si="29"/>
        <v>3.7324380282153102E-6</v>
      </c>
      <c r="Y100" s="44">
        <f t="shared" si="46"/>
        <v>-2.2275252487065977E-2</v>
      </c>
      <c r="Z100">
        <f t="shared" si="33"/>
        <v>3.531073587149537E-5</v>
      </c>
      <c r="AA100" s="43">
        <f t="shared" si="47"/>
        <v>6.4777413541507692E-2</v>
      </c>
    </row>
    <row r="101" spans="1:27">
      <c r="A101" s="74">
        <f t="shared" si="34"/>
        <v>93</v>
      </c>
      <c r="B101" s="40">
        <f t="shared" si="35"/>
        <v>5.7352329379152369</v>
      </c>
      <c r="C101" s="51">
        <f t="shared" si="36"/>
        <v>-2.2275252487065975</v>
      </c>
      <c r="D101" s="34">
        <f t="shared" si="37"/>
        <v>2936.221433902333</v>
      </c>
      <c r="E101" s="34">
        <f t="shared" si="38"/>
        <v>3333.9660814957879</v>
      </c>
      <c r="F101" s="14">
        <f t="shared" si="39"/>
        <v>0.63568713788801667</v>
      </c>
      <c r="G101" s="14">
        <f>F101-(Gamma-lambda*LN(D101))</f>
        <v>-6.0539680004629726E-2</v>
      </c>
      <c r="H101" s="15">
        <f t="shared" si="30"/>
        <v>380.20052580563862</v>
      </c>
      <c r="I101" s="15">
        <f t="shared" si="24"/>
        <v>1200.6849083562886</v>
      </c>
      <c r="J101" s="34">
        <f t="shared" si="40"/>
        <v>2659.8862651838563</v>
      </c>
      <c r="K101" s="34">
        <f t="shared" si="25"/>
        <v>1.26</v>
      </c>
      <c r="L101" s="34">
        <f t="shared" si="41"/>
        <v>1.1354613936813476</v>
      </c>
      <c r="M101" s="40">
        <f t="shared" si="31"/>
        <v>0.12453860631865243</v>
      </c>
      <c r="N101" s="44">
        <f t="shared" si="26"/>
        <v>2.0000000000000001E-4</v>
      </c>
      <c r="O101" s="44">
        <f t="shared" si="32"/>
        <v>2.4907721263730487E-5</v>
      </c>
      <c r="P101" s="14">
        <f t="shared" si="27"/>
        <v>148.69883071709242</v>
      </c>
      <c r="Q101" s="44">
        <f t="shared" si="42"/>
        <v>3.703749027743983E-3</v>
      </c>
      <c r="R101" s="73">
        <f t="shared" si="43"/>
        <v>2669.7378163524409</v>
      </c>
      <c r="S101" s="73">
        <f>Q101/(1/Mtc+1/(path_DqDp-V100))</f>
        <v>2.7848228937984313E-3</v>
      </c>
      <c r="T101" s="52">
        <f>D101*S101/(path_DqDp-E101/D101)</f>
        <v>4.3854584950307203</v>
      </c>
      <c r="U101" s="73">
        <f t="shared" si="44"/>
        <v>2940.6068923973639</v>
      </c>
      <c r="V101" s="14">
        <f t="shared" si="28"/>
        <v>1.1382389996477797</v>
      </c>
      <c r="W101">
        <f t="shared" si="45"/>
        <v>3347.1134475597419</v>
      </c>
      <c r="X101">
        <f t="shared" si="29"/>
        <v>3.6524640765530374E-6</v>
      </c>
      <c r="Y101" s="44">
        <f t="shared" si="46"/>
        <v>-2.2246692301725692E-2</v>
      </c>
      <c r="Z101">
        <f t="shared" si="33"/>
        <v>3.4580083854684167E-5</v>
      </c>
      <c r="AA101" s="43">
        <f t="shared" si="47"/>
        <v>6.5011993625362377E-2</v>
      </c>
    </row>
    <row r="102" spans="1:27">
      <c r="A102" s="74">
        <f t="shared" si="34"/>
        <v>94</v>
      </c>
      <c r="B102" s="40">
        <f t="shared" si="35"/>
        <v>5.7596429524787149</v>
      </c>
      <c r="C102" s="51">
        <f t="shared" si="36"/>
        <v>-2.224669230172569</v>
      </c>
      <c r="D102" s="34">
        <f t="shared" si="37"/>
        <v>2940.6068923973639</v>
      </c>
      <c r="E102" s="34">
        <f t="shared" si="38"/>
        <v>3347.1134475597419</v>
      </c>
      <c r="F102" s="14">
        <f t="shared" si="39"/>
        <v>0.63564040397930555</v>
      </c>
      <c r="G102" s="14">
        <f>F102-(Gamma-lambda*LN(D102))</f>
        <v>-6.0564027045464708E-2</v>
      </c>
      <c r="H102" s="15">
        <f t="shared" si="30"/>
        <v>380.48434832200928</v>
      </c>
      <c r="I102" s="15">
        <f t="shared" si="24"/>
        <v>1202.4438613562886</v>
      </c>
      <c r="J102" s="34">
        <f t="shared" si="40"/>
        <v>2669.7378163524409</v>
      </c>
      <c r="K102" s="34">
        <f t="shared" si="25"/>
        <v>1.26</v>
      </c>
      <c r="L102" s="34">
        <f t="shared" si="41"/>
        <v>1.1382389996477797</v>
      </c>
      <c r="M102" s="40">
        <f t="shared" si="31"/>
        <v>0.12176100035222026</v>
      </c>
      <c r="N102" s="44">
        <f t="shared" si="26"/>
        <v>2.0000000000000001E-4</v>
      </c>
      <c r="O102" s="44">
        <f t="shared" si="32"/>
        <v>2.4352200070444054E-5</v>
      </c>
      <c r="P102" s="14">
        <f t="shared" si="27"/>
        <v>148.69458217993687</v>
      </c>
      <c r="Q102" s="44">
        <f t="shared" si="42"/>
        <v>3.6210402146369079E-3</v>
      </c>
      <c r="R102" s="73">
        <f t="shared" si="43"/>
        <v>2679.4050443479896</v>
      </c>
      <c r="S102" s="73">
        <f>Q102/(1/Mtc+1/(path_DqDp-V101))</f>
        <v>2.7209976769401391E-3</v>
      </c>
      <c r="T102" s="52">
        <f>D102*S102/(path_DqDp-E102/D102)</f>
        <v>4.2977506358193311</v>
      </c>
      <c r="U102" s="73">
        <f t="shared" si="44"/>
        <v>2944.9046430331832</v>
      </c>
      <c r="V102" s="14">
        <f t="shared" si="28"/>
        <v>1.1409531010872012</v>
      </c>
      <c r="W102">
        <f t="shared" si="45"/>
        <v>3359.9980848748073</v>
      </c>
      <c r="X102">
        <f t="shared" si="29"/>
        <v>3.5741798631428093E-6</v>
      </c>
      <c r="Y102" s="44">
        <f t="shared" si="46"/>
        <v>-2.2218765921792106E-2</v>
      </c>
      <c r="Z102">
        <f t="shared" si="33"/>
        <v>3.3863777503302176E-5</v>
      </c>
      <c r="AA102" s="43">
        <f t="shared" si="47"/>
        <v>6.5245857402865676E-2</v>
      </c>
    </row>
    <row r="103" spans="1:27">
      <c r="A103" s="74">
        <f t="shared" si="34"/>
        <v>95</v>
      </c>
      <c r="B103" s="40">
        <f t="shared" si="35"/>
        <v>5.7839602095601634</v>
      </c>
      <c r="C103" s="51">
        <f t="shared" si="36"/>
        <v>-2.2218765921792105</v>
      </c>
      <c r="D103" s="34">
        <f t="shared" si="37"/>
        <v>2944.9046430331832</v>
      </c>
      <c r="E103" s="34">
        <f t="shared" si="38"/>
        <v>3359.9980848748073</v>
      </c>
      <c r="F103" s="14">
        <f t="shared" si="39"/>
        <v>0.63559470768276105</v>
      </c>
      <c r="G103" s="14">
        <f>F103-(Gamma-lambda*LN(D103))</f>
        <v>-6.0587816572951758E-2</v>
      </c>
      <c r="H103" s="15">
        <f t="shared" si="30"/>
        <v>380.76228921439622</v>
      </c>
      <c r="I103" s="15">
        <f t="shared" si="24"/>
        <v>1204.1676121938663</v>
      </c>
      <c r="J103" s="34">
        <f t="shared" si="40"/>
        <v>2679.4050443479896</v>
      </c>
      <c r="K103" s="34">
        <f t="shared" si="25"/>
        <v>1.26</v>
      </c>
      <c r="L103" s="34">
        <f t="shared" si="41"/>
        <v>1.1409531010872012</v>
      </c>
      <c r="M103" s="40">
        <f t="shared" si="31"/>
        <v>0.11904689891279885</v>
      </c>
      <c r="N103" s="44">
        <f t="shared" si="26"/>
        <v>2.0000000000000001E-4</v>
      </c>
      <c r="O103" s="44">
        <f t="shared" si="32"/>
        <v>2.3809379782559769E-5</v>
      </c>
      <c r="P103" s="14">
        <f t="shared" si="27"/>
        <v>148.69042797116009</v>
      </c>
      <c r="Q103" s="44">
        <f t="shared" si="42"/>
        <v>3.5402268695966985E-3</v>
      </c>
      <c r="R103" s="73">
        <f t="shared" si="43"/>
        <v>2688.8907460805235</v>
      </c>
      <c r="S103" s="73">
        <f>Q103/(1/Mtc+1/(path_DqDp-V102))</f>
        <v>2.6587045580938997E-3</v>
      </c>
      <c r="T103" s="52">
        <f>D103*S103/(path_DqDp-E103/D103)</f>
        <v>4.2116373729802676</v>
      </c>
      <c r="U103" s="73">
        <f t="shared" si="44"/>
        <v>2949.1162804061637</v>
      </c>
      <c r="V103" s="14">
        <f t="shared" si="28"/>
        <v>1.1436052156306051</v>
      </c>
      <c r="W103">
        <f t="shared" si="45"/>
        <v>3372.6247597736192</v>
      </c>
      <c r="X103">
        <f t="shared" si="29"/>
        <v>3.4975507814124888E-6</v>
      </c>
      <c r="Y103" s="44">
        <f t="shared" si="46"/>
        <v>-2.2191458991228135E-2</v>
      </c>
      <c r="Z103">
        <f t="shared" si="33"/>
        <v>3.3161568927594498E-5</v>
      </c>
      <c r="AA103" s="43">
        <f t="shared" si="47"/>
        <v>6.5479018971793271E-2</v>
      </c>
    </row>
    <row r="104" spans="1:27">
      <c r="A104" s="74">
        <f t="shared" si="34"/>
        <v>96</v>
      </c>
      <c r="B104" s="40">
        <f t="shared" si="35"/>
        <v>5.8081865974717219</v>
      </c>
      <c r="C104" s="51">
        <f t="shared" si="36"/>
        <v>-2.2191458991228137</v>
      </c>
      <c r="D104" s="34">
        <f t="shared" si="37"/>
        <v>2949.1162804061637</v>
      </c>
      <c r="E104" s="34">
        <f t="shared" si="38"/>
        <v>3372.6247597736192</v>
      </c>
      <c r="F104" s="14">
        <f t="shared" si="39"/>
        <v>0.63555002547486739</v>
      </c>
      <c r="G104" s="14">
        <f>F104-(Gamma-lambda*LN(D104))</f>
        <v>-6.0611061947767442E-2</v>
      </c>
      <c r="H104" s="15">
        <f t="shared" si="30"/>
        <v>381.03446436691314</v>
      </c>
      <c r="I104" s="15">
        <f t="shared" si="24"/>
        <v>1205.8568018866617</v>
      </c>
      <c r="J104" s="34">
        <f t="shared" si="40"/>
        <v>2688.8907460805235</v>
      </c>
      <c r="K104" s="34">
        <f t="shared" si="25"/>
        <v>1.26</v>
      </c>
      <c r="L104" s="34">
        <f t="shared" si="41"/>
        <v>1.1436052156306051</v>
      </c>
      <c r="M104" s="40">
        <f t="shared" si="31"/>
        <v>0.11639478436939488</v>
      </c>
      <c r="N104" s="44">
        <f t="shared" si="26"/>
        <v>2.0000000000000001E-4</v>
      </c>
      <c r="O104" s="44">
        <f t="shared" si="32"/>
        <v>2.3278956873878977E-5</v>
      </c>
      <c r="P104" s="14">
        <f t="shared" si="27"/>
        <v>148.68636595226067</v>
      </c>
      <c r="Q104" s="44">
        <f t="shared" si="42"/>
        <v>3.4612635007364636E-3</v>
      </c>
      <c r="R104" s="73">
        <f t="shared" si="43"/>
        <v>2698.1977054774002</v>
      </c>
      <c r="S104" s="73">
        <f>Q104/(1/Mtc+1/(path_DqDp-V103))</f>
        <v>2.5979038802551326E-3</v>
      </c>
      <c r="T104" s="52">
        <f>D104*S104/(path_DqDp-E104/D104)</f>
        <v>4.1270966136620153</v>
      </c>
      <c r="U104" s="73">
        <f t="shared" si="44"/>
        <v>2953.2433770198259</v>
      </c>
      <c r="V104" s="14">
        <f t="shared" si="28"/>
        <v>1.1461968219183105</v>
      </c>
      <c r="W104">
        <f t="shared" si="45"/>
        <v>3384.9981730914233</v>
      </c>
      <c r="X104">
        <f t="shared" si="29"/>
        <v>3.4225428817126832E-6</v>
      </c>
      <c r="Y104" s="44">
        <f t="shared" si="46"/>
        <v>-2.2164757491472543E-2</v>
      </c>
      <c r="Z104">
        <f t="shared" si="33"/>
        <v>3.2473212989702764E-5</v>
      </c>
      <c r="AA104" s="43">
        <f t="shared" si="47"/>
        <v>6.5711492184782977E-2</v>
      </c>
    </row>
    <row r="105" spans="1:27">
      <c r="A105" s="74">
        <f t="shared" si="34"/>
        <v>97</v>
      </c>
      <c r="B105" s="40">
        <f t="shared" si="35"/>
        <v>5.8323239687625463</v>
      </c>
      <c r="C105" s="51">
        <f t="shared" si="36"/>
        <v>-2.2164757491472544</v>
      </c>
      <c r="D105" s="34">
        <f t="shared" si="37"/>
        <v>2953.2433770198259</v>
      </c>
      <c r="E105" s="34">
        <f t="shared" si="38"/>
        <v>3384.9981730914233</v>
      </c>
      <c r="F105" s="14">
        <f t="shared" si="39"/>
        <v>0.63550633438596504</v>
      </c>
      <c r="G105" s="14">
        <f>F105-(Gamma-lambda*LN(D105))</f>
        <v>-6.0633776185753496E-2</v>
      </c>
      <c r="H105" s="15">
        <f t="shared" si="30"/>
        <v>381.30098764147027</v>
      </c>
      <c r="I105" s="15">
        <f t="shared" si="24"/>
        <v>1207.512062524831</v>
      </c>
      <c r="J105" s="34">
        <f t="shared" si="40"/>
        <v>2698.1977054774002</v>
      </c>
      <c r="K105" s="34">
        <f t="shared" si="25"/>
        <v>1.26</v>
      </c>
      <c r="L105" s="34">
        <f t="shared" si="41"/>
        <v>1.1461968219183105</v>
      </c>
      <c r="M105" s="40">
        <f t="shared" si="31"/>
        <v>0.11380317808168949</v>
      </c>
      <c r="N105" s="44">
        <f t="shared" si="26"/>
        <v>2.0000000000000001E-4</v>
      </c>
      <c r="O105" s="44">
        <f t="shared" si="32"/>
        <v>2.2760635616337899E-5</v>
      </c>
      <c r="P105" s="14">
        <f t="shared" si="27"/>
        <v>148.68239403508775</v>
      </c>
      <c r="Q105" s="44">
        <f t="shared" si="42"/>
        <v>3.3841057931974041E-3</v>
      </c>
      <c r="R105" s="73">
        <f t="shared" si="43"/>
        <v>2707.328691963698</v>
      </c>
      <c r="S105" s="73">
        <f>Q105/(1/Mtc+1/(path_DqDp-V104))</f>
        <v>2.5385571282659511E-3</v>
      </c>
      <c r="T105" s="52">
        <f>D105*S105/(path_DqDp-E105/D105)</f>
        <v>4.0441062540391908</v>
      </c>
      <c r="U105" s="73">
        <f t="shared" si="44"/>
        <v>2957.2874832738648</v>
      </c>
      <c r="V105" s="14">
        <f t="shared" si="28"/>
        <v>1.1487293607102618</v>
      </c>
      <c r="W105">
        <f t="shared" si="45"/>
        <v>3397.1229600976458</v>
      </c>
      <c r="X105">
        <f t="shared" si="29"/>
        <v>3.3491228614174022E-6</v>
      </c>
      <c r="Y105" s="44">
        <f t="shared" si="46"/>
        <v>-2.2138647732994787E-2</v>
      </c>
      <c r="Z105">
        <f t="shared" si="33"/>
        <v>3.1798467350478517E-5</v>
      </c>
      <c r="AA105" s="43">
        <f t="shared" si="47"/>
        <v>6.594329065213346E-2</v>
      </c>
    </row>
    <row r="106" spans="1:27">
      <c r="A106" s="74">
        <f t="shared" si="34"/>
        <v>98</v>
      </c>
      <c r="B106" s="40">
        <f t="shared" si="35"/>
        <v>5.8563741407801864</v>
      </c>
      <c r="C106" s="51">
        <f t="shared" si="36"/>
        <v>-2.2138647732994787</v>
      </c>
      <c r="D106" s="34">
        <f t="shared" si="37"/>
        <v>2957.2874832738648</v>
      </c>
      <c r="E106" s="34">
        <f t="shared" si="38"/>
        <v>3397.1229600976458</v>
      </c>
      <c r="F106" s="14">
        <f t="shared" si="39"/>
        <v>0.63546361198635604</v>
      </c>
      <c r="G106" s="14">
        <f>F106-(Gamma-lambda*LN(D106))</f>
        <v>-6.0655971967801148E-2</v>
      </c>
      <c r="H106" s="15">
        <f t="shared" si="30"/>
        <v>381.56197090131764</v>
      </c>
      <c r="I106" s="15">
        <f t="shared" si="24"/>
        <v>1209.1340172692787</v>
      </c>
      <c r="J106" s="34">
        <f t="shared" si="40"/>
        <v>2707.328691963698</v>
      </c>
      <c r="K106" s="34">
        <f t="shared" si="25"/>
        <v>1.26</v>
      </c>
      <c r="L106" s="34">
        <f t="shared" si="41"/>
        <v>1.1487293607102618</v>
      </c>
      <c r="M106" s="40">
        <f t="shared" si="31"/>
        <v>0.11127063928973824</v>
      </c>
      <c r="N106" s="44">
        <f t="shared" si="26"/>
        <v>2.0000000000000001E-4</v>
      </c>
      <c r="O106" s="44">
        <f t="shared" si="32"/>
        <v>2.2254127857947649E-5</v>
      </c>
      <c r="P106" s="14">
        <f t="shared" si="27"/>
        <v>148.67851018057783</v>
      </c>
      <c r="Q106" s="44">
        <f t="shared" si="42"/>
        <v>3.3087105752877505E-3</v>
      </c>
      <c r="R106" s="73">
        <f t="shared" si="43"/>
        <v>2716.2864590375784</v>
      </c>
      <c r="S106" s="73">
        <f>Q106/(1/Mtc+1/(path_DqDp-V105))</f>
        <v>2.4806268915915849E-3</v>
      </c>
      <c r="T106" s="52">
        <f>D106*S106/(path_DqDp-E106/D106)</f>
        <v>3.9626441977121525</v>
      </c>
      <c r="U106" s="73">
        <f t="shared" si="44"/>
        <v>2961.2501274715769</v>
      </c>
      <c r="V106" s="14">
        <f t="shared" si="28"/>
        <v>1.1512042359606498</v>
      </c>
      <c r="W106">
        <f t="shared" si="45"/>
        <v>3409.0036904842937</v>
      </c>
      <c r="X106">
        <f t="shared" si="29"/>
        <v>3.2772580550346529E-6</v>
      </c>
      <c r="Y106" s="44">
        <f t="shared" si="46"/>
        <v>-2.2113116347081806E-2</v>
      </c>
      <c r="Z106">
        <f t="shared" si="33"/>
        <v>3.113709251103686E-5</v>
      </c>
      <c r="AA106" s="43">
        <f t="shared" si="47"/>
        <v>6.6174427744644493E-2</v>
      </c>
    </row>
    <row r="107" spans="1:27">
      <c r="A107" s="74">
        <f t="shared" si="34"/>
        <v>99</v>
      </c>
      <c r="B107" s="40">
        <f t="shared" si="35"/>
        <v>5.8803388962283893</v>
      </c>
      <c r="C107" s="51">
        <f t="shared" si="36"/>
        <v>-2.2113116347081805</v>
      </c>
      <c r="D107" s="34">
        <f t="shared" si="37"/>
        <v>2961.2501274715769</v>
      </c>
      <c r="E107" s="34">
        <f t="shared" si="38"/>
        <v>3409.0036904842937</v>
      </c>
      <c r="F107" s="14">
        <f t="shared" si="39"/>
        <v>0.63542183637279159</v>
      </c>
      <c r="G107" s="14">
        <f>F107-(Gamma-lambda*LN(D107))</f>
        <v>-6.0677661649415238E-2</v>
      </c>
      <c r="H107" s="15">
        <f t="shared" si="30"/>
        <v>381.81752403489702</v>
      </c>
      <c r="I107" s="15">
        <f t="shared" si="24"/>
        <v>1210.7232803571824</v>
      </c>
      <c r="J107" s="34">
        <f t="shared" si="40"/>
        <v>2716.2864590375784</v>
      </c>
      <c r="K107" s="34">
        <f t="shared" si="25"/>
        <v>1.26</v>
      </c>
      <c r="L107" s="34">
        <f t="shared" si="41"/>
        <v>1.1512042359606498</v>
      </c>
      <c r="M107" s="40">
        <f t="shared" si="31"/>
        <v>0.10879576403935021</v>
      </c>
      <c r="N107" s="44">
        <f t="shared" si="26"/>
        <v>2.0000000000000001E-4</v>
      </c>
      <c r="O107" s="44">
        <f t="shared" si="32"/>
        <v>2.1759152807870042E-5</v>
      </c>
      <c r="P107" s="14">
        <f t="shared" si="27"/>
        <v>148.67471239752652</v>
      </c>
      <c r="Q107" s="44">
        <f t="shared" si="42"/>
        <v>3.2350357857239102E-3</v>
      </c>
      <c r="R107" s="73">
        <f t="shared" si="43"/>
        <v>2725.0737429368419</v>
      </c>
      <c r="S107" s="73">
        <f>Q107/(1/Mtc+1/(path_DqDp-V106))</f>
        <v>2.4240768284605873E-3</v>
      </c>
      <c r="T107" s="52">
        <f>D107*S107/(path_DqDp-E107/D107)</f>
        <v>3.8826883731041613</v>
      </c>
      <c r="U107" s="73">
        <f t="shared" si="44"/>
        <v>2965.1328158446809</v>
      </c>
      <c r="V107" s="14">
        <f t="shared" si="28"/>
        <v>1.1536228158581427</v>
      </c>
      <c r="W107">
        <f t="shared" si="45"/>
        <v>3420.6448684081247</v>
      </c>
      <c r="X107">
        <f t="shared" si="29"/>
        <v>3.2069164243366219E-6</v>
      </c>
      <c r="Y107" s="44">
        <f t="shared" si="46"/>
        <v>-2.2088150277849598E-2</v>
      </c>
      <c r="Z107">
        <f t="shared" si="33"/>
        <v>3.0488851849468982E-5</v>
      </c>
      <c r="AA107" s="43">
        <f t="shared" si="47"/>
        <v>6.640491659649396E-2</v>
      </c>
    </row>
    <row r="108" spans="1:27">
      <c r="A108" s="74">
        <f t="shared" si="34"/>
        <v>100</v>
      </c>
      <c r="B108" s="40">
        <f t="shared" si="35"/>
        <v>5.9042199837210765</v>
      </c>
      <c r="C108" s="51">
        <f t="shared" si="36"/>
        <v>-2.2088150277849596</v>
      </c>
      <c r="D108" s="34">
        <f t="shared" si="37"/>
        <v>2965.1328158446809</v>
      </c>
      <c r="E108" s="34">
        <f t="shared" si="38"/>
        <v>3420.6448684081247</v>
      </c>
      <c r="F108" s="14">
        <f t="shared" si="39"/>
        <v>0.6353809861553309</v>
      </c>
      <c r="G108" s="14">
        <f>F108-(Gamma-lambda*LN(D108))</f>
        <v>-6.0698857269970485E-2</v>
      </c>
      <c r="H108" s="15">
        <f t="shared" si="30"/>
        <v>382.06775497996483</v>
      </c>
      <c r="I108" s="15">
        <f t="shared" si="24"/>
        <v>1212.2804571144018</v>
      </c>
      <c r="J108" s="34">
        <f t="shared" si="40"/>
        <v>2725.0737429368419</v>
      </c>
      <c r="K108" s="34">
        <f t="shared" si="25"/>
        <v>1.26</v>
      </c>
      <c r="L108" s="34">
        <f t="shared" si="41"/>
        <v>1.1536228158581427</v>
      </c>
      <c r="M108" s="40">
        <f t="shared" si="31"/>
        <v>0.10637718414185726</v>
      </c>
      <c r="N108" s="44">
        <f t="shared" si="26"/>
        <v>2.0000000000000001E-4</v>
      </c>
      <c r="O108" s="44">
        <f t="shared" si="32"/>
        <v>2.1275436828371454E-5</v>
      </c>
      <c r="P108" s="14">
        <f t="shared" si="27"/>
        <v>148.6709987413937</v>
      </c>
      <c r="Q108" s="44">
        <f t="shared" si="42"/>
        <v>3.1630404419334137E-3</v>
      </c>
      <c r="R108" s="73">
        <f t="shared" si="43"/>
        <v>2733.6932613930021</v>
      </c>
      <c r="S108" s="73">
        <f>Q108/(1/Mtc+1/(path_DqDp-V107))</f>
        <v>2.3688716313140382E-3</v>
      </c>
      <c r="T108" s="52">
        <f>D108*S108/(path_DqDp-E108/D108)</f>
        <v>3.8042167498930275</v>
      </c>
      <c r="U108" s="73">
        <f t="shared" si="44"/>
        <v>2968.9370325945738</v>
      </c>
      <c r="V108" s="14">
        <f t="shared" si="28"/>
        <v>1.1559864338329582</v>
      </c>
      <c r="W108">
        <f t="shared" si="45"/>
        <v>3432.0509325836065</v>
      </c>
      <c r="X108">
        <f t="shared" si="29"/>
        <v>3.1380665485181761E-6</v>
      </c>
      <c r="Y108" s="44">
        <f t="shared" si="46"/>
        <v>-2.2063736774472709E-2</v>
      </c>
      <c r="Z108">
        <f t="shared" si="33"/>
        <v>2.9853511652874E-5</v>
      </c>
      <c r="AA108" s="43">
        <f t="shared" si="47"/>
        <v>6.6634770108146835E-2</v>
      </c>
    </row>
    <row r="109" spans="1:27">
      <c r="A109" s="74">
        <f t="shared" si="34"/>
        <v>101</v>
      </c>
      <c r="B109" s="40">
        <f t="shared" si="35"/>
        <v>5.9280191183322604</v>
      </c>
      <c r="C109" s="51">
        <f t="shared" si="36"/>
        <v>-2.2063736774472709</v>
      </c>
      <c r="D109" s="34">
        <f t="shared" si="37"/>
        <v>2968.9370325945738</v>
      </c>
      <c r="E109" s="34">
        <f t="shared" si="38"/>
        <v>3432.0509325836065</v>
      </c>
      <c r="F109" s="14">
        <f t="shared" si="39"/>
        <v>0.6353410404445593</v>
      </c>
      <c r="G109" s="14">
        <f>F109-(Gamma-lambda*LN(D109))</f>
        <v>-6.0719570561669434E-2</v>
      </c>
      <c r="H109" s="15">
        <f t="shared" si="30"/>
        <v>382.31276974794895</v>
      </c>
      <c r="I109" s="15">
        <f t="shared" si="24"/>
        <v>1213.8061439743981</v>
      </c>
      <c r="J109" s="34">
        <f t="shared" si="40"/>
        <v>2733.6932613930021</v>
      </c>
      <c r="K109" s="34">
        <f t="shared" si="25"/>
        <v>1.26</v>
      </c>
      <c r="L109" s="34">
        <f t="shared" si="41"/>
        <v>1.1559864338329582</v>
      </c>
      <c r="M109" s="40">
        <f t="shared" si="31"/>
        <v>0.10401356616704183</v>
      </c>
      <c r="N109" s="44">
        <f t="shared" si="26"/>
        <v>2.0000000000000001E-4</v>
      </c>
      <c r="O109" s="44">
        <f t="shared" si="32"/>
        <v>2.0802713233408367E-5</v>
      </c>
      <c r="P109" s="14">
        <f t="shared" si="27"/>
        <v>148.66736731314177</v>
      </c>
      <c r="Q109" s="44">
        <f t="shared" si="42"/>
        <v>3.0926846093810769E-3</v>
      </c>
      <c r="R109" s="73">
        <f t="shared" si="43"/>
        <v>2742.147712469281</v>
      </c>
      <c r="S109" s="73">
        <f>Q109/(1/Mtc+1/(path_DqDp-V108))</f>
        <v>2.3149769935114565E-3</v>
      </c>
      <c r="T109" s="52">
        <f>D109*S109/(path_DqDp-E109/D109)</f>
        <v>3.7272073545135798</v>
      </c>
      <c r="U109" s="73">
        <f t="shared" si="44"/>
        <v>2972.6642399490875</v>
      </c>
      <c r="V109" s="14">
        <f t="shared" si="28"/>
        <v>1.1582963895319613</v>
      </c>
      <c r="W109">
        <f t="shared" si="45"/>
        <v>3443.2262564237999</v>
      </c>
      <c r="X109">
        <f t="shared" si="29"/>
        <v>3.0706776143919365E-6</v>
      </c>
      <c r="Y109" s="44">
        <f t="shared" si="46"/>
        <v>-2.2039863383624909E-2</v>
      </c>
      <c r="Z109">
        <f t="shared" si="33"/>
        <v>2.923084114496379E-5</v>
      </c>
      <c r="AA109" s="43">
        <f t="shared" si="47"/>
        <v>6.6864000949291805E-2</v>
      </c>
    </row>
    <row r="110" spans="1:27">
      <c r="A110" s="74">
        <f t="shared" si="34"/>
        <v>102</v>
      </c>
      <c r="B110" s="40">
        <f t="shared" si="35"/>
        <v>5.951737982141684</v>
      </c>
      <c r="C110" s="51">
        <f t="shared" si="36"/>
        <v>-2.2039863383624909</v>
      </c>
      <c r="D110" s="34">
        <f t="shared" si="37"/>
        <v>2972.6642399490875</v>
      </c>
      <c r="E110" s="34">
        <f t="shared" si="38"/>
        <v>3443.2262564237999</v>
      </c>
      <c r="F110" s="14">
        <f t="shared" si="39"/>
        <v>0.63530197883915629</v>
      </c>
      <c r="G110" s="14">
        <f>F110-(Gamma-lambda*LN(D110))</f>
        <v>-6.0739812958213846E-2</v>
      </c>
      <c r="H110" s="15">
        <f t="shared" si="30"/>
        <v>382.55267244850552</v>
      </c>
      <c r="I110" s="15">
        <f t="shared" si="24"/>
        <v>1215.3009285032849</v>
      </c>
      <c r="J110" s="34">
        <f t="shared" si="40"/>
        <v>2742.147712469281</v>
      </c>
      <c r="K110" s="34">
        <f t="shared" si="25"/>
        <v>1.26</v>
      </c>
      <c r="L110" s="34">
        <f t="shared" si="41"/>
        <v>1.1582963895319613</v>
      </c>
      <c r="M110" s="40">
        <f t="shared" si="31"/>
        <v>0.10170361046803866</v>
      </c>
      <c r="N110" s="44">
        <f t="shared" si="26"/>
        <v>2.0000000000000001E-4</v>
      </c>
      <c r="O110" s="44">
        <f t="shared" si="32"/>
        <v>2.0340722093607732E-5</v>
      </c>
      <c r="P110" s="14">
        <f t="shared" si="27"/>
        <v>148.66381625810513</v>
      </c>
      <c r="Q110" s="44">
        <f t="shared" si="42"/>
        <v>3.0239293718812795E-3</v>
      </c>
      <c r="R110" s="73">
        <f t="shared" si="43"/>
        <v>2750.4397734790537</v>
      </c>
      <c r="S110" s="73">
        <f>Q110/(1/Mtc+1/(path_DqDp-V109))</f>
        <v>2.262359577243325E-3</v>
      </c>
      <c r="T110" s="52">
        <f>D110*S110/(path_DqDp-E110/D110)</f>
        <v>3.6516382847663853</v>
      </c>
      <c r="U110" s="73">
        <f t="shared" si="44"/>
        <v>2976.3158782338537</v>
      </c>
      <c r="V110" s="14">
        <f t="shared" si="28"/>
        <v>1.160553949762934</v>
      </c>
      <c r="W110">
        <f t="shared" si="45"/>
        <v>3454.1751482264349</v>
      </c>
      <c r="X110">
        <f t="shared" si="29"/>
        <v>3.0047194066276193E-6</v>
      </c>
      <c r="Y110" s="44">
        <f t="shared" si="46"/>
        <v>-2.2016517942124673E-2</v>
      </c>
      <c r="Z110">
        <f t="shared" si="33"/>
        <v>2.862061250953303E-5</v>
      </c>
      <c r="AA110" s="43">
        <f t="shared" si="47"/>
        <v>6.7092621561801333E-2</v>
      </c>
    </row>
    <row r="111" spans="1:27">
      <c r="A111" s="74">
        <f t="shared" si="34"/>
        <v>103</v>
      </c>
      <c r="B111" s="40">
        <f t="shared" si="35"/>
        <v>5.9753782247759775</v>
      </c>
      <c r="C111" s="51">
        <f t="shared" si="36"/>
        <v>-2.2016517942124674</v>
      </c>
      <c r="D111" s="34">
        <f t="shared" si="37"/>
        <v>2976.3158782338537</v>
      </c>
      <c r="E111" s="34">
        <f t="shared" si="38"/>
        <v>3454.1751482264349</v>
      </c>
      <c r="F111" s="14">
        <f t="shared" si="39"/>
        <v>0.6352637814137998</v>
      </c>
      <c r="G111" s="14">
        <f>F111-(Gamma-lambda*LN(D111))</f>
        <v>-6.0759595603200323E-2</v>
      </c>
      <c r="H111" s="15">
        <f t="shared" si="30"/>
        <v>382.78756531424199</v>
      </c>
      <c r="I111" s="15">
        <f t="shared" si="24"/>
        <v>1216.7653894306566</v>
      </c>
      <c r="J111" s="34">
        <f t="shared" si="40"/>
        <v>2750.4397734790537</v>
      </c>
      <c r="K111" s="34">
        <f t="shared" si="25"/>
        <v>1.26</v>
      </c>
      <c r="L111" s="34">
        <f t="shared" si="41"/>
        <v>1.160553949762934</v>
      </c>
      <c r="M111" s="40">
        <f t="shared" si="31"/>
        <v>9.9446050237065986E-2</v>
      </c>
      <c r="N111" s="44">
        <f t="shared" si="26"/>
        <v>2.0000000000000001E-4</v>
      </c>
      <c r="O111" s="44">
        <f t="shared" si="32"/>
        <v>1.9889210047413198E-5</v>
      </c>
      <c r="P111" s="14">
        <f t="shared" si="27"/>
        <v>148.66034376489091</v>
      </c>
      <c r="Q111" s="44">
        <f t="shared" si="42"/>
        <v>2.9567368028605681E-3</v>
      </c>
      <c r="R111" s="73">
        <f t="shared" si="43"/>
        <v>2758.5720999813502</v>
      </c>
      <c r="S111" s="73">
        <f>Q111/(1/Mtc+1/(path_DqDp-V110))</f>
        <v>2.2109869826021098E-3</v>
      </c>
      <c r="T111" s="52">
        <f>D111*S111/(path_DqDp-E111/D111)</f>
        <v>3.5774877235670579</v>
      </c>
      <c r="U111" s="73">
        <f t="shared" si="44"/>
        <v>2979.8933659574209</v>
      </c>
      <c r="V111" s="14">
        <f t="shared" si="28"/>
        <v>1.1627603494091046</v>
      </c>
      <c r="W111">
        <f t="shared" si="45"/>
        <v>3464.9018514025233</v>
      </c>
      <c r="X111">
        <f t="shared" si="29"/>
        <v>2.9401622980425338E-6</v>
      </c>
      <c r="Y111" s="44">
        <f t="shared" si="46"/>
        <v>-2.1993688569779218E-2</v>
      </c>
      <c r="Z111">
        <f t="shared" si="33"/>
        <v>2.8022600909939619E-5</v>
      </c>
      <c r="AA111" s="43">
        <f t="shared" si="47"/>
        <v>6.7320644162711274E-2</v>
      </c>
    </row>
    <row r="112" spans="1:27">
      <c r="A112" s="74">
        <f t="shared" si="34"/>
        <v>104</v>
      </c>
      <c r="B112" s="40">
        <f t="shared" si="35"/>
        <v>5.9989414639451528</v>
      </c>
      <c r="C112" s="51">
        <f t="shared" si="36"/>
        <v>-2.1993688569779217</v>
      </c>
      <c r="D112" s="34">
        <f t="shared" si="37"/>
        <v>2979.8933659574209</v>
      </c>
      <c r="E112" s="34">
        <f t="shared" si="38"/>
        <v>3464.9018514025233</v>
      </c>
      <c r="F112" s="14">
        <f t="shared" si="39"/>
        <v>0.63522642870739943</v>
      </c>
      <c r="G112" s="14">
        <f>F112-(Gamma-lambda*LN(D112))</f>
        <v>-6.0778929358248801E-2</v>
      </c>
      <c r="H112" s="15">
        <f t="shared" si="30"/>
        <v>383.01754872557729</v>
      </c>
      <c r="I112" s="15">
        <f t="shared" si="24"/>
        <v>1218.2000966858564</v>
      </c>
      <c r="J112" s="34">
        <f t="shared" si="40"/>
        <v>2758.5720999813502</v>
      </c>
      <c r="K112" s="34">
        <f t="shared" si="25"/>
        <v>1.26</v>
      </c>
      <c r="L112" s="34">
        <f t="shared" si="41"/>
        <v>1.1627603494091046</v>
      </c>
      <c r="M112" s="40">
        <f t="shared" si="31"/>
        <v>9.7239650590895454E-2</v>
      </c>
      <c r="N112" s="44">
        <f t="shared" si="26"/>
        <v>2.0000000000000001E-4</v>
      </c>
      <c r="O112" s="44">
        <f t="shared" si="32"/>
        <v>1.9447930118179093E-5</v>
      </c>
      <c r="P112" s="14">
        <f t="shared" si="27"/>
        <v>148.65694806430903</v>
      </c>
      <c r="Q112" s="44">
        <f t="shared" si="42"/>
        <v>2.8910699375364608E-3</v>
      </c>
      <c r="R112" s="73">
        <f t="shared" si="43"/>
        <v>2766.547324850133</v>
      </c>
      <c r="S112" s="73">
        <f>Q112/(1/Mtc+1/(path_DqDp-V111))</f>
        <v>2.160827717765905E-3</v>
      </c>
      <c r="T112" s="52">
        <f>D112*S112/(path_DqDp-E112/D112)</f>
        <v>3.5047339518699174</v>
      </c>
      <c r="U112" s="73">
        <f t="shared" si="44"/>
        <v>2983.398099909291</v>
      </c>
      <c r="V112" s="14">
        <f t="shared" si="28"/>
        <v>1.1649167923149917</v>
      </c>
      <c r="W112">
        <f t="shared" si="45"/>
        <v>3475.4105447449724</v>
      </c>
      <c r="X112">
        <f t="shared" si="29"/>
        <v>2.8769772399498516E-6</v>
      </c>
      <c r="Y112" s="44">
        <f t="shared" si="46"/>
        <v>-2.1971363662421087E-2</v>
      </c>
      <c r="Z112">
        <f t="shared" si="33"/>
        <v>2.7436584504848103E-5</v>
      </c>
      <c r="AA112" s="43">
        <f t="shared" si="47"/>
        <v>6.7548080747216119E-2</v>
      </c>
    </row>
    <row r="113" spans="1:27">
      <c r="A113" s="74">
        <f t="shared" si="34"/>
        <v>105</v>
      </c>
      <c r="B113" s="40">
        <f t="shared" si="35"/>
        <v>6.0224292859742423</v>
      </c>
      <c r="C113" s="51">
        <f t="shared" si="36"/>
        <v>-2.1971363662421086</v>
      </c>
      <c r="D113" s="34">
        <f t="shared" si="37"/>
        <v>2983.398099909291</v>
      </c>
      <c r="E113" s="34">
        <f t="shared" si="38"/>
        <v>3475.4105447449724</v>
      </c>
      <c r="F113" s="14">
        <f t="shared" si="39"/>
        <v>0.63518990171164669</v>
      </c>
      <c r="G113" s="14">
        <f>F113-(Gamma-lambda*LN(D113))</f>
        <v>-6.0797824810874035E-2</v>
      </c>
      <c r="H113" s="15">
        <f t="shared" si="30"/>
        <v>383.24272123570688</v>
      </c>
      <c r="I113" s="15">
        <f t="shared" si="24"/>
        <v>1219.6056114393468</v>
      </c>
      <c r="J113" s="34">
        <f t="shared" si="40"/>
        <v>2766.547324850133</v>
      </c>
      <c r="K113" s="34">
        <f t="shared" si="25"/>
        <v>1.26</v>
      </c>
      <c r="L113" s="34">
        <f t="shared" si="41"/>
        <v>1.1649167923149917</v>
      </c>
      <c r="M113" s="40">
        <f t="shared" si="31"/>
        <v>9.5083207685008331E-2</v>
      </c>
      <c r="N113" s="44">
        <f t="shared" si="26"/>
        <v>2.0000000000000001E-4</v>
      </c>
      <c r="O113" s="44">
        <f t="shared" si="32"/>
        <v>1.9016641537001666E-5</v>
      </c>
      <c r="P113" s="14">
        <f t="shared" si="27"/>
        <v>148.65362742833153</v>
      </c>
      <c r="Q113" s="44">
        <f t="shared" si="42"/>
        <v>2.8268927459795794E-3</v>
      </c>
      <c r="R113" s="73">
        <f t="shared" si="43"/>
        <v>2774.3680574141613</v>
      </c>
      <c r="S113" s="73">
        <f>Q113/(1/Mtc+1/(path_DqDp-V112))</f>
        <v>2.1118511702506908E-3</v>
      </c>
      <c r="T113" s="52">
        <f>D113*S113/(path_DqDp-E113/D113)</f>
        <v>3.4333553607987688</v>
      </c>
      <c r="U113" s="73">
        <f t="shared" si="44"/>
        <v>2986.8314552700899</v>
      </c>
      <c r="V113" s="14">
        <f t="shared" si="28"/>
        <v>1.1670244521445756</v>
      </c>
      <c r="W113">
        <f t="shared" si="45"/>
        <v>3485.7053427347623</v>
      </c>
      <c r="X113">
        <f t="shared" si="29"/>
        <v>2.8151357525707118E-6</v>
      </c>
      <c r="Y113" s="44">
        <f t="shared" si="46"/>
        <v>-2.1949531885131515E-2</v>
      </c>
      <c r="Z113">
        <f t="shared" si="33"/>
        <v>2.6862344460439926E-5</v>
      </c>
      <c r="AA113" s="43">
        <f t="shared" si="47"/>
        <v>6.7774943091676559E-2</v>
      </c>
    </row>
    <row r="114" spans="1:27">
      <c r="A114" s="74">
        <f t="shared" si="34"/>
        <v>106</v>
      </c>
      <c r="B114" s="40">
        <f t="shared" si="35"/>
        <v>6.0458432463299392</v>
      </c>
      <c r="C114" s="51">
        <f t="shared" si="36"/>
        <v>-2.1949531885131512</v>
      </c>
      <c r="D114" s="34">
        <f t="shared" si="37"/>
        <v>2986.8314552700899</v>
      </c>
      <c r="E114" s="34">
        <f t="shared" si="38"/>
        <v>3485.7053427347623</v>
      </c>
      <c r="F114" s="14">
        <f t="shared" si="39"/>
        <v>0.63515418185987371</v>
      </c>
      <c r="G114" s="14">
        <f>F114-(Gamma-lambda*LN(D114))</f>
        <v>-6.0816292282110163E-2</v>
      </c>
      <c r="H114" s="15">
        <f t="shared" si="30"/>
        <v>383.46317959564828</v>
      </c>
      <c r="I114" s="15">
        <f t="shared" si="24"/>
        <v>1220.9824861488751</v>
      </c>
      <c r="J114" s="34">
        <f t="shared" si="40"/>
        <v>2774.3680574141613</v>
      </c>
      <c r="K114" s="34">
        <f t="shared" si="25"/>
        <v>1.26</v>
      </c>
      <c r="L114" s="34">
        <f t="shared" si="41"/>
        <v>1.1670244521445756</v>
      </c>
      <c r="M114" s="40">
        <f t="shared" si="31"/>
        <v>9.297554785542439E-2</v>
      </c>
      <c r="N114" s="44">
        <f t="shared" si="26"/>
        <v>2.0000000000000001E-4</v>
      </c>
      <c r="O114" s="44">
        <f t="shared" si="32"/>
        <v>1.8595109571084879E-5</v>
      </c>
      <c r="P114" s="14">
        <f t="shared" si="27"/>
        <v>148.65038016907945</v>
      </c>
      <c r="Q114" s="44">
        <f t="shared" si="42"/>
        <v>2.7641701070274553E-3</v>
      </c>
      <c r="R114" s="73">
        <f t="shared" si="43"/>
        <v>2782.0368826643576</v>
      </c>
      <c r="S114" s="73">
        <f>Q114/(1/Mtc+1/(path_DqDp-V113))</f>
        <v>2.0640275791889793E-3</v>
      </c>
      <c r="T114" s="52">
        <f>D114*S114/(path_DqDp-E114/D114)</f>
        <v>3.3633304630165615</v>
      </c>
      <c r="U114" s="73">
        <f t="shared" si="44"/>
        <v>2990.1947857331065</v>
      </c>
      <c r="V114" s="14">
        <f t="shared" si="28"/>
        <v>1.1690844732127701</v>
      </c>
      <c r="W114">
        <f t="shared" si="45"/>
        <v>3495.7902958823606</v>
      </c>
      <c r="X114">
        <f t="shared" si="29"/>
        <v>2.7546099155155851E-6</v>
      </c>
      <c r="Y114" s="44">
        <f t="shared" si="46"/>
        <v>-2.1928182165644915E-2</v>
      </c>
      <c r="Z114">
        <f t="shared" si="33"/>
        <v>2.6299664959312683E-5</v>
      </c>
      <c r="AA114" s="43">
        <f t="shared" si="47"/>
        <v>6.8001242756635868E-2</v>
      </c>
    </row>
    <row r="115" spans="1:27">
      <c r="A115" s="74">
        <f t="shared" si="34"/>
        <v>107</v>
      </c>
      <c r="B115" s="40">
        <f t="shared" si="35"/>
        <v>6.069184870142089</v>
      </c>
      <c r="C115" s="51">
        <f t="shared" si="36"/>
        <v>-2.1928182165644916</v>
      </c>
      <c r="D115" s="34">
        <f t="shared" si="37"/>
        <v>2990.1947857331065</v>
      </c>
      <c r="E115" s="34">
        <f t="shared" si="38"/>
        <v>3495.7902958823606</v>
      </c>
      <c r="F115" s="14">
        <f t="shared" si="39"/>
        <v>0.63511925101621036</v>
      </c>
      <c r="G115" s="14">
        <f>F115-(Gamma-lambda*LN(D115))</f>
        <v>-6.0834341833894912E-2</v>
      </c>
      <c r="H115" s="15">
        <f t="shared" si="30"/>
        <v>383.67901877933855</v>
      </c>
      <c r="I115" s="15">
        <f t="shared" si="24"/>
        <v>1222.3312646101235</v>
      </c>
      <c r="J115" s="34">
        <f t="shared" si="40"/>
        <v>2782.0368826643576</v>
      </c>
      <c r="K115" s="34">
        <f t="shared" si="25"/>
        <v>1.26</v>
      </c>
      <c r="L115" s="34">
        <f t="shared" si="41"/>
        <v>1.1690844732127701</v>
      </c>
      <c r="M115" s="40">
        <f t="shared" si="31"/>
        <v>9.0915526787229917E-2</v>
      </c>
      <c r="N115" s="44">
        <f t="shared" si="26"/>
        <v>2.0000000000000001E-4</v>
      </c>
      <c r="O115" s="44">
        <f t="shared" si="32"/>
        <v>1.8183105357445985E-5</v>
      </c>
      <c r="P115" s="14">
        <f t="shared" si="27"/>
        <v>148.64720463783732</v>
      </c>
      <c r="Q115" s="44">
        <f t="shared" si="42"/>
        <v>2.7028677830196295E-3</v>
      </c>
      <c r="R115" s="73">
        <f t="shared" si="43"/>
        <v>2789.5563605256834</v>
      </c>
      <c r="S115" s="73">
        <f>Q115/(1/Mtc+1/(path_DqDp-V114))</f>
        <v>2.0173280085944534E-3</v>
      </c>
      <c r="T115" s="52">
        <f>D115*S115/(path_DqDp-E115/D115)</f>
        <v>3.2946379033648809</v>
      </c>
      <c r="U115" s="73">
        <f t="shared" si="44"/>
        <v>2993.4894236364712</v>
      </c>
      <c r="V115" s="14">
        <f t="shared" si="28"/>
        <v>1.1710979712911245</v>
      </c>
      <c r="W115">
        <f t="shared" si="45"/>
        <v>3505.6693911021089</v>
      </c>
      <c r="X115">
        <f t="shared" si="29"/>
        <v>2.6953723583399816E-6</v>
      </c>
      <c r="Y115" s="44">
        <f t="shared" si="46"/>
        <v>-2.190730368792913E-2</v>
      </c>
      <c r="Z115">
        <f t="shared" si="33"/>
        <v>2.574833320617387E-5</v>
      </c>
      <c r="AA115" s="43">
        <f t="shared" si="47"/>
        <v>6.8226991089842037E-2</v>
      </c>
    </row>
    <row r="116" spans="1:27">
      <c r="A116" s="74">
        <f t="shared" si="34"/>
        <v>108</v>
      </c>
      <c r="B116" s="40">
        <f t="shared" si="35"/>
        <v>6.0924556527198996</v>
      </c>
      <c r="C116" s="51">
        <f t="shared" si="36"/>
        <v>-2.1907303687929129</v>
      </c>
      <c r="D116" s="34">
        <f t="shared" si="37"/>
        <v>2993.4894236364712</v>
      </c>
      <c r="E116" s="34">
        <f t="shared" si="38"/>
        <v>3505.6693911021089</v>
      </c>
      <c r="F116" s="14">
        <f t="shared" si="39"/>
        <v>0.63508509146503189</v>
      </c>
      <c r="G116" s="14">
        <f>F116-(Gamma-lambda*LN(D116))</f>
        <v>-6.085198327622432E-2</v>
      </c>
      <c r="H116" s="15">
        <f t="shared" si="30"/>
        <v>383.89033200875934</v>
      </c>
      <c r="I116" s="15">
        <f t="shared" si="24"/>
        <v>1223.6524820115612</v>
      </c>
      <c r="J116" s="34">
        <f t="shared" si="40"/>
        <v>2789.5563605256834</v>
      </c>
      <c r="K116" s="34">
        <f t="shared" si="25"/>
        <v>1.26</v>
      </c>
      <c r="L116" s="34">
        <f t="shared" si="41"/>
        <v>1.1710979712911245</v>
      </c>
      <c r="M116" s="40">
        <f t="shared" si="31"/>
        <v>8.8902028708875536E-2</v>
      </c>
      <c r="N116" s="44">
        <f t="shared" si="26"/>
        <v>2.0000000000000001E-4</v>
      </c>
      <c r="O116" s="44">
        <f t="shared" si="32"/>
        <v>1.7780405741775108E-5</v>
      </c>
      <c r="P116" s="14">
        <f t="shared" si="27"/>
        <v>148.64409922409382</v>
      </c>
      <c r="Q116" s="44">
        <f t="shared" si="42"/>
        <v>2.6429523953250666E-3</v>
      </c>
      <c r="R116" s="73">
        <f t="shared" si="43"/>
        <v>2796.9290251906291</v>
      </c>
      <c r="S116" s="73">
        <f>Q116/(1/Mtc+1/(path_DqDp-V115))</f>
        <v>1.9717243215740311E-3</v>
      </c>
      <c r="T116" s="52">
        <f>D116*S116/(path_DqDp-E116/D116)</f>
        <v>3.2272564688035525</v>
      </c>
      <c r="U116" s="73">
        <f t="shared" si="44"/>
        <v>2996.7166801052749</v>
      </c>
      <c r="V116" s="14">
        <f t="shared" si="28"/>
        <v>1.1730660343886619</v>
      </c>
      <c r="W116">
        <f t="shared" si="45"/>
        <v>3515.3465521174512</v>
      </c>
      <c r="X116">
        <f t="shared" si="29"/>
        <v>2.6373962511793122E-6</v>
      </c>
      <c r="Y116" s="44">
        <f t="shared" si="46"/>
        <v>-2.1886885885936177E-2</v>
      </c>
      <c r="Z116">
        <f t="shared" si="33"/>
        <v>2.5208139430616162E-5</v>
      </c>
      <c r="AA116" s="43">
        <f t="shared" si="47"/>
        <v>6.8452199229272648E-2</v>
      </c>
    </row>
    <row r="117" spans="1:27">
      <c r="A117" s="74">
        <f t="shared" si="34"/>
        <v>109</v>
      </c>
      <c r="B117" s="40">
        <f t="shared" si="35"/>
        <v>6.1156570600627251</v>
      </c>
      <c r="C117" s="51">
        <f t="shared" si="36"/>
        <v>-2.1886885885936178</v>
      </c>
      <c r="D117" s="34">
        <f t="shared" si="37"/>
        <v>2996.7166801052749</v>
      </c>
      <c r="E117" s="34">
        <f t="shared" si="38"/>
        <v>3515.3465521174512</v>
      </c>
      <c r="F117" s="14">
        <f t="shared" si="39"/>
        <v>0.63505168590068661</v>
      </c>
      <c r="G117" s="14">
        <f>F117-(Gamma-lambda*LN(D117))</f>
        <v>-6.0869226174084523E-2</v>
      </c>
      <c r="H117" s="15">
        <f t="shared" si="30"/>
        <v>384.09721077906789</v>
      </c>
      <c r="I117" s="15">
        <f t="shared" si="24"/>
        <v>1224.9466649932097</v>
      </c>
      <c r="J117" s="34">
        <f t="shared" si="40"/>
        <v>2796.9290251906291</v>
      </c>
      <c r="K117" s="34">
        <f t="shared" si="25"/>
        <v>1.26</v>
      </c>
      <c r="L117" s="34">
        <f t="shared" si="41"/>
        <v>1.1730660343886619</v>
      </c>
      <c r="M117" s="40">
        <f t="shared" si="31"/>
        <v>8.6933965611338149E-2</v>
      </c>
      <c r="N117" s="44">
        <f t="shared" si="26"/>
        <v>2.0000000000000001E-4</v>
      </c>
      <c r="O117" s="44">
        <f t="shared" si="32"/>
        <v>1.7386793122267629E-5</v>
      </c>
      <c r="P117" s="14">
        <f t="shared" si="27"/>
        <v>148.6410623546079</v>
      </c>
      <c r="Q117" s="44">
        <f t="shared" si="42"/>
        <v>2.5843914006336505E-3</v>
      </c>
      <c r="R117" s="73">
        <f t="shared" si="43"/>
        <v>2804.1573845115145</v>
      </c>
      <c r="S117" s="73">
        <f>Q117/(1/Mtc+1/(path_DqDp-V116))</f>
        <v>1.9271891554501377E-3</v>
      </c>
      <c r="T117" s="52">
        <f>D117*S117/(path_DqDp-E117/D117)</f>
        <v>3.1611650976793157</v>
      </c>
      <c r="U117" s="73">
        <f t="shared" si="44"/>
        <v>2999.8778452029542</v>
      </c>
      <c r="V117" s="14">
        <f t="shared" si="28"/>
        <v>1.1749897235087148</v>
      </c>
      <c r="W117">
        <f t="shared" si="45"/>
        <v>3524.8256398949384</v>
      </c>
      <c r="X117">
        <f t="shared" si="29"/>
        <v>2.5806552954669573E-6</v>
      </c>
      <c r="Y117" s="44">
        <f t="shared" si="46"/>
        <v>-2.1866918437518441E-2</v>
      </c>
      <c r="Z117">
        <f t="shared" si="33"/>
        <v>2.4678876887079302E-5</v>
      </c>
      <c r="AA117" s="43">
        <f t="shared" si="47"/>
        <v>6.8676878106159731E-2</v>
      </c>
    </row>
    <row r="118" spans="1:27">
      <c r="A118" s="74">
        <f t="shared" si="34"/>
        <v>110</v>
      </c>
      <c r="B118" s="40">
        <f t="shared" si="35"/>
        <v>6.138790529365358</v>
      </c>
      <c r="C118" s="51">
        <f t="shared" si="36"/>
        <v>-2.1866918437518441</v>
      </c>
      <c r="D118" s="34">
        <f t="shared" si="37"/>
        <v>2999.8778452029542</v>
      </c>
      <c r="E118" s="34">
        <f t="shared" si="38"/>
        <v>3524.8256398949384</v>
      </c>
      <c r="F118" s="14">
        <f t="shared" si="39"/>
        <v>0.63501901741749789</v>
      </c>
      <c r="G118" s="14">
        <f>F118-(Gamma-lambda*LN(D118))</f>
        <v>-6.0886079854168718E-2</v>
      </c>
      <c r="H118" s="15">
        <f t="shared" si="30"/>
        <v>384.29974488370908</v>
      </c>
      <c r="I118" s="15">
        <f t="shared" si="24"/>
        <v>1226.2143317090638</v>
      </c>
      <c r="J118" s="34">
        <f t="shared" si="40"/>
        <v>2804.1573845115145</v>
      </c>
      <c r="K118" s="34">
        <f t="shared" si="25"/>
        <v>1.26</v>
      </c>
      <c r="L118" s="34">
        <f t="shared" si="41"/>
        <v>1.1749897235087148</v>
      </c>
      <c r="M118" s="40">
        <f t="shared" si="31"/>
        <v>8.501027649128523E-2</v>
      </c>
      <c r="N118" s="44">
        <f t="shared" si="26"/>
        <v>2.0000000000000001E-4</v>
      </c>
      <c r="O118" s="44">
        <f t="shared" si="32"/>
        <v>1.7002055298257046E-5</v>
      </c>
      <c r="P118" s="14">
        <f t="shared" si="27"/>
        <v>148.63809249249982</v>
      </c>
      <c r="Q118" s="44">
        <f t="shared" si="42"/>
        <v>2.5271530679849274E-3</v>
      </c>
      <c r="R118" s="73">
        <f t="shared" si="43"/>
        <v>2811.2439194488952</v>
      </c>
      <c r="S118" s="73">
        <f>Q118/(1/Mtc+1/(path_DqDp-V117))</f>
        <v>1.8836958977577398E-3</v>
      </c>
      <c r="T118" s="52">
        <f>D118*S118/(path_DqDp-E118/D118)</f>
        <v>3.0963428883520137</v>
      </c>
      <c r="U118" s="73">
        <f t="shared" si="44"/>
        <v>3002.9741880913061</v>
      </c>
      <c r="V118" s="14">
        <f t="shared" si="28"/>
        <v>1.176870073382585</v>
      </c>
      <c r="W118">
        <f t="shared" si="45"/>
        <v>3534.1104531050241</v>
      </c>
      <c r="X118">
        <f t="shared" si="29"/>
        <v>2.5251237147395072E-6</v>
      </c>
      <c r="Y118" s="44">
        <f t="shared" si="46"/>
        <v>-2.1847391258505443E-2</v>
      </c>
      <c r="Z118">
        <f t="shared" si="33"/>
        <v>2.4160341852153419E-5</v>
      </c>
      <c r="AA118" s="43">
        <f t="shared" si="47"/>
        <v>6.8901038448011889E-2</v>
      </c>
    </row>
    <row r="119" spans="1:27">
      <c r="A119" s="74">
        <f t="shared" si="34"/>
        <v>111</v>
      </c>
      <c r="B119" s="40">
        <f t="shared" si="35"/>
        <v>6.161857469517674</v>
      </c>
      <c r="C119" s="51">
        <f t="shared" si="36"/>
        <v>-2.1847391258505442</v>
      </c>
      <c r="D119" s="34">
        <f t="shared" si="37"/>
        <v>3002.9741880913061</v>
      </c>
      <c r="E119" s="34">
        <f t="shared" si="38"/>
        <v>3534.1104531050241</v>
      </c>
      <c r="F119" s="14">
        <f t="shared" si="39"/>
        <v>0.63498706950002948</v>
      </c>
      <c r="G119" s="14">
        <f>F119-(Gamma-lambda*LN(D119))</f>
        <v>-6.0902553411387506E-2</v>
      </c>
      <c r="H119" s="15">
        <f t="shared" si="30"/>
        <v>384.49802243949148</v>
      </c>
      <c r="I119" s="15">
        <f t="shared" si="24"/>
        <v>1227.4559918929087</v>
      </c>
      <c r="J119" s="34">
        <f t="shared" si="40"/>
        <v>2811.2439194488952</v>
      </c>
      <c r="K119" s="34">
        <f t="shared" si="25"/>
        <v>1.26</v>
      </c>
      <c r="L119" s="34">
        <f t="shared" si="41"/>
        <v>1.176870073382585</v>
      </c>
      <c r="M119" s="40">
        <f t="shared" si="31"/>
        <v>8.3129926617415029E-2</v>
      </c>
      <c r="N119" s="44">
        <f t="shared" si="26"/>
        <v>2.0000000000000001E-4</v>
      </c>
      <c r="O119" s="44">
        <f t="shared" si="32"/>
        <v>1.6625985323483006E-5</v>
      </c>
      <c r="P119" s="14">
        <f t="shared" si="27"/>
        <v>148.63518813636634</v>
      </c>
      <c r="Q119" s="44">
        <f t="shared" si="42"/>
        <v>2.471206456508362E-3</v>
      </c>
      <c r="R119" s="73">
        <f t="shared" si="43"/>
        <v>2818.1910835734575</v>
      </c>
      <c r="S119" s="73">
        <f>Q119/(1/Mtc+1/(path_DqDp-V118))</f>
        <v>1.8412186630822271E-3</v>
      </c>
      <c r="T119" s="52">
        <f>D119*S119/(path_DqDp-E119/D119)</f>
        <v>3.0327691072059304</v>
      </c>
      <c r="U119" s="73">
        <f t="shared" si="44"/>
        <v>3006.0069571985123</v>
      </c>
      <c r="V119" s="14">
        <f t="shared" si="28"/>
        <v>1.1787080931808367</v>
      </c>
      <c r="W119">
        <f t="shared" si="45"/>
        <v>3543.2047286077873</v>
      </c>
      <c r="X119">
        <f t="shared" si="29"/>
        <v>2.4707762455328246E-6</v>
      </c>
      <c r="Y119" s="44">
        <f t="shared" si="46"/>
        <v>-2.1828294496936428E-2</v>
      </c>
      <c r="Z119">
        <f t="shared" si="33"/>
        <v>2.3652333619464343E-5</v>
      </c>
      <c r="AA119" s="43">
        <f t="shared" si="47"/>
        <v>6.9124690781631359E-2</v>
      </c>
    </row>
    <row r="120" spans="1:27">
      <c r="A120" s="74">
        <f t="shared" si="34"/>
        <v>112</v>
      </c>
      <c r="B120" s="40">
        <f t="shared" si="35"/>
        <v>6.1848592615985885</v>
      </c>
      <c r="C120" s="51">
        <f t="shared" si="36"/>
        <v>-2.1828294496936427</v>
      </c>
      <c r="D120" s="34">
        <f t="shared" si="37"/>
        <v>3006.0069571985123</v>
      </c>
      <c r="E120" s="34">
        <f t="shared" si="38"/>
        <v>3543.2047286077873</v>
      </c>
      <c r="F120" s="14">
        <f t="shared" si="39"/>
        <v>0.63495582601360867</v>
      </c>
      <c r="G120" s="14">
        <f>F120-(Gamma-lambda*LN(D120))</f>
        <v>-6.0918655715178183E-2</v>
      </c>
      <c r="H120" s="15">
        <f t="shared" si="30"/>
        <v>384.69212991160447</v>
      </c>
      <c r="I120" s="15">
        <f t="shared" si="24"/>
        <v>1228.672146927287</v>
      </c>
      <c r="J120" s="34">
        <f t="shared" si="40"/>
        <v>2818.1910835734575</v>
      </c>
      <c r="K120" s="34">
        <f t="shared" si="25"/>
        <v>1.26</v>
      </c>
      <c r="L120" s="34">
        <f t="shared" si="41"/>
        <v>1.1787080931808367</v>
      </c>
      <c r="M120" s="40">
        <f t="shared" si="31"/>
        <v>8.1291906819163318E-2</v>
      </c>
      <c r="N120" s="44">
        <f t="shared" si="26"/>
        <v>2.0000000000000001E-4</v>
      </c>
      <c r="O120" s="44">
        <f t="shared" si="32"/>
        <v>1.6258381363832663E-5</v>
      </c>
      <c r="P120" s="14">
        <f t="shared" si="27"/>
        <v>148.63234781941898</v>
      </c>
      <c r="Q120" s="44">
        <f t="shared" si="42"/>
        <v>2.4165213938499358E-3</v>
      </c>
      <c r="R120" s="73">
        <f t="shared" si="43"/>
        <v>2825.0013026188694</v>
      </c>
      <c r="S120" s="73">
        <f>Q120/(1/Mtc+1/(path_DqDp-V119))</f>
        <v>1.7997322707053133E-3</v>
      </c>
      <c r="T120" s="52">
        <f>D120*S120/(path_DqDp-E120/D120)</f>
        <v>2.97042319607255</v>
      </c>
      <c r="U120" s="73">
        <f t="shared" si="44"/>
        <v>3008.977380394585</v>
      </c>
      <c r="V120" s="14">
        <f t="shared" si="28"/>
        <v>1.1805047672029816</v>
      </c>
      <c r="W120">
        <f t="shared" si="45"/>
        <v>3552.1121419617471</v>
      </c>
      <c r="X120">
        <f t="shared" si="29"/>
        <v>2.4175881283718395E-6</v>
      </c>
      <c r="Y120" s="44">
        <f t="shared" si="46"/>
        <v>-2.1809618527444223E-2</v>
      </c>
      <c r="Z120">
        <f t="shared" si="33"/>
        <v>2.3154654492168973E-5</v>
      </c>
      <c r="AA120" s="43">
        <f t="shared" si="47"/>
        <v>6.9347845436123531E-2</v>
      </c>
    </row>
    <row r="121" spans="1:27">
      <c r="A121" s="74">
        <f t="shared" si="34"/>
        <v>113</v>
      </c>
      <c r="B121" s="40">
        <f t="shared" si="35"/>
        <v>6.2077972593642121</v>
      </c>
      <c r="C121" s="51">
        <f t="shared" si="36"/>
        <v>-2.1809618527444221</v>
      </c>
      <c r="D121" s="34">
        <f t="shared" si="37"/>
        <v>3008.977380394585</v>
      </c>
      <c r="E121" s="34">
        <f t="shared" si="38"/>
        <v>3552.1121419617471</v>
      </c>
      <c r="F121" s="14">
        <f t="shared" si="39"/>
        <v>0.63492527119509823</v>
      </c>
      <c r="G121" s="14">
        <f>F121-(Gamma-lambda*LN(D121))</f>
        <v>-6.0934395415622733E-2</v>
      </c>
      <c r="H121" s="15">
        <f t="shared" si="30"/>
        <v>384.88215213856085</v>
      </c>
      <c r="I121" s="15">
        <f t="shared" si="24"/>
        <v>1229.8632899153833</v>
      </c>
      <c r="J121" s="34">
        <f t="shared" si="40"/>
        <v>2825.0013026188694</v>
      </c>
      <c r="K121" s="34">
        <f t="shared" si="25"/>
        <v>1.26</v>
      </c>
      <c r="L121" s="34">
        <f t="shared" si="41"/>
        <v>1.1805047672029816</v>
      </c>
      <c r="M121" s="40">
        <f t="shared" si="31"/>
        <v>7.9495232797018422E-2</v>
      </c>
      <c r="N121" s="44">
        <f t="shared" si="26"/>
        <v>2.0000000000000001E-4</v>
      </c>
      <c r="O121" s="44">
        <f t="shared" si="32"/>
        <v>1.5899046559403686E-5</v>
      </c>
      <c r="P121" s="14">
        <f t="shared" si="27"/>
        <v>148.62957010864531</v>
      </c>
      <c r="Q121" s="44">
        <f t="shared" si="42"/>
        <v>2.3630684552615063E-3</v>
      </c>
      <c r="R121" s="73">
        <f t="shared" si="43"/>
        <v>2831.676974083161</v>
      </c>
      <c r="S121" s="73">
        <f>Q121/(1/Mtc+1/(path_DqDp-V120))</f>
        <v>1.759212223027967E-3</v>
      </c>
      <c r="T121" s="52">
        <f>D121*S121/(path_DqDp-E121/D121)</f>
        <v>2.9092847790909038</v>
      </c>
      <c r="U121" s="73">
        <f t="shared" si="44"/>
        <v>3011.8866651736757</v>
      </c>
      <c r="V121" s="14">
        <f t="shared" si="28"/>
        <v>1.1822610555463062</v>
      </c>
      <c r="W121">
        <f t="shared" si="45"/>
        <v>3560.8363079540741</v>
      </c>
      <c r="X121">
        <f t="shared" si="29"/>
        <v>2.3655350988572618E-6</v>
      </c>
      <c r="Y121" s="44">
        <f t="shared" si="46"/>
        <v>-2.1791353945785963E-2</v>
      </c>
      <c r="Z121">
        <f t="shared" si="33"/>
        <v>2.2667109773347562E-5</v>
      </c>
      <c r="AA121" s="43">
        <f t="shared" si="47"/>
        <v>6.9570512545896884E-2</v>
      </c>
    </row>
    <row r="122" spans="1:27">
      <c r="A122" s="74">
        <f t="shared" si="34"/>
        <v>114</v>
      </c>
      <c r="B122" s="40">
        <f t="shared" si="35"/>
        <v>6.230672789730157</v>
      </c>
      <c r="C122" s="51">
        <f t="shared" si="36"/>
        <v>-2.1791353945785961</v>
      </c>
      <c r="D122" s="34">
        <f t="shared" si="37"/>
        <v>3011.8866651736757</v>
      </c>
      <c r="E122" s="34">
        <f t="shared" si="38"/>
        <v>3560.8363079540741</v>
      </c>
      <c r="F122" s="14">
        <f t="shared" si="39"/>
        <v>0.63489538964391068</v>
      </c>
      <c r="G122" s="14">
        <f>F122-(Gamma-lambda*LN(D122))</f>
        <v>-6.0949780949377419E-2</v>
      </c>
      <c r="H122" s="15">
        <f t="shared" si="30"/>
        <v>385.06817235704688</v>
      </c>
      <c r="I122" s="15">
        <f t="shared" si="24"/>
        <v>1231.0299057556037</v>
      </c>
      <c r="J122" s="34">
        <f t="shared" si="40"/>
        <v>2831.676974083161</v>
      </c>
      <c r="K122" s="34">
        <f t="shared" si="25"/>
        <v>1.26</v>
      </c>
      <c r="L122" s="34">
        <f t="shared" si="41"/>
        <v>1.1822610555463062</v>
      </c>
      <c r="M122" s="40">
        <f t="shared" si="31"/>
        <v>7.7738944453693781E-2</v>
      </c>
      <c r="N122" s="44">
        <f t="shared" si="26"/>
        <v>2.0000000000000001E-4</v>
      </c>
      <c r="O122" s="44">
        <f t="shared" si="32"/>
        <v>1.5547788890738757E-5</v>
      </c>
      <c r="P122" s="14">
        <f t="shared" si="27"/>
        <v>148.62685360399189</v>
      </c>
      <c r="Q122" s="44">
        <f t="shared" si="42"/>
        <v>2.3108189433296007E-3</v>
      </c>
      <c r="R122" s="73">
        <f t="shared" si="43"/>
        <v>2838.2204668762629</v>
      </c>
      <c r="S122" s="73">
        <f>Q122/(1/Mtc+1/(path_DqDp-V121))</f>
        <v>1.7196346847401635E-3</v>
      </c>
      <c r="T122" s="52">
        <f>D122*S122/(path_DqDp-E122/D122)</f>
        <v>2.8493336690300404</v>
      </c>
      <c r="U122" s="73">
        <f t="shared" si="44"/>
        <v>3014.7359988427056</v>
      </c>
      <c r="V122" s="14">
        <f t="shared" si="28"/>
        <v>1.1839778947545416</v>
      </c>
      <c r="W122">
        <f t="shared" si="45"/>
        <v>3569.3807811505167</v>
      </c>
      <c r="X122">
        <f t="shared" si="29"/>
        <v>2.3145933788514466E-6</v>
      </c>
      <c r="Y122" s="44">
        <f t="shared" si="46"/>
        <v>-2.1773491563516371E-2</v>
      </c>
      <c r="Z122">
        <f t="shared" si="33"/>
        <v>2.2189507754278642E-5</v>
      </c>
      <c r="AA122" s="43">
        <f t="shared" si="47"/>
        <v>6.9792702053651165E-2</v>
      </c>
    </row>
    <row r="123" spans="1:27">
      <c r="A123" s="74">
        <f t="shared" si="34"/>
        <v>115</v>
      </c>
      <c r="B123" s="40">
        <f t="shared" si="35"/>
        <v>6.2534871532479039</v>
      </c>
      <c r="C123" s="51">
        <f t="shared" si="36"/>
        <v>-2.1773491563516369</v>
      </c>
      <c r="D123" s="34">
        <f t="shared" si="37"/>
        <v>3014.7359988427056</v>
      </c>
      <c r="E123" s="34">
        <f t="shared" si="38"/>
        <v>3569.3807811505167</v>
      </c>
      <c r="F123" s="14">
        <f t="shared" si="39"/>
        <v>0.63486616631325754</v>
      </c>
      <c r="G123" s="14">
        <f>F123-(Gamma-lambda*LN(D123))</f>
        <v>-6.096482054542407E-2</v>
      </c>
      <c r="H123" s="15">
        <f t="shared" si="30"/>
        <v>385.25027222666279</v>
      </c>
      <c r="I123" s="15">
        <f t="shared" si="24"/>
        <v>1232.172471218636</v>
      </c>
      <c r="J123" s="34">
        <f t="shared" si="40"/>
        <v>2838.2204668762629</v>
      </c>
      <c r="K123" s="34">
        <f t="shared" si="25"/>
        <v>1.26</v>
      </c>
      <c r="L123" s="34">
        <f t="shared" si="41"/>
        <v>1.1839778947545416</v>
      </c>
      <c r="M123" s="40">
        <f t="shared" si="31"/>
        <v>7.6022105245458382E-2</v>
      </c>
      <c r="N123" s="44">
        <f t="shared" si="26"/>
        <v>2.0000000000000001E-4</v>
      </c>
      <c r="O123" s="44">
        <f t="shared" si="32"/>
        <v>1.5204421049091677E-5</v>
      </c>
      <c r="P123" s="14">
        <f t="shared" si="27"/>
        <v>148.62419693756888</v>
      </c>
      <c r="Q123" s="44">
        <f t="shared" si="42"/>
        <v>2.2597448683219189E-3</v>
      </c>
      <c r="R123" s="73">
        <f t="shared" si="43"/>
        <v>2844.6341210114529</v>
      </c>
      <c r="S123" s="73">
        <f>Q123/(1/Mtc+1/(path_DqDp-V122))</f>
        <v>1.6809764627090534E-3</v>
      </c>
      <c r="T123" s="52">
        <f>D123*S123/(path_DqDp-E123/D123)</f>
        <v>2.7905498730982092</v>
      </c>
      <c r="U123" s="73">
        <f t="shared" si="44"/>
        <v>3017.526548715804</v>
      </c>
      <c r="V123" s="14">
        <f t="shared" si="28"/>
        <v>1.1856561984470713</v>
      </c>
      <c r="W123">
        <f t="shared" si="45"/>
        <v>3577.7490564634913</v>
      </c>
      <c r="X123">
        <f t="shared" si="29"/>
        <v>2.2647396677660847E-6</v>
      </c>
      <c r="Y123" s="44">
        <f t="shared" si="46"/>
        <v>-2.1756022402799512E-2</v>
      </c>
      <c r="Z123">
        <f t="shared" si="33"/>
        <v>2.1721659700868901E-5</v>
      </c>
      <c r="AA123" s="43">
        <f t="shared" si="47"/>
        <v>7.0014423713352036E-2</v>
      </c>
    </row>
    <row r="124" spans="1:27">
      <c r="A124" s="74">
        <f t="shared" si="34"/>
        <v>116</v>
      </c>
      <c r="B124" s="40">
        <f t="shared" si="35"/>
        <v>6.2762416245752197</v>
      </c>
      <c r="C124" s="51">
        <f t="shared" si="36"/>
        <v>-2.1756022402799511</v>
      </c>
      <c r="D124" s="34">
        <f t="shared" si="37"/>
        <v>3017.526548715804</v>
      </c>
      <c r="E124" s="34">
        <f t="shared" si="38"/>
        <v>3577.7490564634913</v>
      </c>
      <c r="F124" s="14">
        <f t="shared" si="39"/>
        <v>0.63483758650162614</v>
      </c>
      <c r="G124" s="14">
        <f>F124-(Gamma-lambda*LN(D124))</f>
        <v>-6.0979522230646843E-2</v>
      </c>
      <c r="H124" s="15">
        <f t="shared" si="30"/>
        <v>385.4285318545414</v>
      </c>
      <c r="I124" s="15">
        <f t="shared" si="24"/>
        <v>1233.2914550267815</v>
      </c>
      <c r="J124" s="34">
        <f t="shared" si="40"/>
        <v>2844.6341210114529</v>
      </c>
      <c r="K124" s="34">
        <f t="shared" si="25"/>
        <v>1.26</v>
      </c>
      <c r="L124" s="34">
        <f t="shared" si="41"/>
        <v>1.1856561984470713</v>
      </c>
      <c r="M124" s="40">
        <f t="shared" si="31"/>
        <v>7.4343801552928745E-2</v>
      </c>
      <c r="N124" s="44">
        <f t="shared" si="26"/>
        <v>2.0000000000000001E-4</v>
      </c>
      <c r="O124" s="44">
        <f t="shared" si="32"/>
        <v>1.486876031058575E-5</v>
      </c>
      <c r="P124" s="14">
        <f t="shared" si="27"/>
        <v>148.6215987728751</v>
      </c>
      <c r="Q124" s="44">
        <f t="shared" si="42"/>
        <v>2.209818929129925E-3</v>
      </c>
      <c r="R124" s="73">
        <f t="shared" si="43"/>
        <v>2850.920247338513</v>
      </c>
      <c r="S124" s="73">
        <f>Q124/(1/Mtc+1/(path_DqDp-V123))</f>
        <v>1.6432149865577589E-3</v>
      </c>
      <c r="T124" s="52">
        <f>D124*S124/(path_DqDp-E124/D124)</f>
        <v>2.7329135982616419</v>
      </c>
      <c r="U124" s="73">
        <f t="shared" si="44"/>
        <v>3020.2594623140658</v>
      </c>
      <c r="V124" s="14">
        <f t="shared" si="28"/>
        <v>1.1872968579293286</v>
      </c>
      <c r="W124">
        <f t="shared" si="45"/>
        <v>3585.9445697368137</v>
      </c>
      <c r="X124">
        <f t="shared" si="29"/>
        <v>2.2159511339534056E-6</v>
      </c>
      <c r="Y124" s="44">
        <f t="shared" si="46"/>
        <v>-2.1738937691354973E-2</v>
      </c>
      <c r="Z124">
        <f t="shared" si="33"/>
        <v>2.1263379838250577E-5</v>
      </c>
      <c r="AA124" s="43">
        <f t="shared" si="47"/>
        <v>7.0235687093190294E-2</v>
      </c>
    </row>
    <row r="125" spans="1:27">
      <c r="A125" s="74">
        <f t="shared" si="34"/>
        <v>117</v>
      </c>
      <c r="B125" s="40">
        <f t="shared" si="35"/>
        <v>6.29893745294053</v>
      </c>
      <c r="C125" s="51">
        <f t="shared" si="36"/>
        <v>-2.1738937691354971</v>
      </c>
      <c r="D125" s="34">
        <f t="shared" si="37"/>
        <v>3020.2594623140658</v>
      </c>
      <c r="E125" s="34">
        <f t="shared" si="38"/>
        <v>3585.9445697368137</v>
      </c>
      <c r="F125" s="14">
        <f t="shared" si="39"/>
        <v>0.63480963584447925</v>
      </c>
      <c r="G125" s="14">
        <f>F125-(Gamma-lambda*LN(D125))</f>
        <v>-6.0993893835240787E-2</v>
      </c>
      <c r="H125" s="15">
        <f t="shared" si="30"/>
        <v>385.60302981982773</v>
      </c>
      <c r="I125" s="15">
        <f t="shared" si="24"/>
        <v>1234.3873179353752</v>
      </c>
      <c r="J125" s="34">
        <f t="shared" si="40"/>
        <v>2850.920247338513</v>
      </c>
      <c r="K125" s="34">
        <f t="shared" si="25"/>
        <v>1.26</v>
      </c>
      <c r="L125" s="34">
        <f t="shared" si="41"/>
        <v>1.1872968579293286</v>
      </c>
      <c r="M125" s="40">
        <f t="shared" si="31"/>
        <v>7.2703142070671412E-2</v>
      </c>
      <c r="N125" s="44">
        <f t="shared" si="26"/>
        <v>2.0000000000000001E-4</v>
      </c>
      <c r="O125" s="44">
        <f t="shared" si="32"/>
        <v>1.4540628414134284E-5</v>
      </c>
      <c r="P125" s="14">
        <f t="shared" si="27"/>
        <v>148.61905780404356</v>
      </c>
      <c r="Q125" s="44">
        <f t="shared" si="42"/>
        <v>2.1610144947873415E-3</v>
      </c>
      <c r="R125" s="73">
        <f t="shared" si="43"/>
        <v>2857.0811273164945</v>
      </c>
      <c r="S125" s="73">
        <f>Q125/(1/Mtc+1/(path_DqDp-V124))</f>
        <v>1.6063282899086153E-3</v>
      </c>
      <c r="T125" s="52">
        <f>D125*S125/(path_DqDp-E125/D125)</f>
        <v>2.676405256095773</v>
      </c>
      <c r="U125" s="73">
        <f t="shared" si="44"/>
        <v>3022.9358675701615</v>
      </c>
      <c r="V125" s="14">
        <f t="shared" si="28"/>
        <v>1.1889007427850242</v>
      </c>
      <c r="W125">
        <f t="shared" si="45"/>
        <v>3593.9706983456567</v>
      </c>
      <c r="X125">
        <f t="shared" si="29"/>
        <v>2.1682054062028955E-6</v>
      </c>
      <c r="Y125" s="44">
        <f t="shared" si="46"/>
        <v>-2.1722228857534637E-2</v>
      </c>
      <c r="Z125">
        <f t="shared" si="33"/>
        <v>2.0814485333772412E-5</v>
      </c>
      <c r="AA125" s="43">
        <f t="shared" si="47"/>
        <v>7.0456501578524067E-2</v>
      </c>
    </row>
    <row r="126" spans="1:27">
      <c r="A126" s="74">
        <f t="shared" si="34"/>
        <v>118</v>
      </c>
      <c r="B126" s="40">
        <f t="shared" si="35"/>
        <v>6.3215758626012519</v>
      </c>
      <c r="C126" s="51">
        <f t="shared" si="36"/>
        <v>-2.1722228857534636</v>
      </c>
      <c r="D126" s="34">
        <f t="shared" si="37"/>
        <v>3022.9358675701615</v>
      </c>
      <c r="E126" s="34">
        <f t="shared" si="38"/>
        <v>3593.9706983456567</v>
      </c>
      <c r="F126" s="14">
        <f t="shared" si="39"/>
        <v>0.63478230030616789</v>
      </c>
      <c r="G126" s="14">
        <f>F126-(Gamma-lambda*LN(D126))</f>
        <v>-6.100794299795953E-2</v>
      </c>
      <c r="H126" s="15">
        <f t="shared" si="30"/>
        <v>385.77384319800871</v>
      </c>
      <c r="I126" s="15">
        <f t="shared" si="24"/>
        <v>1235.4605128160924</v>
      </c>
      <c r="J126" s="34">
        <f t="shared" si="40"/>
        <v>2857.0811273164945</v>
      </c>
      <c r="K126" s="34">
        <f t="shared" si="25"/>
        <v>1.26</v>
      </c>
      <c r="L126" s="34">
        <f t="shared" si="41"/>
        <v>1.1889007427850242</v>
      </c>
      <c r="M126" s="40">
        <f t="shared" si="31"/>
        <v>7.1099257214975786E-2</v>
      </c>
      <c r="N126" s="44">
        <f t="shared" si="26"/>
        <v>2.0000000000000001E-4</v>
      </c>
      <c r="O126" s="44">
        <f t="shared" si="32"/>
        <v>1.4219851442995159E-5</v>
      </c>
      <c r="P126" s="14">
        <f t="shared" si="27"/>
        <v>148.61657275510618</v>
      </c>
      <c r="Q126" s="44">
        <f t="shared" si="42"/>
        <v>2.1133055865446915E-3</v>
      </c>
      <c r="R126" s="73">
        <f t="shared" si="43"/>
        <v>2863.1190128240642</v>
      </c>
      <c r="S126" s="73">
        <f>Q126/(1/Mtc+1/(path_DqDp-V125))</f>
        <v>1.5702949922654374E-3</v>
      </c>
      <c r="T126" s="52">
        <f>D126*S126/(path_DqDp-E126/D126)</f>
        <v>2.6210054671904417</v>
      </c>
      <c r="U126" s="73">
        <f t="shared" si="44"/>
        <v>3025.556873037352</v>
      </c>
      <c r="V126" s="14">
        <f t="shared" si="28"/>
        <v>1.1904687014508062</v>
      </c>
      <c r="W126">
        <f t="shared" si="45"/>
        <v>3601.8307618103381</v>
      </c>
      <c r="X126">
        <f t="shared" si="29"/>
        <v>2.1214805653449466E-6</v>
      </c>
      <c r="Y126" s="44">
        <f t="shared" si="46"/>
        <v>-2.1705887525526296E-2</v>
      </c>
      <c r="Z126">
        <f t="shared" si="33"/>
        <v>2.0374796278365099E-5</v>
      </c>
      <c r="AA126" s="43">
        <f t="shared" si="47"/>
        <v>7.0676876374802439E-2</v>
      </c>
    </row>
    <row r="127" spans="1:27">
      <c r="A127" s="74">
        <f t="shared" si="34"/>
        <v>119</v>
      </c>
      <c r="B127" s="40">
        <f t="shared" si="35"/>
        <v>6.3441580532960344</v>
      </c>
      <c r="C127" s="51">
        <f t="shared" si="36"/>
        <v>-2.1705887525526295</v>
      </c>
      <c r="D127" s="34">
        <f t="shared" si="37"/>
        <v>3025.556873037352</v>
      </c>
      <c r="E127" s="34">
        <f t="shared" si="38"/>
        <v>3601.8307618103381</v>
      </c>
      <c r="F127" s="14">
        <f t="shared" si="39"/>
        <v>0.63475556617205542</v>
      </c>
      <c r="G127" s="14">
        <f>F127-(Gamma-lambda*LN(D127))</f>
        <v>-6.1021677171204214E-2</v>
      </c>
      <c r="H127" s="15">
        <f t="shared" si="30"/>
        <v>385.94104758508087</v>
      </c>
      <c r="I127" s="15">
        <f t="shared" si="24"/>
        <v>1236.5114847419825</v>
      </c>
      <c r="J127" s="34">
        <f t="shared" si="40"/>
        <v>2863.1190128240642</v>
      </c>
      <c r="K127" s="34">
        <f t="shared" si="25"/>
        <v>1.26</v>
      </c>
      <c r="L127" s="34">
        <f t="shared" si="41"/>
        <v>1.1904687014508062</v>
      </c>
      <c r="M127" s="40">
        <f t="shared" si="31"/>
        <v>6.9531298549193821E-2</v>
      </c>
      <c r="N127" s="44">
        <f t="shared" si="26"/>
        <v>2.0000000000000001E-4</v>
      </c>
      <c r="O127" s="44">
        <f t="shared" si="32"/>
        <v>1.3906259709838765E-5</v>
      </c>
      <c r="P127" s="14">
        <f t="shared" si="27"/>
        <v>148.61414237927778</v>
      </c>
      <c r="Q127" s="44">
        <f t="shared" si="42"/>
        <v>2.0666668604811924E-3</v>
      </c>
      <c r="R127" s="73">
        <f t="shared" si="43"/>
        <v>2869.036126005481</v>
      </c>
      <c r="S127" s="73">
        <f>Q127/(1/Mtc+1/(path_DqDp-V126))</f>
        <v>1.5350942815107219E-3</v>
      </c>
      <c r="T127" s="52">
        <f>D127*S127/(path_DqDp-E127/D127)</f>
        <v>2.5666950651303337</v>
      </c>
      <c r="U127" s="73">
        <f t="shared" si="44"/>
        <v>3028.1235681024823</v>
      </c>
      <c r="V127" s="14">
        <f t="shared" si="28"/>
        <v>1.1920015617739497</v>
      </c>
      <c r="W127">
        <f t="shared" si="45"/>
        <v>3609.528022422664</v>
      </c>
      <c r="X127">
        <f t="shared" si="29"/>
        <v>2.0757551359629423E-6</v>
      </c>
      <c r="Y127" s="44">
        <f t="shared" si="46"/>
        <v>-2.1689905510680493E-2</v>
      </c>
      <c r="Z127">
        <f t="shared" si="33"/>
        <v>1.9944135666546323E-5</v>
      </c>
      <c r="AA127" s="43">
        <f t="shared" si="47"/>
        <v>7.0896820510468986E-2</v>
      </c>
    </row>
    <row r="128" spans="1:27">
      <c r="A128" s="74">
        <f t="shared" si="34"/>
        <v>120</v>
      </c>
      <c r="B128" s="40">
        <f t="shared" si="35"/>
        <v>6.366685200690883</v>
      </c>
      <c r="C128" s="51">
        <f t="shared" si="36"/>
        <v>-2.1689905510680494</v>
      </c>
      <c r="D128" s="34">
        <f t="shared" si="37"/>
        <v>3028.1235681024823</v>
      </c>
      <c r="E128" s="34">
        <f t="shared" si="38"/>
        <v>3609.528022422664</v>
      </c>
      <c r="F128" s="14">
        <f t="shared" si="39"/>
        <v>0.6347294200408421</v>
      </c>
      <c r="G128" s="14">
        <f>F128-(Gamma-lambda*LN(D128))</f>
        <v>-6.1035103625963427E-2</v>
      </c>
      <c r="H128" s="15">
        <f t="shared" si="30"/>
        <v>386.1047171215431</v>
      </c>
      <c r="I128" s="15">
        <f t="shared" si="24"/>
        <v>1237.5406710740442</v>
      </c>
      <c r="J128" s="34">
        <f t="shared" si="40"/>
        <v>2869.036126005481</v>
      </c>
      <c r="K128" s="34">
        <f t="shared" si="25"/>
        <v>1.26</v>
      </c>
      <c r="L128" s="34">
        <f t="shared" si="41"/>
        <v>1.1920015617739497</v>
      </c>
      <c r="M128" s="40">
        <f t="shared" si="31"/>
        <v>6.7998438226050339E-2</v>
      </c>
      <c r="N128" s="44">
        <f t="shared" si="26"/>
        <v>2.0000000000000001E-4</v>
      </c>
      <c r="O128" s="44">
        <f t="shared" si="32"/>
        <v>1.3599687645210069E-5</v>
      </c>
      <c r="P128" s="14">
        <f t="shared" si="27"/>
        <v>148.61176545825839</v>
      </c>
      <c r="Q128" s="44">
        <f t="shared" si="42"/>
        <v>2.0210735906355331E-3</v>
      </c>
      <c r="R128" s="73">
        <f t="shared" si="43"/>
        <v>2874.8346591503305</v>
      </c>
      <c r="S128" s="73">
        <f>Q128/(1/Mtc+1/(path_DqDp-V127))</f>
        <v>1.5007058969943499E-3</v>
      </c>
      <c r="T128" s="52">
        <f>D128*S128/(path_DqDp-E128/D128)</f>
        <v>2.5134551000706113</v>
      </c>
      <c r="U128" s="73">
        <f t="shared" si="44"/>
        <v>3030.6370232025529</v>
      </c>
      <c r="V128" s="14">
        <f t="shared" si="28"/>
        <v>1.193500131553636</v>
      </c>
      <c r="W128">
        <f t="shared" si="45"/>
        <v>3617.0656858835669</v>
      </c>
      <c r="X128">
        <f t="shared" si="29"/>
        <v>2.0310080782146894E-6</v>
      </c>
      <c r="Y128" s="44">
        <f t="shared" si="46"/>
        <v>-2.1674274814957067E-2</v>
      </c>
      <c r="Z128">
        <f t="shared" si="33"/>
        <v>1.9522329375038617E-5</v>
      </c>
      <c r="AA128" s="43">
        <f t="shared" si="47"/>
        <v>7.1116342839844027E-2</v>
      </c>
    </row>
    <row r="129" spans="1:27">
      <c r="A129" s="74">
        <f t="shared" si="34"/>
        <v>121</v>
      </c>
      <c r="B129" s="40">
        <f t="shared" si="35"/>
        <v>6.3891584568191675</v>
      </c>
      <c r="C129" s="51">
        <f t="shared" si="36"/>
        <v>-2.1674274814957069</v>
      </c>
      <c r="D129" s="34">
        <f t="shared" si="37"/>
        <v>3030.6370232025529</v>
      </c>
      <c r="E129" s="34">
        <f t="shared" si="38"/>
        <v>3617.0656858835669</v>
      </c>
      <c r="F129" s="14">
        <f t="shared" si="39"/>
        <v>0.63470384881708874</v>
      </c>
      <c r="G129" s="14">
        <f>F129-(Gamma-lambda*LN(D129))</f>
        <v>-6.1048229456605152E-2</v>
      </c>
      <c r="H129" s="15">
        <f t="shared" si="30"/>
        <v>386.26492451620595</v>
      </c>
      <c r="I129" s="15">
        <f t="shared" si="24"/>
        <v>1238.5485015491943</v>
      </c>
      <c r="J129" s="34">
        <f t="shared" si="40"/>
        <v>2874.8346591503305</v>
      </c>
      <c r="K129" s="34">
        <f t="shared" si="25"/>
        <v>1.26</v>
      </c>
      <c r="L129" s="34">
        <f t="shared" si="41"/>
        <v>1.193500131553636</v>
      </c>
      <c r="M129" s="40">
        <f t="shared" si="31"/>
        <v>6.6499868446364019E-2</v>
      </c>
      <c r="N129" s="44">
        <f t="shared" si="26"/>
        <v>2.0000000000000001E-4</v>
      </c>
      <c r="O129" s="44">
        <f t="shared" si="32"/>
        <v>1.3299973689272804E-5</v>
      </c>
      <c r="P129" s="14">
        <f t="shared" si="27"/>
        <v>148.60944080155352</v>
      </c>
      <c r="Q129" s="44">
        <f t="shared" si="42"/>
        <v>1.9765016526382059E-3</v>
      </c>
      <c r="R129" s="73">
        <f t="shared" si="43"/>
        <v>2880.516774605203</v>
      </c>
      <c r="S129" s="73">
        <f>Q129/(1/Mtc+1/(path_DqDp-V128))</f>
        <v>1.4671101131916175E-3</v>
      </c>
      <c r="T129" s="52">
        <f>D129*S129/(path_DqDp-E129/D129)</f>
        <v>2.4612668419274875</v>
      </c>
      <c r="U129" s="73">
        <f t="shared" si="44"/>
        <v>3033.0982900444806</v>
      </c>
      <c r="V129" s="14">
        <f t="shared" si="28"/>
        <v>1.1949651990663659</v>
      </c>
      <c r="W129">
        <f t="shared" si="45"/>
        <v>3624.4469019508565</v>
      </c>
      <c r="X129">
        <f t="shared" si="29"/>
        <v>1.9872187797642963E-6</v>
      </c>
      <c r="Y129" s="44">
        <f t="shared" si="46"/>
        <v>-2.1658987622488031E-2</v>
      </c>
      <c r="Z129">
        <f t="shared" si="33"/>
        <v>1.9109206140149956E-5</v>
      </c>
      <c r="AA129" s="43">
        <f t="shared" si="47"/>
        <v>7.1335452045984182E-2</v>
      </c>
    </row>
    <row r="130" spans="1:27">
      <c r="A130" s="74">
        <f t="shared" si="34"/>
        <v>122</v>
      </c>
      <c r="B130" s="40">
        <f t="shared" si="35"/>
        <v>6.4115789505154837</v>
      </c>
      <c r="C130" s="51">
        <f t="shared" si="36"/>
        <v>-2.1658987622488031</v>
      </c>
      <c r="D130" s="34">
        <f t="shared" si="37"/>
        <v>3033.0982900444806</v>
      </c>
      <c r="E130" s="34">
        <f t="shared" si="38"/>
        <v>3624.4469019508565</v>
      </c>
      <c r="F130" s="14">
        <f t="shared" si="39"/>
        <v>0.63467883970393124</v>
      </c>
      <c r="G130" s="14">
        <f>F130-(Gamma-lambda*LN(D130))</f>
        <v>-6.1061061585527932E-2</v>
      </c>
      <c r="H130" s="15">
        <f t="shared" si="30"/>
        <v>386.42174106980644</v>
      </c>
      <c r="I130" s="15">
        <f t="shared" si="24"/>
        <v>1239.5353983694727</v>
      </c>
      <c r="J130" s="34">
        <f t="shared" si="40"/>
        <v>2880.516774605203</v>
      </c>
      <c r="K130" s="34">
        <f t="shared" si="25"/>
        <v>1.26</v>
      </c>
      <c r="L130" s="34">
        <f t="shared" si="41"/>
        <v>1.1949651990663659</v>
      </c>
      <c r="M130" s="40">
        <f t="shared" si="31"/>
        <v>6.5034800933634118E-2</v>
      </c>
      <c r="N130" s="44">
        <f t="shared" si="26"/>
        <v>2.0000000000000001E-4</v>
      </c>
      <c r="O130" s="44">
        <f t="shared" si="32"/>
        <v>1.3006960186726824E-5</v>
      </c>
      <c r="P130" s="14">
        <f t="shared" si="27"/>
        <v>148.60716724581195</v>
      </c>
      <c r="Q130" s="44">
        <f t="shared" si="42"/>
        <v>1.9329275078285306E-3</v>
      </c>
      <c r="R130" s="73">
        <f t="shared" si="43"/>
        <v>2886.0846047155992</v>
      </c>
      <c r="S130" s="73">
        <f>Q130/(1/Mtc+1/(path_DqDp-V129))</f>
        <v>1.4342877239092184E-3</v>
      </c>
      <c r="T130" s="52">
        <f>D130*S130/(path_DqDp-E130/D130)</f>
        <v>2.4101117832025607</v>
      </c>
      <c r="U130" s="73">
        <f t="shared" si="44"/>
        <v>3035.508401827683</v>
      </c>
      <c r="V130" s="14">
        <f t="shared" si="28"/>
        <v>1.1963975335760373</v>
      </c>
      <c r="W130">
        <f t="shared" si="45"/>
        <v>3631.6747650959787</v>
      </c>
      <c r="X130">
        <f t="shared" si="29"/>
        <v>1.9443670478252612E-6</v>
      </c>
      <c r="Y130" s="44">
        <f t="shared" si="46"/>
        <v>-2.164403629525348E-2</v>
      </c>
      <c r="Z130">
        <f t="shared" si="33"/>
        <v>1.8704597534061953E-5</v>
      </c>
      <c r="AA130" s="43">
        <f t="shared" si="47"/>
        <v>7.1554156643518246E-2</v>
      </c>
    </row>
    <row r="131" spans="1:27">
      <c r="A131" s="74">
        <f t="shared" si="34"/>
        <v>123</v>
      </c>
      <c r="B131" s="40">
        <f t="shared" si="35"/>
        <v>6.4339477878433753</v>
      </c>
      <c r="C131" s="51">
        <f t="shared" si="36"/>
        <v>-2.1644036295253479</v>
      </c>
      <c r="D131" s="34">
        <f t="shared" si="37"/>
        <v>3035.508401827683</v>
      </c>
      <c r="E131" s="34">
        <f t="shared" si="38"/>
        <v>3631.6747650959787</v>
      </c>
      <c r="F131" s="14">
        <f t="shared" si="39"/>
        <v>0.63465438019598086</v>
      </c>
      <c r="G131" s="14">
        <f>F131-(Gamma-lambda*LN(D131))</f>
        <v>-6.1073606767675259E-2</v>
      </c>
      <c r="H131" s="15">
        <f t="shared" si="30"/>
        <v>386.57523669842044</v>
      </c>
      <c r="I131" s="15">
        <f t="shared" si="24"/>
        <v>1240.501776292331</v>
      </c>
      <c r="J131" s="34">
        <f t="shared" si="40"/>
        <v>2886.0846047155992</v>
      </c>
      <c r="K131" s="34">
        <f t="shared" si="25"/>
        <v>1.26</v>
      </c>
      <c r="L131" s="34">
        <f t="shared" si="41"/>
        <v>1.1963975335760373</v>
      </c>
      <c r="M131" s="40">
        <f t="shared" si="31"/>
        <v>6.3602466423962722E-2</v>
      </c>
      <c r="N131" s="44">
        <f t="shared" si="26"/>
        <v>2.0000000000000001E-4</v>
      </c>
      <c r="O131" s="44">
        <f t="shared" si="32"/>
        <v>1.2720493284792545E-5</v>
      </c>
      <c r="P131" s="14">
        <f t="shared" si="27"/>
        <v>148.60494365418009</v>
      </c>
      <c r="Q131" s="44">
        <f t="shared" si="42"/>
        <v>1.8903281878399725E-3</v>
      </c>
      <c r="R131" s="73">
        <f t="shared" si="43"/>
        <v>2891.5402517963839</v>
      </c>
      <c r="S131" s="73">
        <f>Q131/(1/Mtc+1/(path_DqDp-V130))</f>
        <v>1.4022200270185261E-3</v>
      </c>
      <c r="T131" s="52">
        <f>D131*S131/(path_DqDp-E131/D131)</f>
        <v>2.3599716414588428</v>
      </c>
      <c r="U131" s="73">
        <f t="shared" si="44"/>
        <v>3037.8683734691417</v>
      </c>
      <c r="V131" s="14">
        <f t="shared" si="28"/>
        <v>1.1977978858291851</v>
      </c>
      <c r="W131">
        <f t="shared" si="45"/>
        <v>3638.7523151686833</v>
      </c>
      <c r="X131">
        <f t="shared" si="29"/>
        <v>1.9024331013152071E-6</v>
      </c>
      <c r="Y131" s="44">
        <f t="shared" si="46"/>
        <v>-2.1629413368867371E-2</v>
      </c>
      <c r="Z131">
        <f t="shared" si="33"/>
        <v>1.8308337939985398E-5</v>
      </c>
      <c r="AA131" s="43">
        <f t="shared" si="47"/>
        <v>7.1772464981458228E-2</v>
      </c>
    </row>
    <row r="132" spans="1:27">
      <c r="A132" s="74">
        <f t="shared" si="34"/>
        <v>124</v>
      </c>
      <c r="B132" s="40">
        <f t="shared" si="35"/>
        <v>6.4562660525169102</v>
      </c>
      <c r="C132" s="51">
        <f t="shared" si="36"/>
        <v>-2.1629413368867372</v>
      </c>
      <c r="D132" s="34">
        <f t="shared" si="37"/>
        <v>3037.8683734691417</v>
      </c>
      <c r="E132" s="34">
        <f t="shared" si="38"/>
        <v>3638.7523151686833</v>
      </c>
      <c r="F132" s="14">
        <f t="shared" si="39"/>
        <v>0.63463045807240559</v>
      </c>
      <c r="G132" s="14">
        <f>F132-(Gamma-lambda*LN(D132))</f>
        <v>-6.1085871594918295E-2</v>
      </c>
      <c r="H132" s="15">
        <f t="shared" si="30"/>
        <v>386.72547995666332</v>
      </c>
      <c r="I132" s="15">
        <f t="shared" si="24"/>
        <v>1241.4480427218843</v>
      </c>
      <c r="J132" s="34">
        <f t="shared" si="40"/>
        <v>2891.5402517963839</v>
      </c>
      <c r="K132" s="34">
        <f t="shared" si="25"/>
        <v>1.26</v>
      </c>
      <c r="L132" s="34">
        <f t="shared" si="41"/>
        <v>1.1977978858291851</v>
      </c>
      <c r="M132" s="40">
        <f t="shared" si="31"/>
        <v>6.2202114170814893E-2</v>
      </c>
      <c r="N132" s="44">
        <f t="shared" si="26"/>
        <v>2.0000000000000001E-4</v>
      </c>
      <c r="O132" s="44">
        <f t="shared" si="32"/>
        <v>1.2440422834162978E-5</v>
      </c>
      <c r="P132" s="14">
        <f t="shared" si="27"/>
        <v>148.60276891567324</v>
      </c>
      <c r="Q132" s="44">
        <f t="shared" si="42"/>
        <v>1.8486812796383858E-3</v>
      </c>
      <c r="R132" s="73">
        <f t="shared" si="43"/>
        <v>2896.8857881292006</v>
      </c>
      <c r="S132" s="73">
        <f>Q132/(1/Mtc+1/(path_DqDp-V131))</f>
        <v>1.3708888096966869E-3</v>
      </c>
      <c r="T132" s="52">
        <f>D132*S132/(path_DqDp-E132/D132)</f>
        <v>2.3108283614662311</v>
      </c>
      <c r="U132" s="73">
        <f t="shared" si="44"/>
        <v>3040.1792018306078</v>
      </c>
      <c r="V132" s="14">
        <f t="shared" si="28"/>
        <v>1.1991669885358784</v>
      </c>
      <c r="W132">
        <f t="shared" si="45"/>
        <v>3645.6825380686205</v>
      </c>
      <c r="X132">
        <f t="shared" si="29"/>
        <v>1.8613975631229174E-6</v>
      </c>
      <c r="Y132" s="44">
        <f t="shared" si="46"/>
        <v>-2.1615111548470085E-2</v>
      </c>
      <c r="Z132">
        <f t="shared" si="33"/>
        <v>1.7920264526438339E-5</v>
      </c>
      <c r="AA132" s="43">
        <f t="shared" si="47"/>
        <v>7.1990385245984667E-2</v>
      </c>
    </row>
    <row r="133" spans="1:27">
      <c r="A133" s="74">
        <f t="shared" si="34"/>
        <v>125</v>
      </c>
      <c r="B133" s="40">
        <f t="shared" si="35"/>
        <v>6.4785348063161301</v>
      </c>
      <c r="C133" s="51">
        <f t="shared" si="36"/>
        <v>-2.1615111548470085</v>
      </c>
      <c r="D133" s="34">
        <f t="shared" si="37"/>
        <v>3040.1792018306078</v>
      </c>
      <c r="E133" s="34">
        <f t="shared" si="38"/>
        <v>3645.6825380686205</v>
      </c>
      <c r="F133" s="14">
        <f t="shared" si="39"/>
        <v>0.63460706139018774</v>
      </c>
      <c r="G133" s="14">
        <f>F133-(Gamma-lambda*LN(D133))</f>
        <v>-6.1097862500309796E-2</v>
      </c>
      <c r="H133" s="15">
        <f t="shared" si="30"/>
        <v>386.87253806067298</v>
      </c>
      <c r="I133" s="15">
        <f t="shared" si="24"/>
        <v>1242.374597800974</v>
      </c>
      <c r="J133" s="34">
        <f t="shared" si="40"/>
        <v>2896.8857881292006</v>
      </c>
      <c r="K133" s="34">
        <f t="shared" si="25"/>
        <v>1.26</v>
      </c>
      <c r="L133" s="34">
        <f t="shared" si="41"/>
        <v>1.1991669885358784</v>
      </c>
      <c r="M133" s="40">
        <f t="shared" si="31"/>
        <v>6.0833011464121567E-2</v>
      </c>
      <c r="N133" s="44">
        <f t="shared" si="26"/>
        <v>2.0000000000000001E-4</v>
      </c>
      <c r="O133" s="44">
        <f t="shared" si="32"/>
        <v>1.2166602292824315E-5</v>
      </c>
      <c r="P133" s="14">
        <f t="shared" si="27"/>
        <v>148.60064194456254</v>
      </c>
      <c r="Q133" s="44">
        <f t="shared" si="42"/>
        <v>1.8079649109978796E-3</v>
      </c>
      <c r="R133" s="73">
        <f t="shared" si="43"/>
        <v>2902.1232559853065</v>
      </c>
      <c r="S133" s="73">
        <f>Q133/(1/Mtc+1/(path_DqDp-V132))</f>
        <v>1.3402763341564419E-3</v>
      </c>
      <c r="T133" s="52">
        <f>D133*S133/(path_DqDp-E133/D133)</f>
        <v>2.2626641170329109</v>
      </c>
      <c r="U133" s="73">
        <f t="shared" si="44"/>
        <v>3042.4418659476405</v>
      </c>
      <c r="V133" s="14">
        <f t="shared" si="28"/>
        <v>1.2005055568367335</v>
      </c>
      <c r="W133">
        <f t="shared" si="45"/>
        <v>3652.4683664228628</v>
      </c>
      <c r="X133">
        <f t="shared" si="29"/>
        <v>1.8212414524877345E-6</v>
      </c>
      <c r="Y133" s="44">
        <f t="shared" si="46"/>
        <v>-2.1601123704724771E-2</v>
      </c>
      <c r="Z133">
        <f t="shared" si="33"/>
        <v>1.7540217220530901E-5</v>
      </c>
      <c r="AA133" s="43">
        <f t="shared" si="47"/>
        <v>7.2207925463205203E-2</v>
      </c>
    </row>
    <row r="134" spans="1:27">
      <c r="A134" s="74">
        <f t="shared" si="34"/>
        <v>126</v>
      </c>
      <c r="B134" s="40">
        <f t="shared" si="35"/>
        <v>6.5007550894963622</v>
      </c>
      <c r="C134" s="51">
        <f t="shared" si="36"/>
        <v>-2.160112370472477</v>
      </c>
      <c r="D134" s="34">
        <f t="shared" si="37"/>
        <v>3042.4418659476405</v>
      </c>
      <c r="E134" s="34">
        <f t="shared" si="38"/>
        <v>3652.4683664228628</v>
      </c>
      <c r="F134" s="14">
        <f t="shared" si="39"/>
        <v>0.63458417847755211</v>
      </c>
      <c r="G134" s="14">
        <f>F134-(Gamma-lambda*LN(D134))</f>
        <v>-6.1109585762214924E-2</v>
      </c>
      <c r="H134" s="15">
        <f t="shared" si="30"/>
        <v>387.0164769108664</v>
      </c>
      <c r="I134" s="15">
        <f t="shared" si="24"/>
        <v>1243.2818345039336</v>
      </c>
      <c r="J134" s="34">
        <f t="shared" si="40"/>
        <v>2902.1232559853065</v>
      </c>
      <c r="K134" s="34">
        <f t="shared" si="25"/>
        <v>1.26</v>
      </c>
      <c r="L134" s="34">
        <f t="shared" si="41"/>
        <v>1.2005055568367335</v>
      </c>
      <c r="M134" s="40">
        <f t="shared" si="31"/>
        <v>5.9494443163266464E-2</v>
      </c>
      <c r="N134" s="44">
        <f t="shared" si="26"/>
        <v>2.0000000000000001E-4</v>
      </c>
      <c r="O134" s="44">
        <f t="shared" si="32"/>
        <v>1.1898888632653294E-5</v>
      </c>
      <c r="P134" s="14">
        <f t="shared" si="27"/>
        <v>148.59856167977748</v>
      </c>
      <c r="Q134" s="44">
        <f t="shared" si="42"/>
        <v>1.7681577364001336E-3</v>
      </c>
      <c r="R134" s="73">
        <f t="shared" si="43"/>
        <v>2907.2546676723637</v>
      </c>
      <c r="S134" s="73">
        <f>Q134/(1/Mtc+1/(path_DqDp-V133))</f>
        <v>1.3103653238467964E-3</v>
      </c>
      <c r="T134" s="52">
        <f>D134*S134/(path_DqDp-E134/D134)</f>
        <v>2.2154613125392246</v>
      </c>
      <c r="U134" s="73">
        <f t="shared" si="44"/>
        <v>3044.65732726018</v>
      </c>
      <c r="V134" s="14">
        <f t="shared" si="28"/>
        <v>1.2018142887565084</v>
      </c>
      <c r="W134">
        <f t="shared" si="45"/>
        <v>3659.1126802684853</v>
      </c>
      <c r="X134">
        <f t="shared" si="29"/>
        <v>1.7819461774917578E-6</v>
      </c>
      <c r="Y134" s="44">
        <f t="shared" si="46"/>
        <v>-2.1587442869914625E-2</v>
      </c>
      <c r="Z134">
        <f t="shared" si="33"/>
        <v>1.7168038680566927E-5</v>
      </c>
      <c r="AA134" s="43">
        <f t="shared" si="47"/>
        <v>7.2425093501885765E-2</v>
      </c>
    </row>
    <row r="135" spans="1:27">
      <c r="A135" s="74">
        <f t="shared" si="34"/>
        <v>127</v>
      </c>
      <c r="B135" s="40">
        <f t="shared" si="35"/>
        <v>6.5229279211914228</v>
      </c>
      <c r="C135" s="51">
        <f t="shared" si="36"/>
        <v>-2.1587442869914626</v>
      </c>
      <c r="D135" s="34">
        <f t="shared" si="37"/>
        <v>3044.65732726018</v>
      </c>
      <c r="E135" s="34">
        <f t="shared" si="38"/>
        <v>3659.1126802684853</v>
      </c>
      <c r="F135" s="14">
        <f t="shared" si="39"/>
        <v>0.63456179792755962</v>
      </c>
      <c r="G135" s="14">
        <f>F135-(Gamma-lambda*LN(D135))</f>
        <v>-6.1121047508323811E-2</v>
      </c>
      <c r="H135" s="15">
        <f t="shared" si="30"/>
        <v>387.1573611144654</v>
      </c>
      <c r="I135" s="15">
        <f t="shared" si="24"/>
        <v>1244.1701387299297</v>
      </c>
      <c r="J135" s="34">
        <f t="shared" si="40"/>
        <v>2907.2546676723637</v>
      </c>
      <c r="K135" s="34">
        <f t="shared" si="25"/>
        <v>1.26</v>
      </c>
      <c r="L135" s="34">
        <f t="shared" si="41"/>
        <v>1.2018142887565084</v>
      </c>
      <c r="M135" s="40">
        <f t="shared" si="31"/>
        <v>5.8185711243491589E-2</v>
      </c>
      <c r="N135" s="44">
        <f t="shared" si="26"/>
        <v>2.0000000000000001E-4</v>
      </c>
      <c r="O135" s="44">
        <f t="shared" si="32"/>
        <v>1.1637142248698318E-5</v>
      </c>
      <c r="P135" s="14">
        <f t="shared" si="27"/>
        <v>148.59652708432361</v>
      </c>
      <c r="Q135" s="44">
        <f t="shared" si="42"/>
        <v>1.7292389233428262E-3</v>
      </c>
      <c r="R135" s="73">
        <f t="shared" si="43"/>
        <v>2912.2820056037726</v>
      </c>
      <c r="S135" s="73">
        <f>Q135/(1/Mtc+1/(path_DqDp-V134))</f>
        <v>1.2811389501068472E-3</v>
      </c>
      <c r="T135" s="52">
        <f>D135*S135/(path_DqDp-E135/D135)</f>
        <v>2.169202584189061</v>
      </c>
      <c r="U135" s="73">
        <f t="shared" si="44"/>
        <v>3046.8265298443689</v>
      </c>
      <c r="V135" s="14">
        <f t="shared" si="28"/>
        <v>1.2030938656446988</v>
      </c>
      <c r="W135">
        <f t="shared" si="45"/>
        <v>3665.6183077392848</v>
      </c>
      <c r="X135">
        <f t="shared" si="29"/>
        <v>1.7434935276644883E-6</v>
      </c>
      <c r="Y135" s="44">
        <f t="shared" si="46"/>
        <v>-2.1574062234138262E-2</v>
      </c>
      <c r="Z135">
        <f t="shared" si="33"/>
        <v>1.6803574267766676E-5</v>
      </c>
      <c r="AA135" s="43">
        <f t="shared" si="47"/>
        <v>7.2641897076153525E-2</v>
      </c>
    </row>
    <row r="136" spans="1:27">
      <c r="A136" s="74">
        <f t="shared" si="34"/>
        <v>128</v>
      </c>
      <c r="B136" s="40">
        <f t="shared" si="35"/>
        <v>6.5450542998107437</v>
      </c>
      <c r="C136" s="51">
        <f t="shared" si="36"/>
        <v>-2.157406223413826</v>
      </c>
      <c r="D136" s="34">
        <f t="shared" si="37"/>
        <v>3046.8265298443689</v>
      </c>
      <c r="E136" s="34">
        <f t="shared" si="38"/>
        <v>3665.6183077392848</v>
      </c>
      <c r="F136" s="14">
        <f t="shared" si="39"/>
        <v>0.63453990859186338</v>
      </c>
      <c r="G136" s="14">
        <f>F136-(Gamma-lambda*LN(D136))</f>
        <v>-6.1132253719546115E-2</v>
      </c>
      <c r="H136" s="15">
        <f t="shared" si="30"/>
        <v>387.29525400778351</v>
      </c>
      <c r="I136" s="15">
        <f t="shared" si="24"/>
        <v>1245.0398893967697</v>
      </c>
      <c r="J136" s="34">
        <f t="shared" si="40"/>
        <v>2912.2820056037726</v>
      </c>
      <c r="K136" s="34">
        <f t="shared" si="25"/>
        <v>1.26</v>
      </c>
      <c r="L136" s="34">
        <f t="shared" si="41"/>
        <v>1.2030938656446988</v>
      </c>
      <c r="M136" s="40">
        <f t="shared" si="31"/>
        <v>5.690613435530123E-2</v>
      </c>
      <c r="N136" s="44">
        <f t="shared" si="26"/>
        <v>2.0000000000000001E-4</v>
      </c>
      <c r="O136" s="44">
        <f t="shared" si="32"/>
        <v>1.1381226871060246E-5</v>
      </c>
      <c r="P136" s="14">
        <f t="shared" si="27"/>
        <v>148.59453714471485</v>
      </c>
      <c r="Q136" s="44">
        <f t="shared" si="42"/>
        <v>1.6911881390441884E-3</v>
      </c>
      <c r="R136" s="73">
        <f t="shared" si="43"/>
        <v>2917.2072223892019</v>
      </c>
      <c r="S136" s="73">
        <f>Q136/(1/Mtc+1/(path_DqDp-V135))</f>
        <v>1.2525808192564267E-3</v>
      </c>
      <c r="T136" s="52">
        <f>D136*S136/(path_DqDp-E136/D136)</f>
        <v>2.1238708009942502</v>
      </c>
      <c r="U136" s="73">
        <f t="shared" si="44"/>
        <v>3048.9504006453631</v>
      </c>
      <c r="V136" s="14">
        <f t="shared" si="28"/>
        <v>1.2043449526035699</v>
      </c>
      <c r="W136">
        <f t="shared" si="45"/>
        <v>3671.9880257558752</v>
      </c>
      <c r="X136">
        <f t="shared" si="29"/>
        <v>1.7058656667002695E-6</v>
      </c>
      <c r="Y136" s="44">
        <f t="shared" si="46"/>
        <v>-2.1560975141600502E-2</v>
      </c>
      <c r="Z136">
        <f t="shared" si="33"/>
        <v>1.6446672017474442E-5</v>
      </c>
      <c r="AA136" s="43">
        <f t="shared" si="47"/>
        <v>7.2858343748171003E-2</v>
      </c>
    </row>
    <row r="137" spans="1:27">
      <c r="A137" s="74">
        <f t="shared" si="34"/>
        <v>129</v>
      </c>
      <c r="B137" s="40">
        <f t="shared" si="35"/>
        <v>6.5671352034304169</v>
      </c>
      <c r="C137" s="51">
        <f t="shared" si="36"/>
        <v>-2.15609751416005</v>
      </c>
      <c r="D137" s="34">
        <f t="shared" si="37"/>
        <v>3048.9504006453631</v>
      </c>
      <c r="E137" s="34">
        <f t="shared" si="38"/>
        <v>3671.9880257558752</v>
      </c>
      <c r="F137" s="14">
        <f t="shared" si="39"/>
        <v>0.63451849957462114</v>
      </c>
      <c r="G137" s="14">
        <f>F137-(Gamma-lambda*LN(D137))</f>
        <v>-6.1143210233795764E-2</v>
      </c>
      <c r="H137" s="15">
        <f t="shared" si="30"/>
        <v>387.43021767827202</v>
      </c>
      <c r="I137" s="15">
        <f t="shared" ref="I137:I200" si="48">0.001*D137*(1+F137)/kappa</f>
        <v>1245.8914585350747</v>
      </c>
      <c r="J137" s="34">
        <f t="shared" si="40"/>
        <v>2917.2072223892019</v>
      </c>
      <c r="K137" s="34">
        <f t="shared" ref="K137:K200" si="49">Mtc</f>
        <v>1.26</v>
      </c>
      <c r="L137" s="34">
        <f t="shared" si="41"/>
        <v>1.2043449526035699</v>
      </c>
      <c r="M137" s="40">
        <f t="shared" si="31"/>
        <v>5.5655047396430124E-2</v>
      </c>
      <c r="N137" s="44">
        <f t="shared" ref="N137:N200" si="50">d_epQp</f>
        <v>2.0000000000000001E-4</v>
      </c>
      <c r="O137" s="44">
        <f t="shared" si="32"/>
        <v>1.1131009479286026E-5</v>
      </c>
      <c r="P137" s="14">
        <f t="shared" ref="P137:P200" si="51">(1+F137)/(lambda-kappa)</f>
        <v>148.59259087042011</v>
      </c>
      <c r="Q137" s="44">
        <f t="shared" si="42"/>
        <v>1.6539855375303164E-3</v>
      </c>
      <c r="R137" s="73">
        <f t="shared" si="43"/>
        <v>2922.0322409450127</v>
      </c>
      <c r="S137" s="73">
        <f>Q137/(1/Mtc+1/(path_DqDp-V136))</f>
        <v>1.2246749601072149E-3</v>
      </c>
      <c r="T137" s="52">
        <f>D137*S137/(path_DqDp-E137/D137)</f>
        <v>2.0794490655057762</v>
      </c>
      <c r="U137" s="73">
        <f t="shared" si="44"/>
        <v>3051.0298497108688</v>
      </c>
      <c r="V137" s="14">
        <f t="shared" ref="V137:V200" si="52">Mtc*(1+LN(R137/U137))</f>
        <v>1.2055681989040157</v>
      </c>
      <c r="W137">
        <f t="shared" si="45"/>
        <v>3678.2245607183218</v>
      </c>
      <c r="X137">
        <f t="shared" ref="X137:X200" si="53">T137/(I137*MPa_to_kPa)</f>
        <v>1.6690451252878823E-6</v>
      </c>
      <c r="Y137" s="44">
        <f t="shared" si="46"/>
        <v>-2.1548175086995927E-2</v>
      </c>
      <c r="Z137">
        <f t="shared" si="33"/>
        <v>1.6097182609605912E-5</v>
      </c>
      <c r="AA137" s="43">
        <f t="shared" si="47"/>
        <v>7.307444093078061E-2</v>
      </c>
    </row>
    <row r="138" spans="1:27">
      <c r="A138" s="74">
        <f t="shared" si="34"/>
        <v>130</v>
      </c>
      <c r="B138" s="40">
        <f t="shared" si="35"/>
        <v>6.5891715901781964</v>
      </c>
      <c r="C138" s="51">
        <f t="shared" si="36"/>
        <v>-2.1548175086995927</v>
      </c>
      <c r="D138" s="34">
        <f t="shared" si="37"/>
        <v>3051.0298497108688</v>
      </c>
      <c r="E138" s="34">
        <f t="shared" si="38"/>
        <v>3678.2245607183218</v>
      </c>
      <c r="F138" s="14">
        <f t="shared" si="39"/>
        <v>0.63449756022656079</v>
      </c>
      <c r="G138" s="14">
        <f>F138-(Gamma-lambda*LN(D138))</f>
        <v>-6.1153922749666245E-2</v>
      </c>
      <c r="H138" s="15">
        <f t="shared" ref="H138:H201" si="54">Gmax*(U137/_p0)^G_exponent</f>
        <v>387.56231298631747</v>
      </c>
      <c r="I138" s="15">
        <f t="shared" si="48"/>
        <v>1246.7252113827064</v>
      </c>
      <c r="J138" s="34">
        <f t="shared" si="40"/>
        <v>2922.0322409450127</v>
      </c>
      <c r="K138" s="34">
        <f t="shared" si="49"/>
        <v>1.26</v>
      </c>
      <c r="L138" s="34">
        <f t="shared" si="41"/>
        <v>1.2055681989040157</v>
      </c>
      <c r="M138" s="40">
        <f t="shared" ref="M138:M201" si="55">K138-L138</f>
        <v>5.4431801095984333E-2</v>
      </c>
      <c r="N138" s="44">
        <f t="shared" si="50"/>
        <v>2.0000000000000001E-4</v>
      </c>
      <c r="O138" s="44">
        <f t="shared" ref="O138:O201" si="56">N138*M138</f>
        <v>1.0886360219196867E-5</v>
      </c>
      <c r="P138" s="14">
        <f t="shared" si="51"/>
        <v>148.59068729332373</v>
      </c>
      <c r="Q138" s="44">
        <f t="shared" si="42"/>
        <v>1.6176117470931607E-3</v>
      </c>
      <c r="R138" s="73">
        <f t="shared" si="43"/>
        <v>2926.7589546233503</v>
      </c>
      <c r="S138" s="73">
        <f>Q138/(1/Mtc+1/(path_DqDp-V137))</f>
        <v>1.1974058118792404E-3</v>
      </c>
      <c r="T138" s="52">
        <f>D138*S138/(path_DqDp-E138/D138)</f>
        <v>2.0359207143060565</v>
      </c>
      <c r="U138" s="73">
        <f t="shared" si="44"/>
        <v>3053.0657704251748</v>
      </c>
      <c r="V138" s="14">
        <f t="shared" si="52"/>
        <v>1.2067642383896451</v>
      </c>
      <c r="W138">
        <f t="shared" si="45"/>
        <v>3684.330589200631</v>
      </c>
      <c r="X138">
        <f t="shared" si="53"/>
        <v>1.633014794052393E-6</v>
      </c>
      <c r="Y138" s="44">
        <f t="shared" si="46"/>
        <v>-2.1535655711982678E-2</v>
      </c>
      <c r="Z138">
        <f t="shared" ref="Z138:Z201" si="57">(W138-W137)/(H138*MPa_to_kPa)</f>
        <v>1.5754959338693112E-5</v>
      </c>
      <c r="AA138" s="43">
        <f t="shared" si="47"/>
        <v>7.32901958901193E-2</v>
      </c>
    </row>
    <row r="139" spans="1:27">
      <c r="A139" s="74">
        <f t="shared" ref="A139:A202" si="58">A138+1</f>
        <v>131</v>
      </c>
      <c r="B139" s="40">
        <f t="shared" ref="B139:B202" si="59">100*AA138+C139/3</f>
        <v>6.611164398612507</v>
      </c>
      <c r="C139" s="51">
        <f t="shared" ref="C139:C202" si="60">100*Y138</f>
        <v>-2.1535655711982677</v>
      </c>
      <c r="D139" s="34">
        <f t="shared" ref="D139:D202" si="61">U138</f>
        <v>3053.0657704251748</v>
      </c>
      <c r="E139" s="34">
        <f t="shared" ref="E139:E202" si="62">W138</f>
        <v>3684.330589200631</v>
      </c>
      <c r="F139" s="14">
        <f t="shared" ref="F139:F202" si="63">F$9-(1+F$9)*C138/100</f>
        <v>0.63447708013919346</v>
      </c>
      <c r="G139" s="14">
        <f>F139-(Gamma-lambda*LN(D139))</f>
        <v>-6.116439683000241E-2</v>
      </c>
      <c r="H139" s="15">
        <f t="shared" si="54"/>
        <v>387.69159958678813</v>
      </c>
      <c r="I139" s="15">
        <f t="shared" si="48"/>
        <v>1247.5415064793642</v>
      </c>
      <c r="J139" s="34">
        <f t="shared" ref="J139:J202" si="64">R138</f>
        <v>2926.7589546233503</v>
      </c>
      <c r="K139" s="34">
        <f t="shared" si="49"/>
        <v>1.26</v>
      </c>
      <c r="L139" s="34">
        <f t="shared" ref="L139:L202" si="65">E139/D139</f>
        <v>1.2067642383896451</v>
      </c>
      <c r="M139" s="40">
        <f t="shared" si="55"/>
        <v>5.3235761610354926E-2</v>
      </c>
      <c r="N139" s="44">
        <f t="shared" si="50"/>
        <v>2.0000000000000001E-4</v>
      </c>
      <c r="O139" s="44">
        <f t="shared" si="56"/>
        <v>1.0647152322070986E-5</v>
      </c>
      <c r="P139" s="14">
        <f t="shared" si="51"/>
        <v>148.58882546719943</v>
      </c>
      <c r="Q139" s="44">
        <f t="shared" ref="Q139:Q202" si="66">P139*O139</f>
        <v>1.5820478581068927E-3</v>
      </c>
      <c r="R139" s="73">
        <f t="shared" ref="R139:R202" si="67">J139*(1+Q139)</f>
        <v>2931.3892273587071</v>
      </c>
      <c r="S139" s="73">
        <f>Q139/(1/Mtc+1/(path_DqDp-V138))</f>
        <v>1.1707582125077881E-3</v>
      </c>
      <c r="T139" s="52">
        <f>D139*S139/(path_DqDp-E139/D139)</f>
        <v>1.9932693182751495</v>
      </c>
      <c r="U139" s="73">
        <f t="shared" ref="U139:U202" si="68">D139+T139</f>
        <v>3055.0590397434498</v>
      </c>
      <c r="V139" s="14">
        <f t="shared" si="52"/>
        <v>1.2079336898694661</v>
      </c>
      <c r="W139">
        <f t="shared" ref="W139:W202" si="69">V139*U139</f>
        <v>3690.3087386463735</v>
      </c>
      <c r="X139">
        <f t="shared" si="53"/>
        <v>1.5977579166085411E-6</v>
      </c>
      <c r="Y139" s="44">
        <f t="shared" ref="Y139:Y202" si="70">Y138+(X139+O139)</f>
        <v>-2.1523410801743997E-2</v>
      </c>
      <c r="Z139">
        <f t="shared" si="57"/>
        <v>1.5419858083368692E-5</v>
      </c>
      <c r="AA139" s="43">
        <f t="shared" ref="AA139:AA202" si="71">AA138+(Z139+N139)</f>
        <v>7.3505615748202663E-2</v>
      </c>
    </row>
    <row r="140" spans="1:27">
      <c r="A140" s="74">
        <f t="shared" si="58"/>
        <v>132</v>
      </c>
      <c r="B140" s="40">
        <f t="shared" si="59"/>
        <v>6.6331145480954659</v>
      </c>
      <c r="C140" s="51">
        <f t="shared" si="60"/>
        <v>-2.1523410801743998</v>
      </c>
      <c r="D140" s="34">
        <f t="shared" si="61"/>
        <v>3055.0590397434498</v>
      </c>
      <c r="E140" s="34">
        <f t="shared" si="62"/>
        <v>3690.3087386463735</v>
      </c>
      <c r="F140" s="14">
        <f t="shared" si="63"/>
        <v>0.63445704913917222</v>
      </c>
      <c r="G140" s="14">
        <f>F140-(Gamma-lambda*LN(D140))</f>
        <v>-6.1174637905369256E-2</v>
      </c>
      <c r="H140" s="15">
        <f t="shared" si="54"/>
        <v>387.8181359503256</v>
      </c>
      <c r="I140" s="15">
        <f t="shared" si="48"/>
        <v>1248.3406957612578</v>
      </c>
      <c r="J140" s="34">
        <f t="shared" si="64"/>
        <v>2931.3892273587071</v>
      </c>
      <c r="K140" s="34">
        <f t="shared" si="49"/>
        <v>1.26</v>
      </c>
      <c r="L140" s="34">
        <f t="shared" si="65"/>
        <v>1.2079336898694661</v>
      </c>
      <c r="M140" s="40">
        <f t="shared" si="55"/>
        <v>5.2066310130533866E-2</v>
      </c>
      <c r="N140" s="44">
        <f t="shared" si="50"/>
        <v>2.0000000000000001E-4</v>
      </c>
      <c r="O140" s="44">
        <f t="shared" si="56"/>
        <v>1.0413262026106774E-5</v>
      </c>
      <c r="P140" s="14">
        <f t="shared" si="51"/>
        <v>148.58700446719746</v>
      </c>
      <c r="Q140" s="44">
        <f t="shared" si="66"/>
        <v>1.5472754111912248E-3</v>
      </c>
      <c r="R140" s="73">
        <f t="shared" si="67"/>
        <v>2935.9248938308297</v>
      </c>
      <c r="S140" s="73">
        <f>Q140/(1/Mtc+1/(path_DqDp-V139))</f>
        <v>1.1447173873266603E-3</v>
      </c>
      <c r="T140" s="52">
        <f>D140*S140/(path_DqDp-E140/D140)</f>
        <v>1.9514786826437707</v>
      </c>
      <c r="U140" s="73">
        <f t="shared" si="68"/>
        <v>3057.0105184260938</v>
      </c>
      <c r="V140" s="14">
        <f t="shared" si="52"/>
        <v>1.2090771574995323</v>
      </c>
      <c r="W140">
        <f t="shared" si="69"/>
        <v>3696.1615880647928</v>
      </c>
      <c r="X140">
        <f t="shared" si="53"/>
        <v>1.5632580827253479E-6</v>
      </c>
      <c r="Y140" s="44">
        <f t="shared" si="70"/>
        <v>-2.1511434281635166E-2</v>
      </c>
      <c r="Z140">
        <f t="shared" si="57"/>
        <v>1.5091737275455719E-5</v>
      </c>
      <c r="AA140" s="43">
        <f t="shared" si="71"/>
        <v>7.3720707485478112E-2</v>
      </c>
    </row>
    <row r="141" spans="1:27">
      <c r="A141" s="74">
        <f t="shared" si="58"/>
        <v>133</v>
      </c>
      <c r="B141" s="40">
        <f t="shared" si="59"/>
        <v>6.6550229391599727</v>
      </c>
      <c r="C141" s="51">
        <f t="shared" si="60"/>
        <v>-2.1511434281635164</v>
      </c>
      <c r="D141" s="34">
        <f t="shared" si="61"/>
        <v>3057.0105184260938</v>
      </c>
      <c r="E141" s="34">
        <f t="shared" si="62"/>
        <v>3696.1615880647928</v>
      </c>
      <c r="F141" s="14">
        <f t="shared" si="63"/>
        <v>0.63443745728279033</v>
      </c>
      <c r="G141" s="14">
        <f>F141-(Gamma-lambda*LN(D141))</f>
        <v>-6.1184651277424118E-2</v>
      </c>
      <c r="H141" s="15">
        <f t="shared" si="54"/>
        <v>387.9419793843781</v>
      </c>
      <c r="I141" s="15">
        <f t="shared" si="48"/>
        <v>1249.1231246557722</v>
      </c>
      <c r="J141" s="34">
        <f t="shared" si="64"/>
        <v>2935.9248938308297</v>
      </c>
      <c r="K141" s="34">
        <f t="shared" si="49"/>
        <v>1.26</v>
      </c>
      <c r="L141" s="34">
        <f t="shared" si="65"/>
        <v>1.2090771574995323</v>
      </c>
      <c r="M141" s="40">
        <f t="shared" si="55"/>
        <v>5.0922842500467747E-2</v>
      </c>
      <c r="N141" s="44">
        <f t="shared" si="50"/>
        <v>2.0000000000000001E-4</v>
      </c>
      <c r="O141" s="44">
        <f t="shared" si="56"/>
        <v>1.0184568500093549E-5</v>
      </c>
      <c r="P141" s="14">
        <f t="shared" si="51"/>
        <v>148.58522338934461</v>
      </c>
      <c r="Q141" s="44">
        <f t="shared" si="66"/>
        <v>1.5132763857104822E-3</v>
      </c>
      <c r="R141" s="73">
        <f t="shared" si="67"/>
        <v>2940.3677596428834</v>
      </c>
      <c r="S141" s="73">
        <f>Q141/(1/Mtc+1/(path_DqDp-V140))</f>
        <v>1.1192689381141388E-3</v>
      </c>
      <c r="T141" s="52">
        <f>D141*S141/(path_DqDp-E141/D141)</f>
        <v>1.9105328468452059</v>
      </c>
      <c r="U141" s="73">
        <f t="shared" si="68"/>
        <v>3058.9210512729392</v>
      </c>
      <c r="V141" s="14">
        <f t="shared" si="52"/>
        <v>1.2101952311538977</v>
      </c>
      <c r="W141">
        <f t="shared" si="69"/>
        <v>3701.8916687267783</v>
      </c>
      <c r="X141">
        <f t="shared" si="53"/>
        <v>1.5294992216013148E-6</v>
      </c>
      <c r="Y141" s="44">
        <f t="shared" si="70"/>
        <v>-2.149972021391347E-2</v>
      </c>
      <c r="Z141">
        <f t="shared" si="57"/>
        <v>1.4770457868670352E-5</v>
      </c>
      <c r="AA141" s="43">
        <f t="shared" si="71"/>
        <v>7.3935477943346789E-2</v>
      </c>
    </row>
    <row r="142" spans="1:27">
      <c r="A142" s="74">
        <f t="shared" si="58"/>
        <v>134</v>
      </c>
      <c r="B142" s="40">
        <f t="shared" si="59"/>
        <v>6.6768904538708966</v>
      </c>
      <c r="C142" s="51">
        <f t="shared" si="60"/>
        <v>-2.1499720213913469</v>
      </c>
      <c r="D142" s="34">
        <f t="shared" si="61"/>
        <v>3058.9210512729392</v>
      </c>
      <c r="E142" s="34">
        <f t="shared" si="62"/>
        <v>3701.8916687267783</v>
      </c>
      <c r="F142" s="14">
        <f t="shared" si="63"/>
        <v>0.63441829485061629</v>
      </c>
      <c r="G142" s="14">
        <f>F142-(Gamma-lambda*LN(D142))</f>
        <v>-6.1194442122192938E-2</v>
      </c>
      <c r="H142" s="15">
        <f t="shared" si="54"/>
        <v>388.06318605397252</v>
      </c>
      <c r="I142" s="15">
        <f t="shared" si="48"/>
        <v>1249.8891321760429</v>
      </c>
      <c r="J142" s="34">
        <f t="shared" si="64"/>
        <v>2940.3677596428834</v>
      </c>
      <c r="K142" s="34">
        <f t="shared" si="49"/>
        <v>1.26</v>
      </c>
      <c r="L142" s="34">
        <f t="shared" si="65"/>
        <v>1.2101952311538977</v>
      </c>
      <c r="M142" s="40">
        <f t="shared" si="55"/>
        <v>4.9804768846102299E-2</v>
      </c>
      <c r="N142" s="44">
        <f t="shared" si="50"/>
        <v>2.0000000000000001E-4</v>
      </c>
      <c r="O142" s="44">
        <f t="shared" si="56"/>
        <v>9.9609537692204601E-6</v>
      </c>
      <c r="P142" s="14">
        <f t="shared" si="51"/>
        <v>148.58348135005605</v>
      </c>
      <c r="Q142" s="44">
        <f t="shared" si="66"/>
        <v>1.4800331885977387E-3</v>
      </c>
      <c r="R142" s="73">
        <f t="shared" si="67"/>
        <v>2944.7196015138379</v>
      </c>
      <c r="S142" s="73">
        <f>Q142/(1/Mtc+1/(path_DqDp-V141))</f>
        <v>1.0943988324886354E-3</v>
      </c>
      <c r="T142" s="52">
        <f>D142*S142/(path_DqDp-E142/D142)</f>
        <v>1.8704160841778752</v>
      </c>
      <c r="U142" s="73">
        <f t="shared" si="68"/>
        <v>3060.7914673571172</v>
      </c>
      <c r="V142" s="14">
        <f t="shared" si="52"/>
        <v>1.2112884867852236</v>
      </c>
      <c r="W142">
        <f t="shared" si="69"/>
        <v>3707.5014648601268</v>
      </c>
      <c r="X142">
        <f t="shared" si="53"/>
        <v>1.4964655952496376E-6</v>
      </c>
      <c r="Y142" s="44">
        <f t="shared" si="70"/>
        <v>-2.1488262794549001E-2</v>
      </c>
      <c r="Z142">
        <f t="shared" si="57"/>
        <v>1.4455883307024803E-5</v>
      </c>
      <c r="AA142" s="43">
        <f t="shared" si="71"/>
        <v>7.4149933826653816E-2</v>
      </c>
    </row>
    <row r="143" spans="1:27">
      <c r="A143" s="74">
        <f t="shared" si="58"/>
        <v>135</v>
      </c>
      <c r="B143" s="40">
        <f t="shared" si="59"/>
        <v>6.6987179561804151</v>
      </c>
      <c r="C143" s="51">
        <f t="shared" si="60"/>
        <v>-2.1488262794549002</v>
      </c>
      <c r="D143" s="34">
        <f t="shared" si="61"/>
        <v>3060.7914673571172</v>
      </c>
      <c r="E143" s="34">
        <f t="shared" si="62"/>
        <v>3707.5014648601268</v>
      </c>
      <c r="F143" s="14">
        <f t="shared" si="63"/>
        <v>0.63439955234226153</v>
      </c>
      <c r="G143" s="14">
        <f>F143-(Gamma-lambda*LN(D143))</f>
        <v>-6.1204015493255493E-2</v>
      </c>
      <c r="H143" s="15">
        <f t="shared" si="54"/>
        <v>388.18181100222324</v>
      </c>
      <c r="I143" s="15">
        <f t="shared" si="48"/>
        <v>1250.6390510153713</v>
      </c>
      <c r="J143" s="34">
        <f t="shared" si="64"/>
        <v>2944.7196015138379</v>
      </c>
      <c r="K143" s="34">
        <f t="shared" si="49"/>
        <v>1.26</v>
      </c>
      <c r="L143" s="34">
        <f t="shared" si="65"/>
        <v>1.2112884867852236</v>
      </c>
      <c r="M143" s="40">
        <f t="shared" si="55"/>
        <v>4.8711513214776403E-2</v>
      </c>
      <c r="N143" s="44">
        <f t="shared" si="50"/>
        <v>2.0000000000000001E-4</v>
      </c>
      <c r="O143" s="44">
        <f t="shared" si="56"/>
        <v>9.7423026429552803E-6</v>
      </c>
      <c r="P143" s="14">
        <f t="shared" si="51"/>
        <v>148.58177748566013</v>
      </c>
      <c r="Q143" s="44">
        <f t="shared" si="66"/>
        <v>1.4475286434935399E-3</v>
      </c>
      <c r="R143" s="73">
        <f t="shared" si="67"/>
        <v>2948.9821674840864</v>
      </c>
      <c r="S143" s="73">
        <f>Q143/(1/Mtc+1/(path_DqDp-V142))</f>
        <v>1.0700933936413904E-3</v>
      </c>
      <c r="T143" s="52">
        <f>D143*S143/(path_DqDp-E143/D143)</f>
        <v>1.8311129012895824</v>
      </c>
      <c r="U143" s="73">
        <f t="shared" si="68"/>
        <v>3062.6225802584067</v>
      </c>
      <c r="V143" s="14">
        <f t="shared" si="52"/>
        <v>1.212357486775355</v>
      </c>
      <c r="W143">
        <f t="shared" si="69"/>
        <v>3712.9934143435353</v>
      </c>
      <c r="X143">
        <f t="shared" si="53"/>
        <v>1.4641417919926097E-6</v>
      </c>
      <c r="Y143" s="44">
        <f t="shared" si="70"/>
        <v>-2.1477056350114054E-2</v>
      </c>
      <c r="Z143">
        <f t="shared" si="57"/>
        <v>1.4147879492934325E-5</v>
      </c>
      <c r="AA143" s="43">
        <f t="shared" si="71"/>
        <v>7.4364081706146751E-2</v>
      </c>
    </row>
    <row r="144" spans="1:27">
      <c r="A144" s="74">
        <f t="shared" si="58"/>
        <v>136</v>
      </c>
      <c r="B144" s="40">
        <f t="shared" si="59"/>
        <v>6.7205062922775403</v>
      </c>
      <c r="C144" s="51">
        <f t="shared" si="60"/>
        <v>-2.1477056350114054</v>
      </c>
      <c r="D144" s="34">
        <f t="shared" si="61"/>
        <v>3062.6225802584067</v>
      </c>
      <c r="E144" s="34">
        <f t="shared" si="62"/>
        <v>3712.9934143435353</v>
      </c>
      <c r="F144" s="14">
        <f t="shared" si="63"/>
        <v>0.63438122047127843</v>
      </c>
      <c r="G144" s="14">
        <f>F144-(Gamma-lambda*LN(D144))</f>
        <v>-6.1213376324839808E-2</v>
      </c>
      <c r="H144" s="15">
        <f t="shared" si="54"/>
        <v>388.2979081705754</v>
      </c>
      <c r="I144" s="15">
        <f t="shared" si="48"/>
        <v>1251.3732076414076</v>
      </c>
      <c r="J144" s="34">
        <f t="shared" si="64"/>
        <v>2948.9821674840864</v>
      </c>
      <c r="K144" s="34">
        <f t="shared" si="49"/>
        <v>1.26</v>
      </c>
      <c r="L144" s="34">
        <f t="shared" si="65"/>
        <v>1.212357486775355</v>
      </c>
      <c r="M144" s="40">
        <f t="shared" si="55"/>
        <v>4.7642513224644967E-2</v>
      </c>
      <c r="N144" s="44">
        <f t="shared" si="50"/>
        <v>2.0000000000000001E-4</v>
      </c>
      <c r="O144" s="44">
        <f t="shared" si="56"/>
        <v>9.5285026449289946E-6</v>
      </c>
      <c r="P144" s="14">
        <f t="shared" si="51"/>
        <v>148.58011095193442</v>
      </c>
      <c r="Q144" s="44">
        <f t="shared" si="66"/>
        <v>1.4157459801893506E-3</v>
      </c>
      <c r="R144" s="73">
        <f t="shared" si="67"/>
        <v>2953.157177133352</v>
      </c>
      <c r="S144" s="73">
        <f>Q144/(1/Mtc+1/(path_DqDp-V143))</f>
        <v>1.046339290394261E-3</v>
      </c>
      <c r="T144" s="52">
        <f>D144*S144/(path_DqDp-E144/D144)</f>
        <v>1.7926080374943072</v>
      </c>
      <c r="U144" s="73">
        <f t="shared" si="68"/>
        <v>3064.4151882959009</v>
      </c>
      <c r="V144" s="14">
        <f t="shared" si="52"/>
        <v>1.213402780276188</v>
      </c>
      <c r="W144">
        <f t="shared" si="69"/>
        <v>3718.3699093988243</v>
      </c>
      <c r="X144">
        <f t="shared" si="53"/>
        <v>1.4325127200645607E-6</v>
      </c>
      <c r="Y144" s="44">
        <f t="shared" si="70"/>
        <v>-2.1466095334749059E-2</v>
      </c>
      <c r="Z144">
        <f t="shared" si="57"/>
        <v>1.3846314755131848E-5</v>
      </c>
      <c r="AA144" s="43">
        <f t="shared" si="71"/>
        <v>7.4577928020901879E-2</v>
      </c>
    </row>
    <row r="145" spans="1:27">
      <c r="A145" s="74">
        <f t="shared" si="58"/>
        <v>137</v>
      </c>
      <c r="B145" s="40">
        <f t="shared" si="59"/>
        <v>6.7422562909318859</v>
      </c>
      <c r="C145" s="51">
        <f t="shared" si="60"/>
        <v>-2.1466095334749058</v>
      </c>
      <c r="D145" s="34">
        <f t="shared" si="61"/>
        <v>3064.4151882959009</v>
      </c>
      <c r="E145" s="34">
        <f t="shared" si="62"/>
        <v>3718.3699093988243</v>
      </c>
      <c r="F145" s="14">
        <f t="shared" si="63"/>
        <v>0.63436329016018245</v>
      </c>
      <c r="G145" s="14">
        <f>F145-(Gamma-lambda*LN(D145))</f>
        <v>-6.1222529434832973E-2</v>
      </c>
      <c r="H145" s="15">
        <f t="shared" si="54"/>
        <v>388.41153041878113</v>
      </c>
      <c r="I145" s="15">
        <f t="shared" si="48"/>
        <v>1252.091922390031</v>
      </c>
      <c r="J145" s="34">
        <f t="shared" si="64"/>
        <v>2953.157177133352</v>
      </c>
      <c r="K145" s="34">
        <f t="shared" si="49"/>
        <v>1.26</v>
      </c>
      <c r="L145" s="34">
        <f t="shared" si="65"/>
        <v>1.213402780276188</v>
      </c>
      <c r="M145" s="40">
        <f t="shared" si="55"/>
        <v>4.6597219723812033E-2</v>
      </c>
      <c r="N145" s="44">
        <f t="shared" si="50"/>
        <v>2.0000000000000001E-4</v>
      </c>
      <c r="O145" s="44">
        <f t="shared" si="56"/>
        <v>9.3194439447624078E-6</v>
      </c>
      <c r="P145" s="14">
        <f t="shared" si="51"/>
        <v>148.57848092365296</v>
      </c>
      <c r="Q145" s="44">
        <f t="shared" si="66"/>
        <v>1.3846688243659346E-3</v>
      </c>
      <c r="R145" s="73">
        <f t="shared" si="67"/>
        <v>2957.2463218099811</v>
      </c>
      <c r="S145" s="73">
        <f>Q145/(1/Mtc+1/(path_DqDp-V144))</f>
        <v>1.0231235275709014E-3</v>
      </c>
      <c r="T145" s="52">
        <f>D145*S145/(path_DqDp-E145/D145)</f>
        <v>1.7548864639316011</v>
      </c>
      <c r="U145" s="73">
        <f t="shared" si="68"/>
        <v>3066.1700747598325</v>
      </c>
      <c r="V145" s="14">
        <f t="shared" si="52"/>
        <v>1.2144249035411219</v>
      </c>
      <c r="W145">
        <f t="shared" si="69"/>
        <v>3723.6332972808841</v>
      </c>
      <c r="X145">
        <f t="shared" si="53"/>
        <v>1.4015636013223539E-6</v>
      </c>
      <c r="Y145" s="44">
        <f t="shared" si="70"/>
        <v>-2.1455374327202976E-2</v>
      </c>
      <c r="Z145">
        <f t="shared" si="57"/>
        <v>1.3551059816336639E-5</v>
      </c>
      <c r="AA145" s="43">
        <f t="shared" si="71"/>
        <v>7.4791479080718218E-2</v>
      </c>
    </row>
    <row r="146" spans="1:27">
      <c r="A146" s="74">
        <f t="shared" si="58"/>
        <v>138</v>
      </c>
      <c r="B146" s="40">
        <f t="shared" si="59"/>
        <v>6.7639687638317225</v>
      </c>
      <c r="C146" s="51">
        <f t="shared" si="60"/>
        <v>-2.1455374327202974</v>
      </c>
      <c r="D146" s="34">
        <f t="shared" si="61"/>
        <v>3066.1700747598325</v>
      </c>
      <c r="E146" s="34">
        <f t="shared" si="62"/>
        <v>3723.6332972808841</v>
      </c>
      <c r="F146" s="14">
        <f t="shared" si="63"/>
        <v>0.63434575253559844</v>
      </c>
      <c r="G146" s="14">
        <f>F146-(Gamma-lambda*LN(D146))</f>
        <v>-6.1231479527705579E-2</v>
      </c>
      <c r="H146" s="15">
        <f t="shared" si="54"/>
        <v>388.52272954460688</v>
      </c>
      <c r="I146" s="15">
        <f t="shared" si="48"/>
        <v>1252.7955095588727</v>
      </c>
      <c r="J146" s="34">
        <f t="shared" si="64"/>
        <v>2957.2463218099811</v>
      </c>
      <c r="K146" s="34">
        <f t="shared" si="49"/>
        <v>1.26</v>
      </c>
      <c r="L146" s="34">
        <f t="shared" si="65"/>
        <v>1.2144249035411219</v>
      </c>
      <c r="M146" s="40">
        <f t="shared" si="55"/>
        <v>4.5575096458878139E-2</v>
      </c>
      <c r="N146" s="44">
        <f t="shared" si="50"/>
        <v>2.0000000000000001E-4</v>
      </c>
      <c r="O146" s="44">
        <f t="shared" si="56"/>
        <v>9.1150192917756287E-6</v>
      </c>
      <c r="P146" s="14">
        <f t="shared" si="51"/>
        <v>148.57688659414532</v>
      </c>
      <c r="Q146" s="44">
        <f t="shared" si="66"/>
        <v>1.3542811876175944E-3</v>
      </c>
      <c r="R146" s="73">
        <f t="shared" si="67"/>
        <v>2961.2512648707593</v>
      </c>
      <c r="S146" s="73">
        <f>Q146/(1/Mtc+1/(path_DqDp-V145))</f>
        <v>1.000433436670367E-3</v>
      </c>
      <c r="T146" s="52">
        <f>D146*S146/(path_DqDp-E146/D146)</f>
        <v>1.7179333825786587</v>
      </c>
      <c r="U146" s="73">
        <f t="shared" si="68"/>
        <v>3067.8880081424113</v>
      </c>
      <c r="V146" s="14">
        <f t="shared" si="52"/>
        <v>1.2154243802473985</v>
      </c>
      <c r="W146">
        <f t="shared" si="69"/>
        <v>3728.785880964916</v>
      </c>
      <c r="X146">
        <f t="shared" si="53"/>
        <v>1.3712799650627479E-6</v>
      </c>
      <c r="Y146" s="44">
        <f t="shared" si="70"/>
        <v>-2.1444888027946137E-2</v>
      </c>
      <c r="Z146">
        <f t="shared" si="57"/>
        <v>1.3261987760848233E-5</v>
      </c>
      <c r="AA146" s="43">
        <f t="shared" si="71"/>
        <v>7.5004741068479069E-2</v>
      </c>
    </row>
    <row r="147" spans="1:27">
      <c r="A147" s="74">
        <f t="shared" si="58"/>
        <v>139</v>
      </c>
      <c r="B147" s="40">
        <f t="shared" si="59"/>
        <v>6.7856445059163688</v>
      </c>
      <c r="C147" s="51">
        <f t="shared" si="60"/>
        <v>-2.1444888027946138</v>
      </c>
      <c r="D147" s="34">
        <f t="shared" si="61"/>
        <v>3067.8880081424113</v>
      </c>
      <c r="E147" s="34">
        <f t="shared" si="62"/>
        <v>3728.785880964916</v>
      </c>
      <c r="F147" s="14">
        <f t="shared" si="63"/>
        <v>0.63432859892352478</v>
      </c>
      <c r="G147" s="14">
        <f>F147-(Gamma-lambda*LN(D147))</f>
        <v>-6.1240231197357331E-2</v>
      </c>
      <c r="H147" s="15">
        <f t="shared" si="54"/>
        <v>388.63155630327208</v>
      </c>
      <c r="I147" s="15">
        <f t="shared" si="48"/>
        <v>1253.4842775004176</v>
      </c>
      <c r="J147" s="34">
        <f t="shared" si="64"/>
        <v>2961.2512648707593</v>
      </c>
      <c r="K147" s="34">
        <f t="shared" si="49"/>
        <v>1.26</v>
      </c>
      <c r="L147" s="34">
        <f t="shared" si="65"/>
        <v>1.2154243802473985</v>
      </c>
      <c r="M147" s="40">
        <f t="shared" si="55"/>
        <v>4.4575619752601492E-2</v>
      </c>
      <c r="N147" s="44">
        <f t="shared" si="50"/>
        <v>2.0000000000000001E-4</v>
      </c>
      <c r="O147" s="44">
        <f t="shared" si="56"/>
        <v>8.9151239505202987E-6</v>
      </c>
      <c r="P147" s="14">
        <f t="shared" si="51"/>
        <v>148.57532717486589</v>
      </c>
      <c r="Q147" s="44">
        <f t="shared" si="66"/>
        <v>1.3245674577530362E-3</v>
      </c>
      <c r="R147" s="73">
        <f t="shared" si="67"/>
        <v>2965.1736419304375</v>
      </c>
      <c r="S147" s="73">
        <f>Q147/(1/Mtc+1/(path_DqDp-V146))</f>
        <v>9.7825666683225526E-4</v>
      </c>
      <c r="T147" s="52">
        <f>D147*S147/(path_DqDp-E147/D147)</f>
        <v>1.6817342251241225</v>
      </c>
      <c r="U147" s="73">
        <f t="shared" si="68"/>
        <v>3069.5697423675356</v>
      </c>
      <c r="V147" s="14">
        <f t="shared" si="52"/>
        <v>1.216401721809601</v>
      </c>
      <c r="W147">
        <f t="shared" si="69"/>
        <v>3733.829919830524</v>
      </c>
      <c r="X147">
        <f t="shared" si="53"/>
        <v>1.3416476419454431E-6</v>
      </c>
      <c r="Y147" s="44">
        <f t="shared" si="70"/>
        <v>-2.143463125635367E-2</v>
      </c>
      <c r="Z147">
        <f t="shared" si="57"/>
        <v>1.2978974001976783E-5</v>
      </c>
      <c r="AA147" s="43">
        <f t="shared" si="71"/>
        <v>7.5217720042481048E-2</v>
      </c>
    </row>
    <row r="148" spans="1:27">
      <c r="A148" s="74">
        <f t="shared" si="58"/>
        <v>140</v>
      </c>
      <c r="B148" s="40">
        <f t="shared" si="59"/>
        <v>6.8072842957029822</v>
      </c>
      <c r="C148" s="51">
        <f t="shared" si="60"/>
        <v>-2.1434631256353671</v>
      </c>
      <c r="D148" s="34">
        <f t="shared" si="61"/>
        <v>3069.5697423675356</v>
      </c>
      <c r="E148" s="34">
        <f t="shared" si="62"/>
        <v>3733.829919830524</v>
      </c>
      <c r="F148" s="14">
        <f t="shared" si="63"/>
        <v>0.63431182084471383</v>
      </c>
      <c r="G148" s="14">
        <f>F148-(Gamma-lambda*LN(D148))</f>
        <v>-6.1248788929883724E-2</v>
      </c>
      <c r="H148" s="15">
        <f t="shared" si="54"/>
        <v>388.7380604266167</v>
      </c>
      <c r="I148" s="15">
        <f t="shared" si="48"/>
        <v>1254.1585287146315</v>
      </c>
      <c r="J148" s="34">
        <f t="shared" si="64"/>
        <v>2965.1736419304375</v>
      </c>
      <c r="K148" s="34">
        <f t="shared" si="49"/>
        <v>1.26</v>
      </c>
      <c r="L148" s="34">
        <f t="shared" si="65"/>
        <v>1.216401721809601</v>
      </c>
      <c r="M148" s="40">
        <f t="shared" si="55"/>
        <v>4.3598278190398965E-2</v>
      </c>
      <c r="N148" s="44">
        <f t="shared" si="50"/>
        <v>2.0000000000000001E-4</v>
      </c>
      <c r="O148" s="44">
        <f t="shared" si="56"/>
        <v>8.719655638079793E-6</v>
      </c>
      <c r="P148" s="14">
        <f t="shared" si="51"/>
        <v>148.573801894974</v>
      </c>
      <c r="Q148" s="44">
        <f t="shared" si="66"/>
        <v>1.2955123893644603E-3</v>
      </c>
      <c r="R148" s="73">
        <f t="shared" si="67"/>
        <v>2969.0150611201757</v>
      </c>
      <c r="S148" s="73">
        <f>Q148/(1/Mtc+1/(path_DqDp-V147))</f>
        <v>9.5658117608328215E-4</v>
      </c>
      <c r="T148" s="52">
        <f>D148*S148/(path_DqDp-E148/D148)</f>
        <v>1.6462746517128817</v>
      </c>
      <c r="U148" s="73">
        <f t="shared" si="68"/>
        <v>3071.2160170192483</v>
      </c>
      <c r="V148" s="14">
        <f t="shared" si="52"/>
        <v>1.2173574276845898</v>
      </c>
      <c r="W148">
        <f t="shared" si="69"/>
        <v>3738.7676303422631</v>
      </c>
      <c r="X148">
        <f t="shared" si="53"/>
        <v>1.3126527580210489E-6</v>
      </c>
      <c r="Y148" s="44">
        <f t="shared" si="70"/>
        <v>-2.142459894795757E-2</v>
      </c>
      <c r="Z148">
        <f t="shared" si="57"/>
        <v>1.2701896249418769E-5</v>
      </c>
      <c r="AA148" s="43">
        <f t="shared" si="71"/>
        <v>7.5430421938730466E-2</v>
      </c>
    </row>
    <row r="149" spans="1:27">
      <c r="A149" s="74">
        <f t="shared" si="58"/>
        <v>141</v>
      </c>
      <c r="B149" s="40">
        <f t="shared" si="59"/>
        <v>6.8288888956077942</v>
      </c>
      <c r="C149" s="51">
        <f t="shared" si="60"/>
        <v>-2.1424598947957572</v>
      </c>
      <c r="D149" s="34">
        <f t="shared" si="61"/>
        <v>3071.2160170192483</v>
      </c>
      <c r="E149" s="34">
        <f t="shared" si="62"/>
        <v>3738.7676303422631</v>
      </c>
      <c r="F149" s="14">
        <f t="shared" si="63"/>
        <v>0.63429541001016587</v>
      </c>
      <c r="G149" s="14">
        <f>F149-(Gamma-lambda*LN(D149))</f>
        <v>-6.1257157106265447E-2</v>
      </c>
      <c r="H149" s="15">
        <f t="shared" si="54"/>
        <v>388.842290641999</v>
      </c>
      <c r="I149" s="15">
        <f t="shared" si="48"/>
        <v>1254.8185599410654</v>
      </c>
      <c r="J149" s="34">
        <f t="shared" si="64"/>
        <v>2969.0150611201757</v>
      </c>
      <c r="K149" s="34">
        <f t="shared" si="49"/>
        <v>1.26</v>
      </c>
      <c r="L149" s="34">
        <f t="shared" si="65"/>
        <v>1.2173574276845898</v>
      </c>
      <c r="M149" s="40">
        <f t="shared" si="55"/>
        <v>4.2642572315410243E-2</v>
      </c>
      <c r="N149" s="44">
        <f t="shared" si="50"/>
        <v>2.0000000000000001E-4</v>
      </c>
      <c r="O149" s="44">
        <f t="shared" si="56"/>
        <v>8.5285144630820498E-6</v>
      </c>
      <c r="P149" s="14">
        <f t="shared" si="51"/>
        <v>148.57231000092418</v>
      </c>
      <c r="Q149" s="44">
        <f t="shared" si="66"/>
        <v>1.2671010946563917E-3</v>
      </c>
      <c r="R149" s="73">
        <f t="shared" si="67"/>
        <v>2972.7771033541721</v>
      </c>
      <c r="S149" s="73">
        <f>Q149/(1/Mtc+1/(path_DqDp-V148))</f>
        <v>9.3539522285531677E-4</v>
      </c>
      <c r="T149" s="52">
        <f>D149*S149/(path_DqDp-E149/D149)</f>
        <v>1.6115405495702713</v>
      </c>
      <c r="U149" s="73">
        <f t="shared" si="68"/>
        <v>3072.8275575688185</v>
      </c>
      <c r="V149" s="14">
        <f t="shared" si="52"/>
        <v>1.2182919856681353</v>
      </c>
      <c r="W149">
        <f t="shared" si="69"/>
        <v>3743.6011867262823</v>
      </c>
      <c r="X149">
        <f t="shared" si="53"/>
        <v>1.2842817288628247E-6</v>
      </c>
      <c r="Y149" s="44">
        <f t="shared" si="70"/>
        <v>-2.1414786151765626E-2</v>
      </c>
      <c r="Z149">
        <f t="shared" si="57"/>
        <v>1.2430634476611894E-5</v>
      </c>
      <c r="AA149" s="43">
        <f t="shared" si="71"/>
        <v>7.5642852573207076E-2</v>
      </c>
    </row>
    <row r="150" spans="1:27">
      <c r="A150" s="74">
        <f t="shared" si="58"/>
        <v>142</v>
      </c>
      <c r="B150" s="40">
        <f t="shared" si="59"/>
        <v>6.8504590522618534</v>
      </c>
      <c r="C150" s="51">
        <f t="shared" si="60"/>
        <v>-2.1414786151765628</v>
      </c>
      <c r="D150" s="34">
        <f t="shared" si="61"/>
        <v>3072.8275575688185</v>
      </c>
      <c r="E150" s="34">
        <f t="shared" si="62"/>
        <v>3743.6011867262823</v>
      </c>
      <c r="F150" s="14">
        <f t="shared" si="63"/>
        <v>0.6342793583167321</v>
      </c>
      <c r="G150" s="14">
        <f>F150-(Gamma-lambda*LN(D150))</f>
        <v>-6.1265340004986291E-2</v>
      </c>
      <c r="H150" s="15">
        <f t="shared" si="54"/>
        <v>388.94429469092194</v>
      </c>
      <c r="I150" s="15">
        <f t="shared" si="48"/>
        <v>1255.4646622503849</v>
      </c>
      <c r="J150" s="34">
        <f t="shared" si="64"/>
        <v>2972.7771033541721</v>
      </c>
      <c r="K150" s="34">
        <f t="shared" si="49"/>
        <v>1.26</v>
      </c>
      <c r="L150" s="34">
        <f t="shared" si="65"/>
        <v>1.2182919856681353</v>
      </c>
      <c r="M150" s="40">
        <f t="shared" si="55"/>
        <v>4.1708014331864662E-2</v>
      </c>
      <c r="N150" s="44">
        <f t="shared" si="50"/>
        <v>2.0000000000000001E-4</v>
      </c>
      <c r="O150" s="44">
        <f t="shared" si="56"/>
        <v>8.3416028663729324E-6</v>
      </c>
      <c r="P150" s="14">
        <f t="shared" si="51"/>
        <v>148.57085075606656</v>
      </c>
      <c r="Q150" s="44">
        <f t="shared" si="66"/>
        <v>1.2393190345262701E-3</v>
      </c>
      <c r="R150" s="73">
        <f t="shared" si="67"/>
        <v>2976.4613226037632</v>
      </c>
      <c r="S150" s="73">
        <f>Q150/(1/Mtc+1/(path_DqDp-V149))</f>
        <v>9.1468735776543139E-4</v>
      </c>
      <c r="T150" s="52">
        <f>D150*S150/(path_DqDp-E150/D150)</f>
        <v>1.5775180315139472</v>
      </c>
      <c r="U150" s="73">
        <f t="shared" si="68"/>
        <v>3074.4050756003326</v>
      </c>
      <c r="V150" s="14">
        <f t="shared" si="52"/>
        <v>1.2192058721835071</v>
      </c>
      <c r="W150">
        <f t="shared" si="69"/>
        <v>3748.3327216427047</v>
      </c>
      <c r="X150">
        <f t="shared" si="53"/>
        <v>1.2565212538011948E-6</v>
      </c>
      <c r="Y150" s="44">
        <f t="shared" si="70"/>
        <v>-2.1405188027645451E-2</v>
      </c>
      <c r="Z150">
        <f t="shared" si="57"/>
        <v>1.2165070888061977E-5</v>
      </c>
      <c r="AA150" s="43">
        <f t="shared" si="71"/>
        <v>7.5855017644095135E-2</v>
      </c>
    </row>
    <row r="151" spans="1:27">
      <c r="A151" s="74">
        <f t="shared" si="58"/>
        <v>143</v>
      </c>
      <c r="B151" s="40">
        <f t="shared" si="59"/>
        <v>6.8719954968213317</v>
      </c>
      <c r="C151" s="51">
        <f t="shared" si="60"/>
        <v>-2.1405188027645452</v>
      </c>
      <c r="D151" s="34">
        <f t="shared" si="61"/>
        <v>3074.4050756003326</v>
      </c>
      <c r="E151" s="34">
        <f t="shared" si="62"/>
        <v>3748.3327216427047</v>
      </c>
      <c r="F151" s="14">
        <f t="shared" si="63"/>
        <v>0.63426365784282501</v>
      </c>
      <c r="G151" s="14">
        <f>F151-(Gamma-lambda*LN(D151))</f>
        <v>-6.1273341804577885E-2</v>
      </c>
      <c r="H151" s="15">
        <f t="shared" si="54"/>
        <v>389.04411934738914</v>
      </c>
      <c r="I151" s="15">
        <f t="shared" si="48"/>
        <v>1256.0971211352864</v>
      </c>
      <c r="J151" s="34">
        <f t="shared" si="64"/>
        <v>2976.4613226037632</v>
      </c>
      <c r="K151" s="34">
        <f t="shared" si="49"/>
        <v>1.26</v>
      </c>
      <c r="L151" s="34">
        <f t="shared" si="65"/>
        <v>1.2192058721835071</v>
      </c>
      <c r="M151" s="40">
        <f t="shared" si="55"/>
        <v>4.0794127816492942E-2</v>
      </c>
      <c r="N151" s="44">
        <f t="shared" si="50"/>
        <v>2.0000000000000001E-4</v>
      </c>
      <c r="O151" s="44">
        <f t="shared" si="56"/>
        <v>8.1588255632985895E-6</v>
      </c>
      <c r="P151" s="14">
        <f t="shared" si="51"/>
        <v>148.56942344025683</v>
      </c>
      <c r="Q151" s="44">
        <f t="shared" si="66"/>
        <v>1.2121520098889E-3</v>
      </c>
      <c r="R151" s="73">
        <f t="shared" si="67"/>
        <v>2980.0692461783137</v>
      </c>
      <c r="S151" s="73">
        <f>Q151/(1/Mtc+1/(path_DqDp-V150))</f>
        <v>8.9444641564874103E-4</v>
      </c>
      <c r="T151" s="52">
        <f>D151*S151/(path_DqDp-E151/D151)</f>
        <v>1.5441934343610912</v>
      </c>
      <c r="U151" s="73">
        <f t="shared" si="68"/>
        <v>3075.9492690346938</v>
      </c>
      <c r="V151" s="14">
        <f t="shared" si="52"/>
        <v>1.2200995525622533</v>
      </c>
      <c r="W151">
        <f t="shared" si="69"/>
        <v>3752.9643268534201</v>
      </c>
      <c r="X151">
        <f t="shared" si="53"/>
        <v>1.2293583102598127E-6</v>
      </c>
      <c r="Y151" s="44">
        <f t="shared" si="70"/>
        <v>-2.1395799843771893E-2</v>
      </c>
      <c r="Z151">
        <f t="shared" si="57"/>
        <v>1.1905089886681227E-5</v>
      </c>
      <c r="AA151" s="43">
        <f t="shared" si="71"/>
        <v>7.6066922733981815E-2</v>
      </c>
    </row>
    <row r="152" spans="1:27">
      <c r="A152" s="74">
        <f t="shared" si="58"/>
        <v>144</v>
      </c>
      <c r="B152" s="40">
        <f t="shared" si="59"/>
        <v>6.8934989452724516</v>
      </c>
      <c r="C152" s="51">
        <f t="shared" si="60"/>
        <v>-2.1395799843771894</v>
      </c>
      <c r="D152" s="34">
        <f t="shared" si="61"/>
        <v>3075.9492690346938</v>
      </c>
      <c r="E152" s="34">
        <f t="shared" si="62"/>
        <v>3752.9643268534201</v>
      </c>
      <c r="F152" s="14">
        <f t="shared" si="63"/>
        <v>0.63424830084423267</v>
      </c>
      <c r="G152" s="14">
        <f>F152-(Gamma-lambda*LN(D152))</f>
        <v>-6.1281166586096503E-2</v>
      </c>
      <c r="H152" s="15">
        <f t="shared" si="54"/>
        <v>389.14181043599046</v>
      </c>
      <c r="I152" s="15">
        <f t="shared" si="48"/>
        <v>1256.7162166007517</v>
      </c>
      <c r="J152" s="34">
        <f t="shared" si="64"/>
        <v>2980.0692461783137</v>
      </c>
      <c r="K152" s="34">
        <f t="shared" si="49"/>
        <v>1.26</v>
      </c>
      <c r="L152" s="34">
        <f t="shared" si="65"/>
        <v>1.2200995525622533</v>
      </c>
      <c r="M152" s="40">
        <f t="shared" si="55"/>
        <v>3.9900447437746678E-2</v>
      </c>
      <c r="N152" s="44">
        <f t="shared" si="50"/>
        <v>2.0000000000000001E-4</v>
      </c>
      <c r="O152" s="44">
        <f t="shared" si="56"/>
        <v>7.9800894875493353E-6</v>
      </c>
      <c r="P152" s="14">
        <f t="shared" si="51"/>
        <v>148.5680273494757</v>
      </c>
      <c r="Q152" s="44">
        <f t="shared" si="66"/>
        <v>1.1855861532374932E-3</v>
      </c>
      <c r="R152" s="73">
        <f t="shared" si="67"/>
        <v>2983.6023750122718</v>
      </c>
      <c r="S152" s="73">
        <f>Q152/(1/Mtc+1/(path_DqDp-V151))</f>
        <v>8.7466150783543006E-4</v>
      </c>
      <c r="T152" s="52">
        <f>D152*S152/(path_DqDp-E152/D152)</f>
        <v>1.511553317238701</v>
      </c>
      <c r="U152" s="73">
        <f t="shared" si="68"/>
        <v>3077.4608223519326</v>
      </c>
      <c r="V152" s="14">
        <f t="shared" si="52"/>
        <v>1.2209734813174189</v>
      </c>
      <c r="W152">
        <f t="shared" si="69"/>
        <v>3757.4980538850059</v>
      </c>
      <c r="X152">
        <f t="shared" si="53"/>
        <v>1.2027801481922859E-6</v>
      </c>
      <c r="Y152" s="44">
        <f t="shared" si="70"/>
        <v>-2.1386616974136151E-2</v>
      </c>
      <c r="Z152">
        <f t="shared" si="57"/>
        <v>1.1650578041219215E-5</v>
      </c>
      <c r="AA152" s="43">
        <f t="shared" si="71"/>
        <v>7.6278573312023035E-2</v>
      </c>
    </row>
    <row r="153" spans="1:27">
      <c r="A153" s="74">
        <f t="shared" si="58"/>
        <v>145</v>
      </c>
      <c r="B153" s="40">
        <f t="shared" si="59"/>
        <v>6.9149700987310982</v>
      </c>
      <c r="C153" s="51">
        <f t="shared" si="60"/>
        <v>-2.1386616974136152</v>
      </c>
      <c r="D153" s="34">
        <f t="shared" si="61"/>
        <v>3077.4608223519326</v>
      </c>
      <c r="E153" s="34">
        <f t="shared" si="62"/>
        <v>3757.4980538850059</v>
      </c>
      <c r="F153" s="14">
        <f t="shared" si="63"/>
        <v>0.63423327975003496</v>
      </c>
      <c r="G153" s="14">
        <f>F153-(Gamma-lambda*LN(D153))</f>
        <v>-6.128881833553157E-2</v>
      </c>
      <c r="H153" s="15">
        <f t="shared" si="54"/>
        <v>389.23741284971732</v>
      </c>
      <c r="I153" s="15">
        <f t="shared" si="48"/>
        <v>1257.3222232536095</v>
      </c>
      <c r="J153" s="34">
        <f t="shared" si="64"/>
        <v>2983.6023750122718</v>
      </c>
      <c r="K153" s="34">
        <f t="shared" si="49"/>
        <v>1.26</v>
      </c>
      <c r="L153" s="34">
        <f t="shared" si="65"/>
        <v>1.2209734813174189</v>
      </c>
      <c r="M153" s="40">
        <f t="shared" si="55"/>
        <v>3.9026518682581113E-2</v>
      </c>
      <c r="N153" s="44">
        <f t="shared" si="50"/>
        <v>2.0000000000000001E-4</v>
      </c>
      <c r="O153" s="44">
        <f t="shared" si="56"/>
        <v>7.805303736516223E-6</v>
      </c>
      <c r="P153" s="14">
        <f t="shared" si="51"/>
        <v>148.56666179545772</v>
      </c>
      <c r="Q153" s="44">
        <f t="shared" si="66"/>
        <v>1.1596079204338281E-3</v>
      </c>
      <c r="R153" s="73">
        <f t="shared" si="67"/>
        <v>2987.0621839577616</v>
      </c>
      <c r="S153" s="73">
        <f>Q153/(1/Mtc+1/(path_DqDp-V152))</f>
        <v>8.5532201466335174E-4</v>
      </c>
      <c r="T153" s="52">
        <f>D153*S153/(path_DqDp-E153/D153)</f>
        <v>1.4795844598037935</v>
      </c>
      <c r="U153" s="73">
        <f t="shared" si="68"/>
        <v>3078.9404068117365</v>
      </c>
      <c r="V153" s="14">
        <f t="shared" si="52"/>
        <v>1.2218281024094204</v>
      </c>
      <c r="W153">
        <f t="shared" si="69"/>
        <v>3761.9359146864731</v>
      </c>
      <c r="X153">
        <f t="shared" si="53"/>
        <v>1.1767742846181699E-6</v>
      </c>
      <c r="Y153" s="44">
        <f t="shared" si="70"/>
        <v>-2.1377634896115015E-2</v>
      </c>
      <c r="Z153">
        <f t="shared" si="57"/>
        <v>1.1401424053706349E-5</v>
      </c>
      <c r="AA153" s="43">
        <f t="shared" si="71"/>
        <v>7.6489974736076743E-2</v>
      </c>
    </row>
    <row r="154" spans="1:27">
      <c r="A154" s="74">
        <f t="shared" si="58"/>
        <v>146</v>
      </c>
      <c r="B154" s="40">
        <f t="shared" si="59"/>
        <v>6.9364096437371741</v>
      </c>
      <c r="C154" s="51">
        <f t="shared" si="60"/>
        <v>-2.1377634896115016</v>
      </c>
      <c r="D154" s="34">
        <f t="shared" si="61"/>
        <v>3078.9404068117365</v>
      </c>
      <c r="E154" s="34">
        <f t="shared" si="62"/>
        <v>3761.9359146864731</v>
      </c>
      <c r="F154" s="14">
        <f t="shared" si="63"/>
        <v>0.63421858715861779</v>
      </c>
      <c r="G154" s="14">
        <f>F154-(Gamma-lambda*LN(D154))</f>
        <v>-6.1296300946150462E-2</v>
      </c>
      <c r="H154" s="15">
        <f t="shared" si="54"/>
        <v>389.33097056751001</v>
      </c>
      <c r="I154" s="15">
        <f t="shared" si="48"/>
        <v>1257.915410391364</v>
      </c>
      <c r="J154" s="34">
        <f t="shared" si="64"/>
        <v>2987.0621839577616</v>
      </c>
      <c r="K154" s="34">
        <f t="shared" si="49"/>
        <v>1.26</v>
      </c>
      <c r="L154" s="34">
        <f t="shared" si="65"/>
        <v>1.2218281024094204</v>
      </c>
      <c r="M154" s="40">
        <f t="shared" si="55"/>
        <v>3.8171897590579595E-2</v>
      </c>
      <c r="N154" s="44">
        <f t="shared" si="50"/>
        <v>2.0000000000000001E-4</v>
      </c>
      <c r="O154" s="44">
        <f t="shared" si="56"/>
        <v>7.6343795181159187E-6</v>
      </c>
      <c r="P154" s="14">
        <f t="shared" si="51"/>
        <v>148.56532610532892</v>
      </c>
      <c r="Q154" s="44">
        <f t="shared" si="66"/>
        <v>1.1342040827207354E-3</v>
      </c>
      <c r="R154" s="73">
        <f t="shared" si="67"/>
        <v>2990.4501220821471</v>
      </c>
      <c r="S154" s="73">
        <f>Q154/(1/Mtc+1/(path_DqDp-V153))</f>
        <v>8.3641757821823317E-4</v>
      </c>
      <c r="T154" s="52">
        <f>D154*S154/(path_DqDp-E154/D154)</f>
        <v>1.4482738603805598</v>
      </c>
      <c r="U154" s="73">
        <f t="shared" si="68"/>
        <v>3080.3886806721171</v>
      </c>
      <c r="V154" s="14">
        <f t="shared" si="52"/>
        <v>1.2226638495048068</v>
      </c>
      <c r="W154">
        <f t="shared" si="69"/>
        <v>3766.2798822816035</v>
      </c>
      <c r="X154">
        <f t="shared" si="53"/>
        <v>1.1513284982572646E-6</v>
      </c>
      <c r="Y154" s="44">
        <f t="shared" si="70"/>
        <v>-2.1368849188098643E-2</v>
      </c>
      <c r="Z154">
        <f t="shared" si="57"/>
        <v>1.115751872705728E-5</v>
      </c>
      <c r="AA154" s="43">
        <f t="shared" si="71"/>
        <v>7.6701132254803794E-2</v>
      </c>
    </row>
    <row r="155" spans="1:27">
      <c r="A155" s="74">
        <f t="shared" si="58"/>
        <v>147</v>
      </c>
      <c r="B155" s="40">
        <f t="shared" si="59"/>
        <v>6.957818252543758</v>
      </c>
      <c r="C155" s="51">
        <f t="shared" si="60"/>
        <v>-2.1368849188098644</v>
      </c>
      <c r="D155" s="34">
        <f t="shared" si="61"/>
        <v>3080.3886806721171</v>
      </c>
      <c r="E155" s="34">
        <f t="shared" si="62"/>
        <v>3766.2798822816035</v>
      </c>
      <c r="F155" s="14">
        <f t="shared" si="63"/>
        <v>0.63420421583378395</v>
      </c>
      <c r="G155" s="14">
        <f>F155-(Gamma-lambda*LN(D155))</f>
        <v>-6.1303618220779343E-2</v>
      </c>
      <c r="H155" s="15">
        <f t="shared" si="54"/>
        <v>389.42252667153537</v>
      </c>
      <c r="I155" s="15">
        <f t="shared" si="48"/>
        <v>1258.4960420902603</v>
      </c>
      <c r="J155" s="34">
        <f t="shared" si="64"/>
        <v>2990.4501220821471</v>
      </c>
      <c r="K155" s="34">
        <f t="shared" si="49"/>
        <v>1.26</v>
      </c>
      <c r="L155" s="34">
        <f t="shared" si="65"/>
        <v>1.2226638495048068</v>
      </c>
      <c r="M155" s="40">
        <f t="shared" si="55"/>
        <v>3.7336150495193232E-2</v>
      </c>
      <c r="N155" s="44">
        <f t="shared" si="50"/>
        <v>2.0000000000000001E-4</v>
      </c>
      <c r="O155" s="44">
        <f t="shared" si="56"/>
        <v>7.467230099038647E-6</v>
      </c>
      <c r="P155" s="14">
        <f t="shared" si="51"/>
        <v>148.5640196212531</v>
      </c>
      <c r="Q155" s="44">
        <f t="shared" si="66"/>
        <v>1.1093617189499893E-3</v>
      </c>
      <c r="R155" s="73">
        <f t="shared" si="67"/>
        <v>2993.7676129700144</v>
      </c>
      <c r="S155" s="73">
        <f>Q155/(1/Mtc+1/(path_DqDp-V154))</f>
        <v>8.1793809529355065E-4</v>
      </c>
      <c r="T155" s="52">
        <f>D155*S155/(path_DqDp-E155/D155)</f>
        <v>1.417608734020728</v>
      </c>
      <c r="U155" s="73">
        <f t="shared" si="68"/>
        <v>3081.8062894061377</v>
      </c>
      <c r="V155" s="14">
        <f t="shared" si="52"/>
        <v>1.223481146228115</v>
      </c>
      <c r="W155">
        <f t="shared" si="69"/>
        <v>3770.5318914156351</v>
      </c>
      <c r="X155">
        <f t="shared" si="53"/>
        <v>1.1264308242608331E-6</v>
      </c>
      <c r="Y155" s="44">
        <f t="shared" si="70"/>
        <v>-2.1360255527175343E-2</v>
      </c>
      <c r="Z155">
        <f t="shared" si="57"/>
        <v>1.091875493278287E-5</v>
      </c>
      <c r="AA155" s="43">
        <f t="shared" si="71"/>
        <v>7.6912051009736582E-2</v>
      </c>
    </row>
    <row r="156" spans="1:27">
      <c r="A156" s="74">
        <f t="shared" si="58"/>
        <v>148</v>
      </c>
      <c r="B156" s="40">
        <f t="shared" si="59"/>
        <v>6.979196583401146</v>
      </c>
      <c r="C156" s="51">
        <f t="shared" si="60"/>
        <v>-2.1360255527175345</v>
      </c>
      <c r="D156" s="34">
        <f t="shared" si="61"/>
        <v>3081.8062894061377</v>
      </c>
      <c r="E156" s="34">
        <f t="shared" si="62"/>
        <v>3770.5318914156351</v>
      </c>
      <c r="F156" s="14">
        <f t="shared" si="63"/>
        <v>0.63419015870095785</v>
      </c>
      <c r="G156" s="14">
        <f>F156-(Gamma-lambda*LN(D156))</f>
        <v>-6.1310773874022728E-2</v>
      </c>
      <c r="H156" s="15">
        <f t="shared" si="54"/>
        <v>389.51212336419877</v>
      </c>
      <c r="I156" s="15">
        <f t="shared" si="48"/>
        <v>1259.0643772925564</v>
      </c>
      <c r="J156" s="34">
        <f t="shared" si="64"/>
        <v>2993.7676129700144</v>
      </c>
      <c r="K156" s="34">
        <f t="shared" si="49"/>
        <v>1.26</v>
      </c>
      <c r="L156" s="34">
        <f t="shared" si="65"/>
        <v>1.223481146228115</v>
      </c>
      <c r="M156" s="40">
        <f t="shared" si="55"/>
        <v>3.6518853771885018E-2</v>
      </c>
      <c r="N156" s="44">
        <f t="shared" si="50"/>
        <v>2.0000000000000001E-4</v>
      </c>
      <c r="O156" s="44">
        <f t="shared" si="56"/>
        <v>7.3037707543770041E-6</v>
      </c>
      <c r="P156" s="14">
        <f t="shared" si="51"/>
        <v>148.56274170008709</v>
      </c>
      <c r="Q156" s="44">
        <f t="shared" si="66"/>
        <v>1.0850682080191612E-3</v>
      </c>
      <c r="R156" s="73">
        <f t="shared" si="67"/>
        <v>2997.0160550290457</v>
      </c>
      <c r="S156" s="73">
        <f>Q156/(1/Mtc+1/(path_DqDp-V155))</f>
        <v>7.9987371056262511E-4</v>
      </c>
      <c r="T156" s="52">
        <f>D156*S156/(path_DqDp-E156/D156)</f>
        <v>1.3875765104933977</v>
      </c>
      <c r="U156" s="73">
        <f t="shared" si="68"/>
        <v>3083.1938659166312</v>
      </c>
      <c r="V156" s="14">
        <f t="shared" si="52"/>
        <v>1.2242804064070238</v>
      </c>
      <c r="W156">
        <f t="shared" si="69"/>
        <v>3774.6938391960562</v>
      </c>
      <c r="X156">
        <f t="shared" si="53"/>
        <v>1.1020695490386194E-6</v>
      </c>
      <c r="Y156" s="44">
        <f t="shared" si="70"/>
        <v>-2.1351849686871927E-2</v>
      </c>
      <c r="Z156">
        <f t="shared" si="57"/>
        <v>1.0685027578794032E-5</v>
      </c>
      <c r="AA156" s="43">
        <f t="shared" si="71"/>
        <v>7.712273603731537E-2</v>
      </c>
    </row>
    <row r="157" spans="1:27">
      <c r="A157" s="74">
        <f t="shared" si="58"/>
        <v>149</v>
      </c>
      <c r="B157" s="40">
        <f t="shared" si="59"/>
        <v>7.0005452808358068</v>
      </c>
      <c r="C157" s="51">
        <f t="shared" si="60"/>
        <v>-2.1351849686871924</v>
      </c>
      <c r="D157" s="34">
        <f t="shared" si="61"/>
        <v>3083.1938659166312</v>
      </c>
      <c r="E157" s="34">
        <f t="shared" si="62"/>
        <v>3774.6938391960562</v>
      </c>
      <c r="F157" s="14">
        <f t="shared" si="63"/>
        <v>0.63417640884348048</v>
      </c>
      <c r="G157" s="14">
        <f>F157-(Gamma-lambda*LN(D157))</f>
        <v>-6.1317771534424859E-2</v>
      </c>
      <c r="H157" s="15">
        <f t="shared" si="54"/>
        <v>389.59980198488927</v>
      </c>
      <c r="I157" s="15">
        <f t="shared" si="48"/>
        <v>1259.6206698929718</v>
      </c>
      <c r="J157" s="34">
        <f t="shared" si="64"/>
        <v>2997.0160550290457</v>
      </c>
      <c r="K157" s="34">
        <f t="shared" si="49"/>
        <v>1.26</v>
      </c>
      <c r="L157" s="34">
        <f t="shared" si="65"/>
        <v>1.2242804064070238</v>
      </c>
      <c r="M157" s="40">
        <f t="shared" si="55"/>
        <v>3.5719593592976162E-2</v>
      </c>
      <c r="N157" s="44">
        <f t="shared" si="50"/>
        <v>2.0000000000000001E-4</v>
      </c>
      <c r="O157" s="44">
        <f t="shared" si="56"/>
        <v>7.1439187185952328E-6</v>
      </c>
      <c r="P157" s="14">
        <f t="shared" si="51"/>
        <v>148.56149171304369</v>
      </c>
      <c r="Q157" s="44">
        <f t="shared" si="66"/>
        <v>1.0613112215112435E-3</v>
      </c>
      <c r="R157" s="73">
        <f t="shared" si="67"/>
        <v>3000.1968217992971</v>
      </c>
      <c r="S157" s="73">
        <f>Q157/(1/Mtc+1/(path_DqDp-V156))</f>
        <v>7.8221480995578716E-4</v>
      </c>
      <c r="T157" s="52">
        <f>D157*S157/(path_DqDp-E157/D157)</f>
        <v>1.3581648322103448</v>
      </c>
      <c r="U157" s="73">
        <f t="shared" si="68"/>
        <v>3084.5520307488414</v>
      </c>
      <c r="V157" s="14">
        <f t="shared" si="52"/>
        <v>1.2250620343110121</v>
      </c>
      <c r="W157">
        <f t="shared" si="69"/>
        <v>3778.7675857273393</v>
      </c>
      <c r="X157">
        <f t="shared" si="53"/>
        <v>1.0782332051805296E-6</v>
      </c>
      <c r="Y157" s="44">
        <f t="shared" si="70"/>
        <v>-2.1343627534948152E-2</v>
      </c>
      <c r="Z157">
        <f t="shared" si="57"/>
        <v>1.0456233577452328E-5</v>
      </c>
      <c r="AA157" s="43">
        <f t="shared" si="71"/>
        <v>7.7333192270892817E-2</v>
      </c>
    </row>
    <row r="158" spans="1:27">
      <c r="A158" s="74">
        <f t="shared" si="58"/>
        <v>150</v>
      </c>
      <c r="B158" s="40">
        <f t="shared" si="59"/>
        <v>7.021864975924343</v>
      </c>
      <c r="C158" s="51">
        <f t="shared" si="60"/>
        <v>-2.1343627534948153</v>
      </c>
      <c r="D158" s="34">
        <f t="shared" si="61"/>
        <v>3084.5520307488414</v>
      </c>
      <c r="E158" s="34">
        <f t="shared" si="62"/>
        <v>3778.7675857273393</v>
      </c>
      <c r="F158" s="14">
        <f t="shared" si="63"/>
        <v>0.63416295949899504</v>
      </c>
      <c r="G158" s="14">
        <f>F158-(Gamma-lambda*LN(D158))</f>
        <v>-6.1324614746571582E-2</v>
      </c>
      <c r="H158" s="15">
        <f t="shared" si="54"/>
        <v>389.68560302646131</v>
      </c>
      <c r="I158" s="15">
        <f t="shared" si="48"/>
        <v>1260.1651688242905</v>
      </c>
      <c r="J158" s="34">
        <f t="shared" si="64"/>
        <v>3000.1968217992971</v>
      </c>
      <c r="K158" s="34">
        <f t="shared" si="49"/>
        <v>1.26</v>
      </c>
      <c r="L158" s="34">
        <f t="shared" si="65"/>
        <v>1.2250620343110121</v>
      </c>
      <c r="M158" s="40">
        <f t="shared" si="55"/>
        <v>3.4937965688987882E-2</v>
      </c>
      <c r="N158" s="44">
        <f t="shared" si="50"/>
        <v>2.0000000000000001E-4</v>
      </c>
      <c r="O158" s="44">
        <f t="shared" si="56"/>
        <v>6.987593137797577E-6</v>
      </c>
      <c r="P158" s="14">
        <f t="shared" si="51"/>
        <v>148.56026904536319</v>
      </c>
      <c r="Q158" s="44">
        <f t="shared" si="66"/>
        <v>1.0380787165307416E-3</v>
      </c>
      <c r="R158" s="73">
        <f t="shared" si="67"/>
        <v>3003.3112622654103</v>
      </c>
      <c r="S158" s="73">
        <f>Q158/(1/Mtc+1/(path_DqDp-V157))</f>
        <v>7.6495201423549901E-4</v>
      </c>
      <c r="T158" s="52">
        <f>D158*S158/(path_DqDp-E158/D158)</f>
        <v>1.32936155209211</v>
      </c>
      <c r="U158" s="73">
        <f t="shared" si="68"/>
        <v>3085.8813923009334</v>
      </c>
      <c r="V158" s="14">
        <f t="shared" si="52"/>
        <v>1.2258264248837063</v>
      </c>
      <c r="W158">
        <f t="shared" si="69"/>
        <v>3782.7549547394069</v>
      </c>
      <c r="X158">
        <f t="shared" si="53"/>
        <v>1.0549105664715194E-6</v>
      </c>
      <c r="Y158" s="44">
        <f t="shared" si="70"/>
        <v>-2.1335585031243883E-2</v>
      </c>
      <c r="Z158">
        <f t="shared" si="57"/>
        <v>1.0232271813739075E-5</v>
      </c>
      <c r="AA158" s="43">
        <f t="shared" si="71"/>
        <v>7.754342454270656E-2</v>
      </c>
    </row>
    <row r="159" spans="1:27">
      <c r="A159" s="74">
        <f t="shared" si="58"/>
        <v>151</v>
      </c>
      <c r="B159" s="40">
        <f t="shared" si="59"/>
        <v>7.0431562865625263</v>
      </c>
      <c r="C159" s="51">
        <f t="shared" si="60"/>
        <v>-2.1335585031243882</v>
      </c>
      <c r="D159" s="34">
        <f t="shared" si="61"/>
        <v>3085.8813923009334</v>
      </c>
      <c r="E159" s="34">
        <f t="shared" si="62"/>
        <v>3782.7549547394069</v>
      </c>
      <c r="F159" s="14">
        <f t="shared" si="63"/>
        <v>0.63414980405591703</v>
      </c>
      <c r="G159" s="14">
        <f>F159-(Gamma-lambda*LN(D159))</f>
        <v>-6.1331306973138489E-2</v>
      </c>
      <c r="H159" s="15">
        <f t="shared" si="54"/>
        <v>389.76956615145326</v>
      </c>
      <c r="I159" s="15">
        <f t="shared" si="48"/>
        <v>1260.6981181420929</v>
      </c>
      <c r="J159" s="34">
        <f t="shared" si="64"/>
        <v>3003.3112622654103</v>
      </c>
      <c r="K159" s="34">
        <f t="shared" si="49"/>
        <v>1.26</v>
      </c>
      <c r="L159" s="34">
        <f t="shared" si="65"/>
        <v>1.2258264248837063</v>
      </c>
      <c r="M159" s="40">
        <f t="shared" si="55"/>
        <v>3.4173575116293708E-2</v>
      </c>
      <c r="N159" s="44">
        <f t="shared" si="50"/>
        <v>2.0000000000000001E-4</v>
      </c>
      <c r="O159" s="44">
        <f t="shared" si="56"/>
        <v>6.8347150232587422E-6</v>
      </c>
      <c r="P159" s="14">
        <f t="shared" si="51"/>
        <v>148.55907309599246</v>
      </c>
      <c r="Q159" s="44">
        <f t="shared" si="66"/>
        <v>1.0153589287305732E-3</v>
      </c>
      <c r="R159" s="73">
        <f t="shared" si="67"/>
        <v>3006.3607011713084</v>
      </c>
      <c r="S159" s="73">
        <f>Q159/(1/Mtc+1/(path_DqDp-V158))</f>
        <v>7.4807617276290432E-4</v>
      </c>
      <c r="T159" s="52">
        <f>D159*S159/(path_DqDp-E159/D159)</f>
        <v>1.3011547313804561</v>
      </c>
      <c r="U159" s="73">
        <f t="shared" si="68"/>
        <v>3087.1825470323138</v>
      </c>
      <c r="V159" s="14">
        <f t="shared" si="52"/>
        <v>1.2265739639691089</v>
      </c>
      <c r="W159">
        <f t="shared" si="69"/>
        <v>3786.6577342096753</v>
      </c>
      <c r="X159">
        <f t="shared" si="53"/>
        <v>1.0320906429986465E-6</v>
      </c>
      <c r="Y159" s="44">
        <f t="shared" si="70"/>
        <v>-2.1327718225577625E-2</v>
      </c>
      <c r="Z159">
        <f t="shared" si="57"/>
        <v>1.0013043113663304E-5</v>
      </c>
      <c r="AA159" s="43">
        <f t="shared" si="71"/>
        <v>7.775343758582022E-2</v>
      </c>
    </row>
    <row r="160" spans="1:27">
      <c r="A160" s="74">
        <f t="shared" si="58"/>
        <v>152</v>
      </c>
      <c r="B160" s="40">
        <f t="shared" si="59"/>
        <v>7.0644198177294353</v>
      </c>
      <c r="C160" s="51">
        <f t="shared" si="60"/>
        <v>-2.1327718225577623</v>
      </c>
      <c r="D160" s="34">
        <f t="shared" si="61"/>
        <v>3087.1825470323138</v>
      </c>
      <c r="E160" s="34">
        <f t="shared" si="62"/>
        <v>3786.6577342096753</v>
      </c>
      <c r="F160" s="14">
        <f t="shared" si="63"/>
        <v>0.63413693604999022</v>
      </c>
      <c r="G160" s="14">
        <f>F160-(Gamma-lambda*LN(D160))</f>
        <v>-6.1337851596883874E-2</v>
      </c>
      <c r="H160" s="15">
        <f t="shared" si="54"/>
        <v>389.8517302080449</v>
      </c>
      <c r="I160" s="15">
        <f t="shared" si="48"/>
        <v>1261.2197571085976</v>
      </c>
      <c r="J160" s="34">
        <f t="shared" si="64"/>
        <v>3006.3607011713084</v>
      </c>
      <c r="K160" s="34">
        <f t="shared" si="49"/>
        <v>1.26</v>
      </c>
      <c r="L160" s="34">
        <f t="shared" si="65"/>
        <v>1.2265739639691089</v>
      </c>
      <c r="M160" s="40">
        <f t="shared" si="55"/>
        <v>3.3426036030891115E-2</v>
      </c>
      <c r="N160" s="44">
        <f t="shared" si="50"/>
        <v>2.0000000000000001E-4</v>
      </c>
      <c r="O160" s="44">
        <f t="shared" si="56"/>
        <v>6.6852072061782234E-6</v>
      </c>
      <c r="P160" s="14">
        <f t="shared" si="51"/>
        <v>148.55790327727183</v>
      </c>
      <c r="Q160" s="44">
        <f t="shared" si="66"/>
        <v>9.9314036552394509E-4</v>
      </c>
      <c r="R160" s="73">
        <f t="shared" si="67"/>
        <v>3009.3464393369663</v>
      </c>
      <c r="S160" s="73">
        <f>Q160/(1/Mtc+1/(path_DqDp-V159))</f>
        <v>7.3157835744925518E-4</v>
      </c>
      <c r="T160" s="52">
        <f>D160*S160/(path_DqDp-E160/D160)</f>
        <v>1.2735326374020639</v>
      </c>
      <c r="U160" s="73">
        <f t="shared" si="68"/>
        <v>3088.456079669716</v>
      </c>
      <c r="V160" s="14">
        <f t="shared" si="52"/>
        <v>1.2273050285318829</v>
      </c>
      <c r="W160">
        <f t="shared" si="69"/>
        <v>3790.477676978508</v>
      </c>
      <c r="X160">
        <f t="shared" si="53"/>
        <v>1.0097626763488816E-6</v>
      </c>
      <c r="Y160" s="44">
        <f t="shared" si="70"/>
        <v>-2.1320023255695097E-2</v>
      </c>
      <c r="Z160">
        <f t="shared" si="57"/>
        <v>9.798450212839306E-6</v>
      </c>
      <c r="AA160" s="43">
        <f t="shared" si="71"/>
        <v>7.7963236036033057E-2</v>
      </c>
    </row>
    <row r="161" spans="1:27">
      <c r="A161" s="74">
        <f t="shared" si="58"/>
        <v>153</v>
      </c>
      <c r="B161" s="40">
        <f t="shared" si="59"/>
        <v>7.0856561617468019</v>
      </c>
      <c r="C161" s="51">
        <f t="shared" si="60"/>
        <v>-2.13200232556951</v>
      </c>
      <c r="D161" s="34">
        <f t="shared" si="61"/>
        <v>3088.456079669716</v>
      </c>
      <c r="E161" s="34">
        <f t="shared" si="62"/>
        <v>3790.477676978508</v>
      </c>
      <c r="F161" s="14">
        <f t="shared" si="63"/>
        <v>0.63412434916092419</v>
      </c>
      <c r="G161" s="14">
        <f>F161-(Gamma-lambda*LN(D161))</f>
        <v>-6.1344251922588078E-2</v>
      </c>
      <c r="H161" s="15">
        <f t="shared" si="54"/>
        <v>389.93213324575601</v>
      </c>
      <c r="I161" s="15">
        <f t="shared" si="48"/>
        <v>1261.7303202755934</v>
      </c>
      <c r="J161" s="34">
        <f t="shared" si="64"/>
        <v>3009.3464393369663</v>
      </c>
      <c r="K161" s="34">
        <f t="shared" si="49"/>
        <v>1.26</v>
      </c>
      <c r="L161" s="34">
        <f t="shared" si="65"/>
        <v>1.2273050285318829</v>
      </c>
      <c r="M161" s="40">
        <f t="shared" si="55"/>
        <v>3.2694971468117062E-2</v>
      </c>
      <c r="N161" s="44">
        <f t="shared" si="50"/>
        <v>2.0000000000000001E-4</v>
      </c>
      <c r="O161" s="44">
        <f t="shared" si="56"/>
        <v>6.5389942936234128E-6</v>
      </c>
      <c r="P161" s="14">
        <f t="shared" si="51"/>
        <v>148.55675901462948</v>
      </c>
      <c r="Q161" s="44">
        <f t="shared" si="66"/>
        <v>9.7141179947585069E-4</v>
      </c>
      <c r="R161" s="73">
        <f t="shared" si="67"/>
        <v>3012.2697539768492</v>
      </c>
      <c r="S161" s="73">
        <f>Q161/(1/Mtc+1/(path_DqDp-V160))</f>
        <v>7.1544985688611355E-4</v>
      </c>
      <c r="T161" s="52">
        <f>D161*S161/(path_DqDp-E161/D161)</f>
        <v>1.2464837412884191</v>
      </c>
      <c r="U161" s="73">
        <f t="shared" si="68"/>
        <v>3089.7025634110046</v>
      </c>
      <c r="V161" s="14">
        <f t="shared" si="52"/>
        <v>1.2280199868718715</v>
      </c>
      <c r="W161">
        <f t="shared" si="69"/>
        <v>3794.2165013579697</v>
      </c>
      <c r="X161">
        <f t="shared" si="53"/>
        <v>9.8791613489652527E-7</v>
      </c>
      <c r="Y161" s="44">
        <f t="shared" si="70"/>
        <v>-2.1312496345266576E-2</v>
      </c>
      <c r="Z161">
        <f t="shared" si="57"/>
        <v>9.5883977253684531E-6</v>
      </c>
      <c r="AA161" s="43">
        <f t="shared" si="71"/>
        <v>7.817282443375842E-2</v>
      </c>
    </row>
    <row r="162" spans="1:27">
      <c r="A162" s="74">
        <f t="shared" si="58"/>
        <v>154</v>
      </c>
      <c r="B162" s="40">
        <f t="shared" si="59"/>
        <v>7.1068658985336235</v>
      </c>
      <c r="C162" s="51">
        <f t="shared" si="60"/>
        <v>-2.1312496345266574</v>
      </c>
      <c r="D162" s="34">
        <f t="shared" si="61"/>
        <v>3089.7025634110046</v>
      </c>
      <c r="E162" s="34">
        <f t="shared" si="62"/>
        <v>3794.2165013579697</v>
      </c>
      <c r="F162" s="14">
        <f t="shared" si="63"/>
        <v>0.63411203720911213</v>
      </c>
      <c r="G162" s="14">
        <f>F162-(Gamma-lambda*LN(D162))</f>
        <v>-6.1350511178943967E-2</v>
      </c>
      <c r="H162" s="15">
        <f t="shared" si="54"/>
        <v>390.01081253088779</v>
      </c>
      <c r="I162" s="15">
        <f t="shared" si="48"/>
        <v>1262.2300375664431</v>
      </c>
      <c r="J162" s="34">
        <f t="shared" si="64"/>
        <v>3012.2697539768492</v>
      </c>
      <c r="K162" s="34">
        <f t="shared" si="49"/>
        <v>1.26</v>
      </c>
      <c r="L162" s="34">
        <f t="shared" si="65"/>
        <v>1.2280199868718715</v>
      </c>
      <c r="M162" s="40">
        <f t="shared" si="55"/>
        <v>3.1980013128128482E-2</v>
      </c>
      <c r="N162" s="44">
        <f t="shared" si="50"/>
        <v>2.0000000000000001E-4</v>
      </c>
      <c r="O162" s="44">
        <f t="shared" si="56"/>
        <v>6.3960026256256964E-6</v>
      </c>
      <c r="P162" s="14">
        <f t="shared" si="51"/>
        <v>148.55563974628294</v>
      </c>
      <c r="Q162" s="44">
        <f t="shared" si="66"/>
        <v>9.5016226186873075E-4</v>
      </c>
      <c r="R162" s="73">
        <f t="shared" si="67"/>
        <v>3015.1318990196469</v>
      </c>
      <c r="S162" s="73">
        <f>Q162/(1/Mtc+1/(path_DqDp-V161))</f>
        <v>6.9968217064825288E-4</v>
      </c>
      <c r="T162" s="52">
        <f>D162*S162/(path_DqDp-E162/D162)</f>
        <v>1.2199967156562768</v>
      </c>
      <c r="U162" s="73">
        <f t="shared" si="68"/>
        <v>3090.9225601266608</v>
      </c>
      <c r="V162" s="14">
        <f t="shared" si="52"/>
        <v>1.2287191988330153</v>
      </c>
      <c r="W162">
        <f t="shared" si="69"/>
        <v>3797.8758917337232</v>
      </c>
      <c r="X162">
        <f t="shared" si="53"/>
        <v>9.6654070917881856E-7</v>
      </c>
      <c r="Y162" s="44">
        <f t="shared" si="70"/>
        <v>-2.1305133801931771E-2</v>
      </c>
      <c r="Z162">
        <f t="shared" si="57"/>
        <v>9.3827921128818252E-6</v>
      </c>
      <c r="AA162" s="43">
        <f t="shared" si="71"/>
        <v>7.8382207225871303E-2</v>
      </c>
    </row>
    <row r="163" spans="1:27">
      <c r="A163" s="74">
        <f t="shared" si="58"/>
        <v>155</v>
      </c>
      <c r="B163" s="40">
        <f t="shared" si="59"/>
        <v>7.128049595856071</v>
      </c>
      <c r="C163" s="51">
        <f t="shared" si="60"/>
        <v>-2.130513380193177</v>
      </c>
      <c r="D163" s="34">
        <f t="shared" si="61"/>
        <v>3090.9225601266608</v>
      </c>
      <c r="E163" s="34">
        <f t="shared" si="62"/>
        <v>3797.8758917337232</v>
      </c>
      <c r="F163" s="14">
        <f t="shared" si="63"/>
        <v>0.63409999415242646</v>
      </c>
      <c r="G163" s="14">
        <f>F163-(Gamma-lambda*LN(D163))</f>
        <v>-6.135663252039647E-2</v>
      </c>
      <c r="H163" s="15">
        <f t="shared" si="54"/>
        <v>390.08780456170894</v>
      </c>
      <c r="I163" s="15">
        <f t="shared" si="48"/>
        <v>1262.7191343571451</v>
      </c>
      <c r="J163" s="34">
        <f t="shared" si="64"/>
        <v>3015.1318990196469</v>
      </c>
      <c r="K163" s="34">
        <f t="shared" si="49"/>
        <v>1.26</v>
      </c>
      <c r="L163" s="34">
        <f t="shared" si="65"/>
        <v>1.2287191988330153</v>
      </c>
      <c r="M163" s="40">
        <f t="shared" si="55"/>
        <v>3.1280801166984729E-2</v>
      </c>
      <c r="N163" s="44">
        <f t="shared" si="50"/>
        <v>2.0000000000000001E-4</v>
      </c>
      <c r="O163" s="44">
        <f t="shared" si="56"/>
        <v>6.2561602333969463E-6</v>
      </c>
      <c r="P163" s="14">
        <f t="shared" si="51"/>
        <v>148.55454492294788</v>
      </c>
      <c r="Q163" s="44">
        <f t="shared" si="66"/>
        <v>9.2938103643732675E-4</v>
      </c>
      <c r="R163" s="73">
        <f t="shared" si="67"/>
        <v>3017.934105428953</v>
      </c>
      <c r="S163" s="73">
        <f>Q163/(1/Mtc+1/(path_DqDp-V162))</f>
        <v>6.8426700376362701E-4</v>
      </c>
      <c r="T163" s="52">
        <f>D163*S163/(path_DqDp-E163/D163)</f>
        <v>1.1940604322532142</v>
      </c>
      <c r="U163" s="73">
        <f t="shared" si="68"/>
        <v>3092.1166205589138</v>
      </c>
      <c r="V163" s="14">
        <f t="shared" si="52"/>
        <v>1.2294030160068319</v>
      </c>
      <c r="W163">
        <f t="shared" si="69"/>
        <v>3801.4574991599811</v>
      </c>
      <c r="X163">
        <f t="shared" si="53"/>
        <v>9.4562630735861525E-7</v>
      </c>
      <c r="Y163" s="44">
        <f t="shared" si="70"/>
        <v>-2.1297932015391017E-2</v>
      </c>
      <c r="Z163">
        <f t="shared" si="57"/>
        <v>9.1815416538903285E-6</v>
      </c>
      <c r="AA163" s="43">
        <f t="shared" si="71"/>
        <v>7.8591388767525194E-2</v>
      </c>
    </row>
    <row r="164" spans="1:27">
      <c r="A164" s="74">
        <f t="shared" si="58"/>
        <v>156</v>
      </c>
      <c r="B164" s="40">
        <f t="shared" si="59"/>
        <v>7.1492078095728182</v>
      </c>
      <c r="C164" s="51">
        <f t="shared" si="60"/>
        <v>-2.1297932015391017</v>
      </c>
      <c r="D164" s="34">
        <f t="shared" si="61"/>
        <v>3092.1166205589138</v>
      </c>
      <c r="E164" s="34">
        <f t="shared" si="62"/>
        <v>3801.4574991599811</v>
      </c>
      <c r="F164" s="14">
        <f t="shared" si="63"/>
        <v>0.6340882140830908</v>
      </c>
      <c r="G164" s="14">
        <f>F164-(Gamma-lambda*LN(D164))</f>
        <v>-6.1362619028933585E-2</v>
      </c>
      <c r="H164" s="15">
        <f t="shared" si="54"/>
        <v>390.16314508338928</v>
      </c>
      <c r="I164" s="15">
        <f t="shared" si="48"/>
        <v>1263.1978315564393</v>
      </c>
      <c r="J164" s="34">
        <f t="shared" si="64"/>
        <v>3017.934105428953</v>
      </c>
      <c r="K164" s="34">
        <f t="shared" si="49"/>
        <v>1.26</v>
      </c>
      <c r="L164" s="34">
        <f t="shared" si="65"/>
        <v>1.2294030160068319</v>
      </c>
      <c r="M164" s="40">
        <f t="shared" si="55"/>
        <v>3.0596983993168125E-2</v>
      </c>
      <c r="N164" s="44">
        <f t="shared" si="50"/>
        <v>2.0000000000000001E-4</v>
      </c>
      <c r="O164" s="44">
        <f t="shared" si="56"/>
        <v>6.1193967986336254E-6</v>
      </c>
      <c r="P164" s="14">
        <f t="shared" si="51"/>
        <v>148.55347400755372</v>
      </c>
      <c r="Q164" s="44">
        <f t="shared" si="66"/>
        <v>9.0905765326772768E-4</v>
      </c>
      <c r="R164" s="73">
        <f t="shared" si="67"/>
        <v>3020.677581524551</v>
      </c>
      <c r="S164" s="73">
        <f>Q164/(1/Mtc+1/(path_DqDp-V163))</f>
        <v>6.6919626134484783E-4</v>
      </c>
      <c r="T164" s="52">
        <f>D164*S164/(path_DqDp-E164/D164)</f>
        <v>1.1686639595723352</v>
      </c>
      <c r="U164" s="73">
        <f t="shared" si="68"/>
        <v>3093.2852845184862</v>
      </c>
      <c r="V164" s="14">
        <f t="shared" si="52"/>
        <v>1.2300717819306199</v>
      </c>
      <c r="W164">
        <f t="shared" si="69"/>
        <v>3804.962941947419</v>
      </c>
      <c r="X164">
        <f t="shared" si="53"/>
        <v>9.2516305077279555E-7</v>
      </c>
      <c r="Y164" s="44">
        <f t="shared" si="70"/>
        <v>-2.1290887455541609E-2</v>
      </c>
      <c r="Z164">
        <f t="shared" si="57"/>
        <v>8.9845564134170033E-6</v>
      </c>
      <c r="AA164" s="43">
        <f t="shared" si="71"/>
        <v>7.8800373323938605E-2</v>
      </c>
    </row>
    <row r="165" spans="1:27">
      <c r="A165" s="74">
        <f t="shared" si="58"/>
        <v>157</v>
      </c>
      <c r="B165" s="40">
        <f t="shared" si="59"/>
        <v>7.1703410838758073</v>
      </c>
      <c r="C165" s="51">
        <f t="shared" si="60"/>
        <v>-2.1290887455541609</v>
      </c>
      <c r="D165" s="34">
        <f t="shared" si="61"/>
        <v>3093.2852845184862</v>
      </c>
      <c r="E165" s="34">
        <f t="shared" si="62"/>
        <v>3804.962941947419</v>
      </c>
      <c r="F165" s="14">
        <f t="shared" si="63"/>
        <v>0.63407669122462562</v>
      </c>
      <c r="G165" s="14">
        <f>F165-(Gamma-lambda*LN(D165))</f>
        <v>-6.1368473715832428E-2</v>
      </c>
      <c r="H165" s="15">
        <f t="shared" si="54"/>
        <v>390.23686910268225</v>
      </c>
      <c r="I165" s="15">
        <f t="shared" si="48"/>
        <v>1263.6663456849481</v>
      </c>
      <c r="J165" s="34">
        <f t="shared" si="64"/>
        <v>3020.677581524551</v>
      </c>
      <c r="K165" s="34">
        <f t="shared" si="49"/>
        <v>1.26</v>
      </c>
      <c r="L165" s="34">
        <f t="shared" si="65"/>
        <v>1.2300717819306199</v>
      </c>
      <c r="M165" s="40">
        <f t="shared" si="55"/>
        <v>2.9928218069380064E-2</v>
      </c>
      <c r="N165" s="44">
        <f t="shared" si="50"/>
        <v>2.0000000000000001E-4</v>
      </c>
      <c r="O165" s="44">
        <f t="shared" si="56"/>
        <v>5.985643613876013E-6</v>
      </c>
      <c r="P165" s="14">
        <f t="shared" si="51"/>
        <v>148.55242647496598</v>
      </c>
      <c r="Q165" s="44">
        <f t="shared" si="66"/>
        <v>8.8918188285566613E-4</v>
      </c>
      <c r="R165" s="73">
        <f t="shared" si="67"/>
        <v>3023.3635133039907</v>
      </c>
      <c r="S165" s="73">
        <f>Q165/(1/Mtc+1/(path_DqDp-V164))</f>
        <v>6.5446204337673132E-4</v>
      </c>
      <c r="T165" s="52">
        <f>D165*S165/(path_DqDp-E165/D165)</f>
        <v>1.143796560439823</v>
      </c>
      <c r="U165" s="73">
        <f t="shared" si="68"/>
        <v>3094.4290810789262</v>
      </c>
      <c r="V165" s="14">
        <f t="shared" si="52"/>
        <v>1.2307258322805292</v>
      </c>
      <c r="W165">
        <f t="shared" si="69"/>
        <v>3808.3938062439347</v>
      </c>
      <c r="X165">
        <f t="shared" si="53"/>
        <v>9.0514126956498804E-7</v>
      </c>
      <c r="Y165" s="44">
        <f t="shared" si="70"/>
        <v>-2.1283996670658167E-2</v>
      </c>
      <c r="Z165">
        <f t="shared" si="57"/>
        <v>8.7917482128345723E-6</v>
      </c>
      <c r="AA165" s="43">
        <f t="shared" si="71"/>
        <v>7.9009165072151444E-2</v>
      </c>
    </row>
    <row r="166" spans="1:27">
      <c r="A166" s="74">
        <f t="shared" si="58"/>
        <v>158</v>
      </c>
      <c r="B166" s="40">
        <f t="shared" si="59"/>
        <v>7.1914499515265389</v>
      </c>
      <c r="C166" s="51">
        <f t="shared" si="60"/>
        <v>-2.1283996670658167</v>
      </c>
      <c r="D166" s="34">
        <f t="shared" si="61"/>
        <v>3094.4290810789262</v>
      </c>
      <c r="E166" s="34">
        <f t="shared" si="62"/>
        <v>3808.3938062439347</v>
      </c>
      <c r="F166" s="14">
        <f t="shared" si="63"/>
        <v>0.63406541992886656</v>
      </c>
      <c r="G166" s="14">
        <f>F166-(Gamma-lambda*LN(D166))</f>
        <v>-6.137419952335843E-2</v>
      </c>
      <c r="H166" s="15">
        <f t="shared" si="54"/>
        <v>390.30901090235915</v>
      </c>
      <c r="I166" s="15">
        <f t="shared" si="48"/>
        <v>1264.1248889533329</v>
      </c>
      <c r="J166" s="34">
        <f t="shared" si="64"/>
        <v>3023.3635133039907</v>
      </c>
      <c r="K166" s="34">
        <f t="shared" si="49"/>
        <v>1.26</v>
      </c>
      <c r="L166" s="34">
        <f t="shared" si="65"/>
        <v>1.2307258322805292</v>
      </c>
      <c r="M166" s="40">
        <f t="shared" si="55"/>
        <v>2.9274167719470778E-2</v>
      </c>
      <c r="N166" s="44">
        <f t="shared" si="50"/>
        <v>2.0000000000000001E-4</v>
      </c>
      <c r="O166" s="44">
        <f t="shared" si="56"/>
        <v>5.8548335438941556E-6</v>
      </c>
      <c r="P166" s="14">
        <f t="shared" si="51"/>
        <v>148.55140181171515</v>
      </c>
      <c r="Q166" s="44">
        <f t="shared" si="66"/>
        <v>8.6974373031972892E-4</v>
      </c>
      <c r="R166" s="73">
        <f t="shared" si="67"/>
        <v>3025.9930647641645</v>
      </c>
      <c r="S166" s="73">
        <f>Q166/(1/Mtc+1/(path_DqDp-V165))</f>
        <v>6.40056639655006E-4</v>
      </c>
      <c r="T166" s="52">
        <f>D166*S166/(path_DqDp-E166/D166)</f>
        <v>1.1194476895794159</v>
      </c>
      <c r="U166" s="73">
        <f t="shared" si="68"/>
        <v>3095.5485287685055</v>
      </c>
      <c r="V166" s="14">
        <f t="shared" si="52"/>
        <v>1.2313654950596558</v>
      </c>
      <c r="W166">
        <f t="shared" si="69"/>
        <v>3811.7516466082197</v>
      </c>
      <c r="X166">
        <f t="shared" si="53"/>
        <v>8.8555149840162837E-7</v>
      </c>
      <c r="Y166" s="44">
        <f t="shared" si="70"/>
        <v>-2.1277256285615873E-2</v>
      </c>
      <c r="Z166">
        <f t="shared" si="57"/>
        <v>8.6030306000930284E-6</v>
      </c>
      <c r="AA166" s="43">
        <f t="shared" si="71"/>
        <v>7.9217768102751537E-2</v>
      </c>
    </row>
    <row r="167" spans="1:27">
      <c r="A167" s="74">
        <f t="shared" si="58"/>
        <v>159</v>
      </c>
      <c r="B167" s="40">
        <f t="shared" si="59"/>
        <v>7.2125349340879588</v>
      </c>
      <c r="C167" s="51">
        <f t="shared" si="60"/>
        <v>-2.1277256285615871</v>
      </c>
      <c r="D167" s="34">
        <f t="shared" si="61"/>
        <v>3095.5485287685055</v>
      </c>
      <c r="E167" s="34">
        <f t="shared" si="62"/>
        <v>3811.7516466082197</v>
      </c>
      <c r="F167" s="14">
        <f t="shared" si="63"/>
        <v>0.63405439467305302</v>
      </c>
      <c r="G167" s="14">
        <f>F167-(Gamma-lambda*LN(D167))</f>
        <v>-6.1379799326420792E-2</v>
      </c>
      <c r="H167" s="15">
        <f t="shared" si="54"/>
        <v>390.3796040553982</v>
      </c>
      <c r="I167" s="15">
        <f t="shared" si="48"/>
        <v>1264.5736693394699</v>
      </c>
      <c r="J167" s="34">
        <f t="shared" si="64"/>
        <v>3025.9930647641645</v>
      </c>
      <c r="K167" s="34">
        <f t="shared" si="49"/>
        <v>1.26</v>
      </c>
      <c r="L167" s="34">
        <f t="shared" si="65"/>
        <v>1.2313654950596558</v>
      </c>
      <c r="M167" s="40">
        <f t="shared" si="55"/>
        <v>2.8634504940344252E-2</v>
      </c>
      <c r="N167" s="44">
        <f t="shared" si="50"/>
        <v>2.0000000000000001E-4</v>
      </c>
      <c r="O167" s="44">
        <f t="shared" si="56"/>
        <v>5.726900988068851E-6</v>
      </c>
      <c r="P167" s="14">
        <f t="shared" si="51"/>
        <v>148.5503995157321</v>
      </c>
      <c r="Q167" s="44">
        <f t="shared" si="66"/>
        <v>8.5073342976466873E-4</v>
      </c>
      <c r="R167" s="73">
        <f t="shared" si="67"/>
        <v>3028.5673782225954</v>
      </c>
      <c r="S167" s="73">
        <f>Q167/(1/Mtc+1/(path_DqDp-V166))</f>
        <v>6.2597252487099576E-4</v>
      </c>
      <c r="T167" s="52">
        <f>D167*S167/(path_DqDp-E167/D167)</f>
        <v>1.0956069911568738</v>
      </c>
      <c r="U167" s="73">
        <f t="shared" si="68"/>
        <v>3096.6441357596623</v>
      </c>
      <c r="V167" s="14">
        <f t="shared" si="52"/>
        <v>1.2319910907812928</v>
      </c>
      <c r="W167">
        <f t="shared" si="69"/>
        <v>3815.0379865760401</v>
      </c>
      <c r="X167">
        <f t="shared" si="53"/>
        <v>8.6638447226973084E-7</v>
      </c>
      <c r="Y167" s="44">
        <f t="shared" si="70"/>
        <v>-2.1270663000155534E-2</v>
      </c>
      <c r="Z167">
        <f t="shared" si="57"/>
        <v>8.4183188201451429E-6</v>
      </c>
      <c r="AA167" s="43">
        <f t="shared" si="71"/>
        <v>7.9426186421571676E-2</v>
      </c>
    </row>
    <row r="168" spans="1:27">
      <c r="A168" s="74">
        <f t="shared" si="58"/>
        <v>160</v>
      </c>
      <c r="B168" s="40">
        <f t="shared" si="59"/>
        <v>7.2335965421519832</v>
      </c>
      <c r="C168" s="51">
        <f t="shared" si="60"/>
        <v>-2.1270663000155534</v>
      </c>
      <c r="D168" s="34">
        <f t="shared" si="61"/>
        <v>3096.6441357596623</v>
      </c>
      <c r="E168" s="34">
        <f t="shared" si="62"/>
        <v>3815.0379865760401</v>
      </c>
      <c r="F168" s="14">
        <f t="shared" si="63"/>
        <v>0.6340436100569854</v>
      </c>
      <c r="G168" s="14">
        <f>F168-(Gamma-lambda*LN(D168))</f>
        <v>-6.1385275934185302E-2</v>
      </c>
      <c r="H168" s="15">
        <f t="shared" si="54"/>
        <v>390.44868143892961</v>
      </c>
      <c r="I168" s="15">
        <f t="shared" si="48"/>
        <v>1265.012890664628</v>
      </c>
      <c r="J168" s="34">
        <f t="shared" si="64"/>
        <v>3028.5673782225954</v>
      </c>
      <c r="K168" s="34">
        <f t="shared" si="49"/>
        <v>1.26</v>
      </c>
      <c r="L168" s="34">
        <f t="shared" si="65"/>
        <v>1.2319910907812928</v>
      </c>
      <c r="M168" s="40">
        <f t="shared" si="55"/>
        <v>2.8008909218707245E-2</v>
      </c>
      <c r="N168" s="44">
        <f t="shared" si="50"/>
        <v>2.0000000000000001E-4</v>
      </c>
      <c r="O168" s="44">
        <f t="shared" si="56"/>
        <v>5.6017818437414492E-6</v>
      </c>
      <c r="P168" s="14">
        <f t="shared" si="51"/>
        <v>148.54941909608959</v>
      </c>
      <c r="Q168" s="44">
        <f t="shared" si="66"/>
        <v>8.3214143879081401E-4</v>
      </c>
      <c r="R168" s="73">
        <f t="shared" si="67"/>
        <v>3031.0875746381844</v>
      </c>
      <c r="S168" s="73">
        <f>Q168/(1/Mtc+1/(path_DqDp-V167))</f>
        <v>6.1220235383776416E-4</v>
      </c>
      <c r="T168" s="52">
        <f>D168*S168/(path_DqDp-E168/D168)</f>
        <v>1.072264296308171</v>
      </c>
      <c r="U168" s="73">
        <f t="shared" si="68"/>
        <v>3097.7164000559706</v>
      </c>
      <c r="V168" s="14">
        <f t="shared" si="52"/>
        <v>1.232602932647487</v>
      </c>
      <c r="W168">
        <f t="shared" si="69"/>
        <v>3818.2543192192052</v>
      </c>
      <c r="X168">
        <f t="shared" si="53"/>
        <v>8.4763112235545014E-7</v>
      </c>
      <c r="Y168" s="44">
        <f t="shared" si="70"/>
        <v>-2.1264213587189437E-2</v>
      </c>
      <c r="Z168">
        <f t="shared" si="57"/>
        <v>8.2375297857629711E-6</v>
      </c>
      <c r="AA168" s="43">
        <f t="shared" si="71"/>
        <v>7.9634423951357433E-2</v>
      </c>
    </row>
    <row r="169" spans="1:27">
      <c r="A169" s="74">
        <f t="shared" si="58"/>
        <v>161</v>
      </c>
      <c r="B169" s="40">
        <f t="shared" si="59"/>
        <v>7.2546352755627623</v>
      </c>
      <c r="C169" s="51">
        <f t="shared" si="60"/>
        <v>-2.1264213587189436</v>
      </c>
      <c r="D169" s="34">
        <f t="shared" si="61"/>
        <v>3097.7164000559706</v>
      </c>
      <c r="E169" s="34">
        <f t="shared" si="62"/>
        <v>3818.2543192192052</v>
      </c>
      <c r="F169" s="14">
        <f t="shared" si="63"/>
        <v>0.63403306080024879</v>
      </c>
      <c r="G169" s="14">
        <f>F169-(Gamma-lambda*LN(D169))</f>
        <v>-6.1390632091646413E-2</v>
      </c>
      <c r="H169" s="15">
        <f t="shared" si="54"/>
        <v>390.51627524793986</v>
      </c>
      <c r="I169" s="15">
        <f t="shared" si="48"/>
        <v>1265.4427526686466</v>
      </c>
      <c r="J169" s="34">
        <f t="shared" si="64"/>
        <v>3031.0875746381844</v>
      </c>
      <c r="K169" s="34">
        <f t="shared" si="49"/>
        <v>1.26</v>
      </c>
      <c r="L169" s="34">
        <f t="shared" si="65"/>
        <v>1.232602932647487</v>
      </c>
      <c r="M169" s="40">
        <f t="shared" si="55"/>
        <v>2.7397067352513016E-2</v>
      </c>
      <c r="N169" s="44">
        <f t="shared" si="50"/>
        <v>2.0000000000000001E-4</v>
      </c>
      <c r="O169" s="44">
        <f t="shared" si="56"/>
        <v>5.4794134705026035E-6</v>
      </c>
      <c r="P169" s="14">
        <f t="shared" si="51"/>
        <v>148.54846007274992</v>
      </c>
      <c r="Q169" s="44">
        <f t="shared" si="66"/>
        <v>8.1395843314504407E-4</v>
      </c>
      <c r="R169" s="73">
        <f t="shared" si="67"/>
        <v>3033.5547539311624</v>
      </c>
      <c r="S169" s="73">
        <f>Q169/(1/Mtc+1/(path_DqDp-V168))</f>
        <v>5.9873895685288309E-4</v>
      </c>
      <c r="T169" s="52">
        <f>D169*S169/(path_DqDp-E169/D169)</f>
        <v>1.0494096206541059</v>
      </c>
      <c r="U169" s="73">
        <f t="shared" si="68"/>
        <v>3098.7658096766245</v>
      </c>
      <c r="V169" s="14">
        <f t="shared" si="52"/>
        <v>1.2332013267230246</v>
      </c>
      <c r="W169">
        <f t="shared" si="69"/>
        <v>3821.4021076971608</v>
      </c>
      <c r="X169">
        <f t="shared" si="53"/>
        <v>8.2928257200181025E-7</v>
      </c>
      <c r="Y169" s="44">
        <f t="shared" si="70"/>
        <v>-2.1257904891146932E-2</v>
      </c>
      <c r="Z169">
        <f t="shared" si="57"/>
        <v>8.060582048615159E-6</v>
      </c>
      <c r="AA169" s="43">
        <f t="shared" si="71"/>
        <v>7.9842484533406047E-2</v>
      </c>
    </row>
    <row r="170" spans="1:27">
      <c r="A170" s="74">
        <f t="shared" si="58"/>
        <v>162</v>
      </c>
      <c r="B170" s="40">
        <f t="shared" si="59"/>
        <v>7.2756516236357074</v>
      </c>
      <c r="C170" s="51">
        <f t="shared" si="60"/>
        <v>-2.125790489114693</v>
      </c>
      <c r="D170" s="34">
        <f t="shared" si="61"/>
        <v>3098.7658096766245</v>
      </c>
      <c r="E170" s="34">
        <f t="shared" si="62"/>
        <v>3821.4021076971608</v>
      </c>
      <c r="F170" s="14">
        <f t="shared" si="63"/>
        <v>0.63402274173950313</v>
      </c>
      <c r="G170" s="14">
        <f>F170-(Gamma-lambda*LN(D170))</f>
        <v>-6.1395870481157133E-2</v>
      </c>
      <c r="H170" s="15">
        <f t="shared" si="54"/>
        <v>390.58241700873793</v>
      </c>
      <c r="I170" s="15">
        <f t="shared" si="48"/>
        <v>1265.8634510841073</v>
      </c>
      <c r="J170" s="34">
        <f t="shared" si="64"/>
        <v>3033.5547539311624</v>
      </c>
      <c r="K170" s="34">
        <f t="shared" si="49"/>
        <v>1.26</v>
      </c>
      <c r="L170" s="34">
        <f t="shared" si="65"/>
        <v>1.2332013267230246</v>
      </c>
      <c r="M170" s="40">
        <f t="shared" si="55"/>
        <v>2.6798673276975382E-2</v>
      </c>
      <c r="N170" s="44">
        <f t="shared" si="50"/>
        <v>2.0000000000000001E-4</v>
      </c>
      <c r="O170" s="44">
        <f t="shared" si="56"/>
        <v>5.3597346553950771E-6</v>
      </c>
      <c r="P170" s="14">
        <f t="shared" si="51"/>
        <v>148.54752197631848</v>
      </c>
      <c r="Q170" s="44">
        <f t="shared" si="66"/>
        <v>7.9617530150953597E-4</v>
      </c>
      <c r="R170" s="73">
        <f t="shared" si="67"/>
        <v>3035.9699953020195</v>
      </c>
      <c r="S170" s="73">
        <f>Q170/(1/Mtc+1/(path_DqDp-V169))</f>
        <v>5.8557533519360038E-4</v>
      </c>
      <c r="T170" s="52">
        <f>D170*S170/(path_DqDp-E170/D170)</f>
        <v>1.0270331618046189</v>
      </c>
      <c r="U170" s="73">
        <f t="shared" si="68"/>
        <v>3099.7928428384289</v>
      </c>
      <c r="V170" s="14">
        <f t="shared" si="52"/>
        <v>1.2337865721049788</v>
      </c>
      <c r="W170">
        <f t="shared" si="69"/>
        <v>3824.4827858011722</v>
      </c>
      <c r="X170">
        <f t="shared" si="53"/>
        <v>8.1133013274460994E-7</v>
      </c>
      <c r="Y170" s="44">
        <f t="shared" si="70"/>
        <v>-2.1251733826358792E-2</v>
      </c>
      <c r="Z170">
        <f t="shared" si="57"/>
        <v>7.8873957706665554E-6</v>
      </c>
      <c r="AA170" s="43">
        <f t="shared" si="71"/>
        <v>8.0050371929176717E-2</v>
      </c>
    </row>
    <row r="171" spans="1:27">
      <c r="A171" s="74">
        <f t="shared" si="58"/>
        <v>163</v>
      </c>
      <c r="B171" s="40">
        <f t="shared" si="59"/>
        <v>7.2966460653723777</v>
      </c>
      <c r="C171" s="51">
        <f t="shared" si="60"/>
        <v>-2.1251733826358792</v>
      </c>
      <c r="D171" s="34">
        <f t="shared" si="61"/>
        <v>3099.7928428384289</v>
      </c>
      <c r="E171" s="34">
        <f t="shared" si="62"/>
        <v>3824.4827858011722</v>
      </c>
      <c r="F171" s="14">
        <f t="shared" si="63"/>
        <v>0.63401264782583511</v>
      </c>
      <c r="G171" s="14">
        <f>F171-(Gamma-lambda*LN(D171))</f>
        <v>-6.1400993723921937E-2</v>
      </c>
      <c r="H171" s="15">
        <f t="shared" si="54"/>
        <v>390.6471375921866</v>
      </c>
      <c r="I171" s="15">
        <f t="shared" si="48"/>
        <v>1266.2751777094984</v>
      </c>
      <c r="J171" s="34">
        <f t="shared" si="64"/>
        <v>3035.9699953020195</v>
      </c>
      <c r="K171" s="34">
        <f t="shared" si="49"/>
        <v>1.26</v>
      </c>
      <c r="L171" s="34">
        <f t="shared" si="65"/>
        <v>1.2337865721049788</v>
      </c>
      <c r="M171" s="40">
        <f t="shared" si="55"/>
        <v>2.6213427895021235E-2</v>
      </c>
      <c r="N171" s="44">
        <f t="shared" si="50"/>
        <v>2.0000000000000001E-4</v>
      </c>
      <c r="O171" s="44">
        <f t="shared" si="56"/>
        <v>5.2426855790042471E-6</v>
      </c>
      <c r="P171" s="14">
        <f t="shared" si="51"/>
        <v>148.5466043478032</v>
      </c>
      <c r="Q171" s="44">
        <f t="shared" si="66"/>
        <v>7.7878314042427736E-4</v>
      </c>
      <c r="R171" s="73">
        <f t="shared" si="67"/>
        <v>3038.3343575491945</v>
      </c>
      <c r="S171" s="73">
        <f>Q171/(1/Mtc+1/(path_DqDp-V170))</f>
        <v>5.7270465674009086E-4</v>
      </c>
      <c r="T171" s="52">
        <f>D171*S171/(path_DqDp-E171/D171)</f>
        <v>1.0051252968555109</v>
      </c>
      <c r="U171" s="73">
        <f t="shared" si="68"/>
        <v>3100.7979681352845</v>
      </c>
      <c r="V171" s="14">
        <f t="shared" si="52"/>
        <v>1.2343589610879464</v>
      </c>
      <c r="W171">
        <f t="shared" si="69"/>
        <v>3827.4977584910848</v>
      </c>
      <c r="X171">
        <f t="shared" si="53"/>
        <v>7.9376530042516633E-7</v>
      </c>
      <c r="Y171" s="44">
        <f t="shared" si="70"/>
        <v>-2.1245697375479364E-2</v>
      </c>
      <c r="Z171">
        <f t="shared" si="57"/>
        <v>7.7178926959400157E-6</v>
      </c>
      <c r="AA171" s="43">
        <f t="shared" si="71"/>
        <v>8.0258089821872658E-2</v>
      </c>
    </row>
    <row r="172" spans="1:27">
      <c r="A172" s="74">
        <f t="shared" si="58"/>
        <v>164</v>
      </c>
      <c r="B172" s="40">
        <f t="shared" si="59"/>
        <v>7.3176190696712879</v>
      </c>
      <c r="C172" s="51">
        <f t="shared" si="60"/>
        <v>-2.1245697375479362</v>
      </c>
      <c r="D172" s="34">
        <f t="shared" si="61"/>
        <v>3100.7979681352845</v>
      </c>
      <c r="E172" s="34">
        <f t="shared" si="62"/>
        <v>3827.4977584910848</v>
      </c>
      <c r="F172" s="14">
        <f t="shared" si="63"/>
        <v>0.6340027741221741</v>
      </c>
      <c r="G172" s="14">
        <f>F172-(Gamma-lambda*LN(D172))</f>
        <v>-6.1406004381449275E-2</v>
      </c>
      <c r="H172" s="15">
        <f t="shared" si="54"/>
        <v>390.71046722670013</v>
      </c>
      <c r="I172" s="15">
        <f t="shared" si="48"/>
        <v>1266.678120481364</v>
      </c>
      <c r="J172" s="34">
        <f t="shared" si="64"/>
        <v>3038.3343575491945</v>
      </c>
      <c r="K172" s="34">
        <f t="shared" si="49"/>
        <v>1.26</v>
      </c>
      <c r="L172" s="34">
        <f t="shared" si="65"/>
        <v>1.2343589610879464</v>
      </c>
      <c r="M172" s="40">
        <f t="shared" si="55"/>
        <v>2.5641038912053604E-2</v>
      </c>
      <c r="N172" s="44">
        <f t="shared" si="50"/>
        <v>2.0000000000000001E-4</v>
      </c>
      <c r="O172" s="44">
        <f t="shared" si="56"/>
        <v>5.1282077824107211E-6</v>
      </c>
      <c r="P172" s="14">
        <f t="shared" si="51"/>
        <v>148.54570673837947</v>
      </c>
      <c r="Q172" s="44">
        <f t="shared" si="66"/>
        <v>7.6177324933945825E-4</v>
      </c>
      <c r="R172" s="73">
        <f t="shared" si="67"/>
        <v>3040.6488793853246</v>
      </c>
      <c r="S172" s="73">
        <f>Q172/(1/Mtc+1/(path_DqDp-V171))</f>
        <v>5.6012025172261909E-4</v>
      </c>
      <c r="T172" s="52">
        <f>D172*S172/(path_DqDp-E172/D172)</f>
        <v>0.98367657988008073</v>
      </c>
      <c r="U172" s="73">
        <f t="shared" si="68"/>
        <v>3101.7816447151645</v>
      </c>
      <c r="V172" s="14">
        <f t="shared" si="52"/>
        <v>1.2349187793250922</v>
      </c>
      <c r="W172">
        <f t="shared" si="69"/>
        <v>3830.4484024246276</v>
      </c>
      <c r="X172">
        <f t="shared" si="53"/>
        <v>7.7657975137856108E-7</v>
      </c>
      <c r="Y172" s="44">
        <f t="shared" si="70"/>
        <v>-2.1239792587945575E-2</v>
      </c>
      <c r="Z172">
        <f t="shared" si="57"/>
        <v>7.5519961225680186E-6</v>
      </c>
      <c r="AA172" s="43">
        <f t="shared" si="71"/>
        <v>8.0465641817995232E-2</v>
      </c>
    </row>
    <row r="173" spans="1:27">
      <c r="A173" s="74">
        <f t="shared" si="58"/>
        <v>165</v>
      </c>
      <c r="B173" s="40">
        <f t="shared" si="59"/>
        <v>7.3385710955346708</v>
      </c>
      <c r="C173" s="51">
        <f t="shared" si="60"/>
        <v>-2.1239792587945576</v>
      </c>
      <c r="D173" s="34">
        <f t="shared" si="61"/>
        <v>3101.7816447151645</v>
      </c>
      <c r="E173" s="34">
        <f t="shared" si="62"/>
        <v>3830.4484024246276</v>
      </c>
      <c r="F173" s="14">
        <f t="shared" si="63"/>
        <v>0.633993115800767</v>
      </c>
      <c r="G173" s="14">
        <f>F173-(Gamma-lambda*LN(D173))</f>
        <v>-6.1410904956969103E-2</v>
      </c>
      <c r="H173" s="15">
        <f t="shared" si="54"/>
        <v>390.77243551101208</v>
      </c>
      <c r="I173" s="15">
        <f t="shared" si="48"/>
        <v>1267.0724635454401</v>
      </c>
      <c r="J173" s="34">
        <f t="shared" si="64"/>
        <v>3040.6488793853246</v>
      </c>
      <c r="K173" s="34">
        <f t="shared" si="49"/>
        <v>1.26</v>
      </c>
      <c r="L173" s="34">
        <f t="shared" si="65"/>
        <v>1.2349187793250922</v>
      </c>
      <c r="M173" s="40">
        <f t="shared" si="55"/>
        <v>2.5081220674907811E-2</v>
      </c>
      <c r="N173" s="44">
        <f t="shared" si="50"/>
        <v>2.0000000000000001E-4</v>
      </c>
      <c r="O173" s="44">
        <f t="shared" si="56"/>
        <v>5.0162441349815627E-6</v>
      </c>
      <c r="P173" s="14">
        <f t="shared" si="51"/>
        <v>148.54482870916064</v>
      </c>
      <c r="Q173" s="44">
        <f t="shared" si="66"/>
        <v>7.4513712579416793E-4</v>
      </c>
      <c r="R173" s="73">
        <f t="shared" si="67"/>
        <v>3042.9145797518595</v>
      </c>
      <c r="S173" s="73">
        <f>Q173/(1/Mtc+1/(path_DqDp-V172))</f>
        <v>5.4781560858873323E-4</v>
      </c>
      <c r="T173" s="52">
        <f>D173*S173/(path_DqDp-E173/D173)</f>
        <v>0.96267773941829204</v>
      </c>
      <c r="U173" s="73">
        <f t="shared" si="68"/>
        <v>3102.7443224545827</v>
      </c>
      <c r="V173" s="14">
        <f t="shared" si="52"/>
        <v>1.2354663059851181</v>
      </c>
      <c r="W173">
        <f t="shared" si="69"/>
        <v>3833.3360664792613</v>
      </c>
      <c r="X173">
        <f t="shared" si="53"/>
        <v>7.5976533869624918E-7</v>
      </c>
      <c r="Y173" s="44">
        <f t="shared" si="70"/>
        <v>-2.1234016578471897E-2</v>
      </c>
      <c r="Z173">
        <f t="shared" si="57"/>
        <v>7.3896308752112202E-6</v>
      </c>
      <c r="AA173" s="43">
        <f t="shared" si="71"/>
        <v>8.0673031448870447E-2</v>
      </c>
    </row>
    <row r="174" spans="1:27">
      <c r="A174" s="74">
        <f t="shared" si="58"/>
        <v>166</v>
      </c>
      <c r="B174" s="40">
        <f t="shared" si="59"/>
        <v>7.3595025922713155</v>
      </c>
      <c r="C174" s="51">
        <f t="shared" si="60"/>
        <v>-2.1234016578471895</v>
      </c>
      <c r="D174" s="34">
        <f t="shared" si="61"/>
        <v>3102.7443224545827</v>
      </c>
      <c r="E174" s="34">
        <f t="shared" si="62"/>
        <v>3833.3360664792613</v>
      </c>
      <c r="F174" s="14">
        <f t="shared" si="63"/>
        <v>0.63398366814071294</v>
      </c>
      <c r="G174" s="14">
        <f>F174-(Gamma-lambda*LN(D174))</f>
        <v>-6.1415697896812893E-2</v>
      </c>
      <c r="H174" s="15">
        <f t="shared" si="54"/>
        <v>390.83307142671663</v>
      </c>
      <c r="I174" s="15">
        <f t="shared" si="48"/>
        <v>1267.4583873267777</v>
      </c>
      <c r="J174" s="34">
        <f t="shared" si="64"/>
        <v>3042.9145797518595</v>
      </c>
      <c r="K174" s="34">
        <f t="shared" si="49"/>
        <v>1.26</v>
      </c>
      <c r="L174" s="34">
        <f t="shared" si="65"/>
        <v>1.2354663059851181</v>
      </c>
      <c r="M174" s="40">
        <f t="shared" si="55"/>
        <v>2.4533694014881924E-2</v>
      </c>
      <c r="N174" s="44">
        <f t="shared" si="50"/>
        <v>2.0000000000000001E-4</v>
      </c>
      <c r="O174" s="44">
        <f t="shared" si="56"/>
        <v>4.9067388029763849E-6</v>
      </c>
      <c r="P174" s="14">
        <f t="shared" si="51"/>
        <v>148.54396983097391</v>
      </c>
      <c r="Q174" s="44">
        <f t="shared" si="66"/>
        <v>7.2886646071779312E-4</v>
      </c>
      <c r="R174" s="73">
        <f t="shared" si="67"/>
        <v>3045.13245813187</v>
      </c>
      <c r="S174" s="73">
        <f>Q174/(1/Mtc+1/(path_DqDp-V173))</f>
        <v>5.3578436998664362E-4</v>
      </c>
      <c r="T174" s="52">
        <f>D174*S174/(path_DqDp-E174/D174)</f>
        <v>0.94211967596575885</v>
      </c>
      <c r="U174" s="73">
        <f t="shared" si="68"/>
        <v>3103.6864421305486</v>
      </c>
      <c r="V174" s="14">
        <f t="shared" si="52"/>
        <v>1.2360018139052695</v>
      </c>
      <c r="W174">
        <f t="shared" si="69"/>
        <v>3836.1620722665502</v>
      </c>
      <c r="X174">
        <f t="shared" si="53"/>
        <v>7.4331408856175755E-7</v>
      </c>
      <c r="Y174" s="44">
        <f t="shared" si="70"/>
        <v>-2.1228366525580359E-2</v>
      </c>
      <c r="Z174">
        <f t="shared" si="57"/>
        <v>7.2307232777737677E-6</v>
      </c>
      <c r="AA174" s="43">
        <f t="shared" si="71"/>
        <v>8.0880262172148221E-2</v>
      </c>
    </row>
    <row r="175" spans="1:27">
      <c r="A175" s="74">
        <f t="shared" si="58"/>
        <v>167</v>
      </c>
      <c r="B175" s="40">
        <f t="shared" si="59"/>
        <v>7.3804139996954756</v>
      </c>
      <c r="C175" s="51">
        <f t="shared" si="60"/>
        <v>-2.122836652558036</v>
      </c>
      <c r="D175" s="34">
        <f t="shared" si="61"/>
        <v>3103.6864421305486</v>
      </c>
      <c r="E175" s="34">
        <f t="shared" si="62"/>
        <v>3836.1620722665502</v>
      </c>
      <c r="F175" s="14">
        <f t="shared" si="63"/>
        <v>0.63397442652555502</v>
      </c>
      <c r="G175" s="14">
        <f>F175-(Gamma-lambda*LN(D175))</f>
        <v>-6.1420385591759996E-2</v>
      </c>
      <c r="H175" s="15">
        <f t="shared" si="54"/>
        <v>390.8924033505848</v>
      </c>
      <c r="I175" s="15">
        <f t="shared" si="48"/>
        <v>1267.8360685988509</v>
      </c>
      <c r="J175" s="34">
        <f t="shared" si="64"/>
        <v>3045.13245813187</v>
      </c>
      <c r="K175" s="34">
        <f t="shared" si="49"/>
        <v>1.26</v>
      </c>
      <c r="L175" s="34">
        <f t="shared" si="65"/>
        <v>1.2360018139052695</v>
      </c>
      <c r="M175" s="40">
        <f t="shared" si="55"/>
        <v>2.3998186094730478E-2</v>
      </c>
      <c r="N175" s="44">
        <f t="shared" si="50"/>
        <v>2.0000000000000001E-4</v>
      </c>
      <c r="O175" s="44">
        <f t="shared" si="56"/>
        <v>4.7996372189460959E-6</v>
      </c>
      <c r="P175" s="14">
        <f t="shared" si="51"/>
        <v>148.54312968414138</v>
      </c>
      <c r="Q175" s="44">
        <f t="shared" si="66"/>
        <v>7.1295313385074158E-4</v>
      </c>
      <c r="R175" s="73">
        <f t="shared" si="67"/>
        <v>3047.3034948608856</v>
      </c>
      <c r="S175" s="73">
        <f>Q175/(1/Mtc+1/(path_DqDp-V174))</f>
        <v>5.2402032886115927E-4</v>
      </c>
      <c r="T175" s="52">
        <f>D175*S175/(path_DqDp-E175/D175)</f>
        <v>0.92199345946483335</v>
      </c>
      <c r="U175" s="73">
        <f t="shared" si="68"/>
        <v>3104.6084355900134</v>
      </c>
      <c r="V175" s="14">
        <f t="shared" si="52"/>
        <v>1.2365255697404967</v>
      </c>
      <c r="W175">
        <f t="shared" si="69"/>
        <v>3838.9277146390932</v>
      </c>
      <c r="X175">
        <f t="shared" si="53"/>
        <v>7.2721819665832231E-7</v>
      </c>
      <c r="Y175" s="44">
        <f t="shared" si="70"/>
        <v>-2.1222839670164754E-2</v>
      </c>
      <c r="Z175">
        <f t="shared" si="57"/>
        <v>7.0752011265425192E-6</v>
      </c>
      <c r="AA175" s="43">
        <f t="shared" si="71"/>
        <v>8.1087337373274768E-2</v>
      </c>
    </row>
    <row r="176" spans="1:27">
      <c r="A176" s="74">
        <f t="shared" si="58"/>
        <v>168</v>
      </c>
      <c r="B176" s="40">
        <f t="shared" si="59"/>
        <v>7.4013057483219846</v>
      </c>
      <c r="C176" s="51">
        <f t="shared" si="60"/>
        <v>-2.1222839670164753</v>
      </c>
      <c r="D176" s="34">
        <f t="shared" si="61"/>
        <v>3104.6084355900134</v>
      </c>
      <c r="E176" s="34">
        <f t="shared" si="62"/>
        <v>3838.9277146390932</v>
      </c>
      <c r="F176" s="14">
        <f t="shared" si="63"/>
        <v>0.63396538644092859</v>
      </c>
      <c r="G176" s="14">
        <f>F176-(Gamma-lambda*LN(D176))</f>
        <v>-6.1424970378348487E-2</v>
      </c>
      <c r="H176" s="15">
        <f t="shared" si="54"/>
        <v>390.95045906665905</v>
      </c>
      <c r="I176" s="15">
        <f t="shared" si="48"/>
        <v>1268.2056805516509</v>
      </c>
      <c r="J176" s="34">
        <f t="shared" si="64"/>
        <v>3047.3034948608856</v>
      </c>
      <c r="K176" s="34">
        <f t="shared" si="49"/>
        <v>1.26</v>
      </c>
      <c r="L176" s="34">
        <f t="shared" si="65"/>
        <v>1.2365255697404967</v>
      </c>
      <c r="M176" s="40">
        <f t="shared" si="55"/>
        <v>2.3474430259503354E-2</v>
      </c>
      <c r="N176" s="44">
        <f t="shared" si="50"/>
        <v>2.0000000000000001E-4</v>
      </c>
      <c r="O176" s="44">
        <f t="shared" si="56"/>
        <v>4.6948860519006714E-6</v>
      </c>
      <c r="P176" s="14">
        <f t="shared" si="51"/>
        <v>148.54230785826624</v>
      </c>
      <c r="Q176" s="44">
        <f t="shared" si="66"/>
        <v>6.9738920928090963E-4</v>
      </c>
      <c r="R176" s="73">
        <f t="shared" si="67"/>
        <v>3049.4286514356058</v>
      </c>
      <c r="S176" s="73">
        <f>Q176/(1/Mtc+1/(path_DqDp-V175))</f>
        <v>5.1251742465845162E-4</v>
      </c>
      <c r="T176" s="52">
        <f>D176*S176/(path_DqDp-E176/D176)</f>
        <v>0.90229032679955035</v>
      </c>
      <c r="U176" s="73">
        <f t="shared" si="68"/>
        <v>3105.510725916813</v>
      </c>
      <c r="V176" s="14">
        <f t="shared" si="52"/>
        <v>1.2370378341088633</v>
      </c>
      <c r="W176">
        <f t="shared" si="69"/>
        <v>3841.634262189978</v>
      </c>
      <c r="X176">
        <f t="shared" si="53"/>
        <v>7.1147002464700144E-7</v>
      </c>
      <c r="Y176" s="44">
        <f t="shared" si="70"/>
        <v>-2.1217433314088208E-2</v>
      </c>
      <c r="Z176">
        <f t="shared" si="57"/>
        <v>6.9229936635611585E-6</v>
      </c>
      <c r="AA176" s="43">
        <f t="shared" si="71"/>
        <v>8.1294260366938334E-2</v>
      </c>
    </row>
    <row r="177" spans="1:27">
      <c r="A177" s="74">
        <f t="shared" si="58"/>
        <v>169</v>
      </c>
      <c r="B177" s="40">
        <f t="shared" si="59"/>
        <v>7.4221782595575609</v>
      </c>
      <c r="C177" s="51">
        <f t="shared" si="60"/>
        <v>-2.1217433314088208</v>
      </c>
      <c r="D177" s="34">
        <f t="shared" si="61"/>
        <v>3105.510725916813</v>
      </c>
      <c r="E177" s="34">
        <f t="shared" si="62"/>
        <v>3841.634262189978</v>
      </c>
      <c r="F177" s="14">
        <f t="shared" si="63"/>
        <v>0.6339565434722636</v>
      </c>
      <c r="G177" s="14">
        <f>F177-(Gamma-lambda*LN(D177))</f>
        <v>-6.1429454540154804E-2</v>
      </c>
      <c r="H177" s="15">
        <f t="shared" si="54"/>
        <v>391.00726577813009</v>
      </c>
      <c r="I177" s="15">
        <f t="shared" si="48"/>
        <v>1268.5673928587692</v>
      </c>
      <c r="J177" s="34">
        <f t="shared" si="64"/>
        <v>3049.4286514356058</v>
      </c>
      <c r="K177" s="34">
        <f t="shared" si="49"/>
        <v>1.26</v>
      </c>
      <c r="L177" s="34">
        <f t="shared" si="65"/>
        <v>1.2370378341088633</v>
      </c>
      <c r="M177" s="40">
        <f t="shared" si="55"/>
        <v>2.2962165891136754E-2</v>
      </c>
      <c r="N177" s="44">
        <f t="shared" si="50"/>
        <v>2.0000000000000001E-4</v>
      </c>
      <c r="O177" s="44">
        <f t="shared" si="56"/>
        <v>4.5924331782273514E-6</v>
      </c>
      <c r="P177" s="14">
        <f t="shared" si="51"/>
        <v>148.54150395202396</v>
      </c>
      <c r="Q177" s="44">
        <f t="shared" si="66"/>
        <v>6.8216693109306409E-4</v>
      </c>
      <c r="R177" s="73">
        <f t="shared" si="67"/>
        <v>3051.508870820343</v>
      </c>
      <c r="S177" s="73">
        <f>Q177/(1/Mtc+1/(path_DqDp-V176))</f>
        <v>5.0126973963652449E-4</v>
      </c>
      <c r="T177" s="52">
        <f>D177*S177/(path_DqDp-E177/D177)</f>
        <v>0.88300167929688933</v>
      </c>
      <c r="U177" s="73">
        <f t="shared" si="68"/>
        <v>3106.3937275961098</v>
      </c>
      <c r="V177" s="14">
        <f t="shared" si="52"/>
        <v>1.2375388617333214</v>
      </c>
      <c r="W177">
        <f t="shared" si="69"/>
        <v>3844.2829577448188</v>
      </c>
      <c r="X177">
        <f t="shared" si="53"/>
        <v>6.9606209671447455E-7</v>
      </c>
      <c r="Y177" s="44">
        <f t="shared" si="70"/>
        <v>-2.1212144818813266E-2</v>
      </c>
      <c r="Z177">
        <f t="shared" si="57"/>
        <v>6.7740315504615095E-6</v>
      </c>
      <c r="AA177" s="43">
        <f t="shared" si="71"/>
        <v>8.1501034398488797E-2</v>
      </c>
    </row>
    <row r="178" spans="1:27">
      <c r="A178" s="74">
        <f t="shared" si="58"/>
        <v>170</v>
      </c>
      <c r="B178" s="40">
        <f t="shared" si="59"/>
        <v>7.4430319458884382</v>
      </c>
      <c r="C178" s="51">
        <f t="shared" si="60"/>
        <v>-2.1212144818813266</v>
      </c>
      <c r="D178" s="34">
        <f t="shared" si="61"/>
        <v>3106.3937275961098</v>
      </c>
      <c r="E178" s="34">
        <f t="shared" si="62"/>
        <v>3844.2829577448188</v>
      </c>
      <c r="F178" s="14">
        <f t="shared" si="63"/>
        <v>0.63394789330254109</v>
      </c>
      <c r="G178" s="14">
        <f>F178-(Gamma-lambda*LN(D178))</f>
        <v>-6.1433840309039311E-2</v>
      </c>
      <c r="H178" s="15">
        <f t="shared" si="54"/>
        <v>391.06285011899701</v>
      </c>
      <c r="I178" s="15">
        <f t="shared" si="48"/>
        <v>1268.9213717434729</v>
      </c>
      <c r="J178" s="34">
        <f t="shared" si="64"/>
        <v>3051.508870820343</v>
      </c>
      <c r="K178" s="34">
        <f t="shared" si="49"/>
        <v>1.26</v>
      </c>
      <c r="L178" s="34">
        <f t="shared" si="65"/>
        <v>1.2375388617333214</v>
      </c>
      <c r="M178" s="40">
        <f t="shared" si="55"/>
        <v>2.2461138266678615E-2</v>
      </c>
      <c r="N178" s="44">
        <f t="shared" si="50"/>
        <v>2.0000000000000001E-4</v>
      </c>
      <c r="O178" s="44">
        <f t="shared" si="56"/>
        <v>4.4922276533357234E-6</v>
      </c>
      <c r="P178" s="14">
        <f t="shared" si="51"/>
        <v>148.5407175729583</v>
      </c>
      <c r="Q178" s="44">
        <f t="shared" si="66"/>
        <v>6.6727871912757497E-4</v>
      </c>
      <c r="R178" s="73">
        <f t="shared" si="67"/>
        <v>3053.54507775107</v>
      </c>
      <c r="S178" s="73">
        <f>Q178/(1/Mtc+1/(path_DqDp-V177))</f>
        <v>4.9027149527776609E-4</v>
      </c>
      <c r="T178" s="52">
        <f>D178*S178/(path_DqDp-E178/D178)</f>
        <v>0.86411908023561557</v>
      </c>
      <c r="U178" s="73">
        <f t="shared" si="68"/>
        <v>3107.2578466763453</v>
      </c>
      <c r="V178" s="14">
        <f t="shared" si="52"/>
        <v>1.2380289015799382</v>
      </c>
      <c r="W178">
        <f t="shared" si="69"/>
        <v>3846.8750188463596</v>
      </c>
      <c r="X178">
        <f t="shared" si="53"/>
        <v>6.8098709618889387E-7</v>
      </c>
      <c r="Y178" s="44">
        <f t="shared" si="70"/>
        <v>-2.1206971604063742E-2</v>
      </c>
      <c r="Z178">
        <f t="shared" si="57"/>
        <v>6.6282468425524948E-6</v>
      </c>
      <c r="AA178" s="43">
        <f t="shared" si="71"/>
        <v>8.1707662645331344E-2</v>
      </c>
    </row>
    <row r="179" spans="1:27">
      <c r="A179" s="74">
        <f t="shared" si="58"/>
        <v>171</v>
      </c>
      <c r="B179" s="40">
        <f t="shared" si="59"/>
        <v>7.4638672110643425</v>
      </c>
      <c r="C179" s="51">
        <f t="shared" si="60"/>
        <v>-2.1206971604063742</v>
      </c>
      <c r="D179" s="34">
        <f t="shared" si="61"/>
        <v>3107.2578466763453</v>
      </c>
      <c r="E179" s="34">
        <f t="shared" si="62"/>
        <v>3846.8750188463596</v>
      </c>
      <c r="F179" s="14">
        <f t="shared" si="63"/>
        <v>0.63393943171010125</v>
      </c>
      <c r="G179" s="14">
        <f>F179-(Gamma-lambda*LN(D179))</f>
        <v>-6.1438129866361879E-2</v>
      </c>
      <c r="H179" s="15">
        <f t="shared" si="54"/>
        <v>391.11723816551483</v>
      </c>
      <c r="I179" s="15">
        <f t="shared" si="48"/>
        <v>1269.267780043775</v>
      </c>
      <c r="J179" s="34">
        <f t="shared" si="64"/>
        <v>3053.54507775107</v>
      </c>
      <c r="K179" s="34">
        <f t="shared" si="49"/>
        <v>1.26</v>
      </c>
      <c r="L179" s="34">
        <f t="shared" si="65"/>
        <v>1.2380289015799382</v>
      </c>
      <c r="M179" s="40">
        <f t="shared" si="55"/>
        <v>2.1971098420061841E-2</v>
      </c>
      <c r="N179" s="44">
        <f t="shared" si="50"/>
        <v>2.0000000000000001E-4</v>
      </c>
      <c r="O179" s="44">
        <f t="shared" si="56"/>
        <v>4.3942196840123684E-6</v>
      </c>
      <c r="P179" s="14">
        <f t="shared" si="51"/>
        <v>148.53994833728194</v>
      </c>
      <c r="Q179" s="44">
        <f t="shared" si="66"/>
        <v>6.5271716484586453E-4</v>
      </c>
      <c r="R179" s="73">
        <f t="shared" si="67"/>
        <v>3055.5381790369488</v>
      </c>
      <c r="S179" s="73">
        <f>Q179/(1/Mtc+1/(path_DqDp-V178))</f>
        <v>4.7951704880069471E-4</v>
      </c>
      <c r="T179" s="52">
        <f>D179*S179/(path_DqDp-E179/D179)</f>
        <v>0.84563425236491807</v>
      </c>
      <c r="U179" s="73">
        <f t="shared" si="68"/>
        <v>3108.1034809287103</v>
      </c>
      <c r="V179" s="14">
        <f t="shared" si="52"/>
        <v>1.238508196992687</v>
      </c>
      <c r="W179">
        <f t="shared" si="69"/>
        <v>3849.4116382317111</v>
      </c>
      <c r="X179">
        <f t="shared" si="53"/>
        <v>6.6623786222301614E-7</v>
      </c>
      <c r="Y179" s="44">
        <f t="shared" si="70"/>
        <v>-2.1201911146517507E-2</v>
      </c>
      <c r="Z179">
        <f t="shared" si="57"/>
        <v>6.4855729633631125E-6</v>
      </c>
      <c r="AA179" s="43">
        <f t="shared" si="71"/>
        <v>8.1914148218294708E-2</v>
      </c>
    </row>
    <row r="180" spans="1:27">
      <c r="A180" s="74">
        <f t="shared" si="58"/>
        <v>172</v>
      </c>
      <c r="B180" s="40">
        <f t="shared" si="59"/>
        <v>7.4846844502788867</v>
      </c>
      <c r="C180" s="51">
        <f t="shared" si="60"/>
        <v>-2.1201911146517505</v>
      </c>
      <c r="D180" s="34">
        <f t="shared" si="61"/>
        <v>3108.1034809287103</v>
      </c>
      <c r="E180" s="34">
        <f t="shared" si="62"/>
        <v>3849.4116382317111</v>
      </c>
      <c r="F180" s="14">
        <f t="shared" si="63"/>
        <v>0.63393115456650195</v>
      </c>
      <c r="G180" s="14">
        <f>F180-(Gamma-lambda*LN(D180))</f>
        <v>-6.144232534416727E-2</v>
      </c>
      <c r="H180" s="15">
        <f t="shared" si="54"/>
        <v>391.17045544743263</v>
      </c>
      <c r="I180" s="15">
        <f t="shared" si="48"/>
        <v>1269.6067772765027</v>
      </c>
      <c r="J180" s="34">
        <f t="shared" si="64"/>
        <v>3055.5381790369488</v>
      </c>
      <c r="K180" s="34">
        <f t="shared" si="49"/>
        <v>1.26</v>
      </c>
      <c r="L180" s="34">
        <f t="shared" si="65"/>
        <v>1.238508196992687</v>
      </c>
      <c r="M180" s="40">
        <f t="shared" si="55"/>
        <v>2.1491803007313015E-2</v>
      </c>
      <c r="N180" s="44">
        <f t="shared" si="50"/>
        <v>2.0000000000000001E-4</v>
      </c>
      <c r="O180" s="44">
        <f t="shared" si="56"/>
        <v>4.2983606014626036E-6</v>
      </c>
      <c r="P180" s="14">
        <f t="shared" si="51"/>
        <v>148.539195869682</v>
      </c>
      <c r="Q180" s="44">
        <f t="shared" si="66"/>
        <v>6.3847502729917779E-4</v>
      </c>
      <c r="R180" s="73">
        <f t="shared" si="67"/>
        <v>3057.4890638592233</v>
      </c>
      <c r="S180" s="73">
        <f>Q180/(1/Mtc+1/(path_DqDp-V179))</f>
        <v>4.6900088976748383E-4</v>
      </c>
      <c r="T180" s="52">
        <f>D180*S180/(path_DqDp-E180/D180)</f>
        <v>0.82753907543385097</v>
      </c>
      <c r="U180" s="73">
        <f t="shared" si="68"/>
        <v>3108.9310200041441</v>
      </c>
      <c r="V180" s="14">
        <f t="shared" si="52"/>
        <v>1.238976985824878</v>
      </c>
      <c r="W180">
        <f t="shared" si="69"/>
        <v>3851.8939843021981</v>
      </c>
      <c r="X180">
        <f t="shared" si="53"/>
        <v>6.5180738654297878E-7</v>
      </c>
      <c r="Y180" s="44">
        <f t="shared" si="70"/>
        <v>-2.1196960978529501E-2</v>
      </c>
      <c r="Z180">
        <f t="shared" si="57"/>
        <v>6.3459446794047882E-6</v>
      </c>
      <c r="AA180" s="43">
        <f t="shared" si="71"/>
        <v>8.2120494162974109E-2</v>
      </c>
    </row>
    <row r="181" spans="1:27">
      <c r="A181" s="74">
        <f t="shared" si="58"/>
        <v>173</v>
      </c>
      <c r="B181" s="40">
        <f t="shared" si="59"/>
        <v>7.5054840503464275</v>
      </c>
      <c r="C181" s="51">
        <f t="shared" si="60"/>
        <v>-2.11969609785295</v>
      </c>
      <c r="D181" s="34">
        <f t="shared" si="61"/>
        <v>3108.9310200041441</v>
      </c>
      <c r="E181" s="34">
        <f t="shared" si="62"/>
        <v>3851.8939843021981</v>
      </c>
      <c r="F181" s="14">
        <f t="shared" si="63"/>
        <v>0.63392305783442793</v>
      </c>
      <c r="G181" s="14">
        <f>F181-(Gamma-lambda*LN(D181))</f>
        <v>-6.1446428826339661E-2</v>
      </c>
      <c r="H181" s="15">
        <f t="shared" si="54"/>
        <v>391.2225269590237</v>
      </c>
      <c r="I181" s="15">
        <f t="shared" si="48"/>
        <v>1269.9385197003696</v>
      </c>
      <c r="J181" s="34">
        <f t="shared" si="64"/>
        <v>3057.4890638592233</v>
      </c>
      <c r="K181" s="34">
        <f t="shared" si="49"/>
        <v>1.26</v>
      </c>
      <c r="L181" s="34">
        <f t="shared" si="65"/>
        <v>1.238976985824878</v>
      </c>
      <c r="M181" s="40">
        <f t="shared" si="55"/>
        <v>2.1023014175121979E-2</v>
      </c>
      <c r="N181" s="44">
        <f t="shared" si="50"/>
        <v>2.0000000000000001E-4</v>
      </c>
      <c r="O181" s="44">
        <f t="shared" si="56"/>
        <v>4.204602835024396E-6</v>
      </c>
      <c r="P181" s="14">
        <f t="shared" si="51"/>
        <v>148.53845980312983</v>
      </c>
      <c r="Q181" s="44">
        <f t="shared" si="66"/>
        <v>6.2454522919839692E-4</v>
      </c>
      <c r="R181" s="73">
        <f t="shared" si="67"/>
        <v>3059.3986040673831</v>
      </c>
      <c r="S181" s="73">
        <f>Q181/(1/Mtc+1/(path_DqDp-V180))</f>
        <v>4.5871763678472649E-4</v>
      </c>
      <c r="T181" s="52">
        <f>D181*S181/(path_DqDp-E181/D181)</f>
        <v>0.80982558373380342</v>
      </c>
      <c r="U181" s="73">
        <f t="shared" si="68"/>
        <v>3109.7408455878781</v>
      </c>
      <c r="V181" s="14">
        <f t="shared" si="52"/>
        <v>1.2394355005673392</v>
      </c>
      <c r="W181">
        <f t="shared" si="69"/>
        <v>3854.3232015859126</v>
      </c>
      <c r="X181">
        <f t="shared" si="53"/>
        <v>6.3768881026214909E-7</v>
      </c>
      <c r="Y181" s="44">
        <f t="shared" si="70"/>
        <v>-2.1192118686884216E-2</v>
      </c>
      <c r="Z181">
        <f t="shared" si="57"/>
        <v>6.2092980754375458E-6</v>
      </c>
      <c r="AA181" s="43">
        <f t="shared" si="71"/>
        <v>8.2326703461049547E-2</v>
      </c>
    </row>
    <row r="182" spans="1:27">
      <c r="A182" s="74">
        <f t="shared" si="58"/>
        <v>174</v>
      </c>
      <c r="B182" s="40">
        <f t="shared" si="59"/>
        <v>7.5262663898754809</v>
      </c>
      <c r="C182" s="51">
        <f t="shared" si="60"/>
        <v>-2.1192118686884216</v>
      </c>
      <c r="D182" s="34">
        <f t="shared" si="61"/>
        <v>3109.7408455878781</v>
      </c>
      <c r="E182" s="34">
        <f t="shared" si="62"/>
        <v>3854.3232015859126</v>
      </c>
      <c r="F182" s="14">
        <f t="shared" si="63"/>
        <v>0.63391513756564721</v>
      </c>
      <c r="G182" s="14">
        <f>F182-(Gamma-lambda*LN(D182))</f>
        <v>-6.1450442349729295E-2</v>
      </c>
      <c r="H182" s="15">
        <f t="shared" si="54"/>
        <v>391.27347716991244</v>
      </c>
      <c r="I182" s="15">
        <f t="shared" si="48"/>
        <v>1270.2631603780576</v>
      </c>
      <c r="J182" s="34">
        <f t="shared" si="64"/>
        <v>3059.3986040673831</v>
      </c>
      <c r="K182" s="34">
        <f t="shared" si="49"/>
        <v>1.26</v>
      </c>
      <c r="L182" s="34">
        <f t="shared" si="65"/>
        <v>1.2394355005673392</v>
      </c>
      <c r="M182" s="40">
        <f t="shared" si="55"/>
        <v>2.056449943266081E-2</v>
      </c>
      <c r="N182" s="44">
        <f t="shared" si="50"/>
        <v>2.0000000000000001E-4</v>
      </c>
      <c r="O182" s="44">
        <f t="shared" si="56"/>
        <v>4.1128998865321618E-6</v>
      </c>
      <c r="P182" s="14">
        <f t="shared" si="51"/>
        <v>148.53773977869523</v>
      </c>
      <c r="Q182" s="44">
        <f t="shared" si="66"/>
        <v>6.1092085308153937E-4</v>
      </c>
      <c r="R182" s="73">
        <f t="shared" si="67"/>
        <v>3061.2676544724964</v>
      </c>
      <c r="S182" s="73">
        <f>Q182/(1/Mtc+1/(path_DqDp-V181))</f>
        <v>4.4866203429412663E-4</v>
      </c>
      <c r="T182" s="52">
        <f>D182*S182/(path_DqDp-E182/D182)</f>
        <v>0.79248596365461377</v>
      </c>
      <c r="U182" s="73">
        <f t="shared" si="68"/>
        <v>3110.5333315515327</v>
      </c>
      <c r="V182" s="14">
        <f t="shared" si="52"/>
        <v>1.2398839684734198</v>
      </c>
      <c r="W182">
        <f t="shared" si="69"/>
        <v>3856.7004111929618</v>
      </c>
      <c r="X182">
        <f t="shared" si="53"/>
        <v>6.2387542075828841E-7</v>
      </c>
      <c r="Y182" s="44">
        <f t="shared" si="70"/>
        <v>-2.1187381911576927E-2</v>
      </c>
      <c r="Z182">
        <f t="shared" si="57"/>
        <v>6.0755705299620033E-6</v>
      </c>
      <c r="AA182" s="43">
        <f t="shared" si="71"/>
        <v>8.2532779031579503E-2</v>
      </c>
    </row>
    <row r="183" spans="1:27">
      <c r="A183" s="74">
        <f t="shared" si="58"/>
        <v>175</v>
      </c>
      <c r="B183" s="40">
        <f t="shared" si="59"/>
        <v>7.5470318394387199</v>
      </c>
      <c r="C183" s="51">
        <f t="shared" si="60"/>
        <v>-2.1187381911576928</v>
      </c>
      <c r="D183" s="34">
        <f t="shared" si="61"/>
        <v>3110.5333315515327</v>
      </c>
      <c r="E183" s="34">
        <f t="shared" si="62"/>
        <v>3856.7004111929618</v>
      </c>
      <c r="F183" s="14">
        <f t="shared" si="63"/>
        <v>0.63390738989901474</v>
      </c>
      <c r="G183" s="14">
        <f>F183-(Gamma-lambda*LN(D183))</f>
        <v>-6.145436790525205E-2</v>
      </c>
      <c r="H183" s="15">
        <f t="shared" si="54"/>
        <v>391.32333003569988</v>
      </c>
      <c r="I183" s="15">
        <f t="shared" si="48"/>
        <v>1270.5808492373128</v>
      </c>
      <c r="J183" s="34">
        <f t="shared" si="64"/>
        <v>3061.2676544724964</v>
      </c>
      <c r="K183" s="34">
        <f t="shared" si="49"/>
        <v>1.26</v>
      </c>
      <c r="L183" s="34">
        <f t="shared" si="65"/>
        <v>1.2398839684734198</v>
      </c>
      <c r="M183" s="40">
        <f t="shared" si="55"/>
        <v>2.0116031526580258E-2</v>
      </c>
      <c r="N183" s="44">
        <f t="shared" si="50"/>
        <v>2.0000000000000001E-4</v>
      </c>
      <c r="O183" s="44">
        <f t="shared" si="56"/>
        <v>4.0232063053160519E-6</v>
      </c>
      <c r="P183" s="14">
        <f t="shared" si="51"/>
        <v>148.53703544536498</v>
      </c>
      <c r="Q183" s="44">
        <f t="shared" si="66"/>
        <v>5.9759513757674625E-4</v>
      </c>
      <c r="R183" s="73">
        <f t="shared" si="67"/>
        <v>3063.0970531376302</v>
      </c>
      <c r="S183" s="73">
        <f>Q183/(1/Mtc+1/(path_DqDp-V182))</f>
        <v>4.3882894945071309E-4</v>
      </c>
      <c r="T183" s="52">
        <f>D183*S183/(path_DqDp-E183/D183)</f>
        <v>0.7755125512562393</v>
      </c>
      <c r="U183" s="73">
        <f t="shared" si="68"/>
        <v>3111.308844102789</v>
      </c>
      <c r="V183" s="14">
        <f t="shared" si="52"/>
        <v>1.2403226116809123</v>
      </c>
      <c r="W183">
        <f t="shared" si="69"/>
        <v>3859.0267112634915</v>
      </c>
      <c r="X183">
        <f t="shared" si="53"/>
        <v>6.1036064861339097E-7</v>
      </c>
      <c r="Y183" s="44">
        <f t="shared" si="70"/>
        <v>-2.1182748344622998E-2</v>
      </c>
      <c r="Z183">
        <f t="shared" si="57"/>
        <v>5.9447006911584952E-6</v>
      </c>
      <c r="AA183" s="43">
        <f t="shared" si="71"/>
        <v>8.2738723732270661E-2</v>
      </c>
    </row>
    <row r="184" spans="1:27">
      <c r="A184" s="74">
        <f t="shared" si="58"/>
        <v>176</v>
      </c>
      <c r="B184" s="40">
        <f t="shared" si="59"/>
        <v>7.5677807617396331</v>
      </c>
      <c r="C184" s="51">
        <f t="shared" si="60"/>
        <v>-2.1182748344622997</v>
      </c>
      <c r="D184" s="34">
        <f t="shared" si="61"/>
        <v>3111.308844102789</v>
      </c>
      <c r="E184" s="34">
        <f t="shared" si="62"/>
        <v>3859.0267112634915</v>
      </c>
      <c r="F184" s="14">
        <f t="shared" si="63"/>
        <v>0.63389981105852311</v>
      </c>
      <c r="G184" s="14">
        <f>F184-(Gamma-lambda*LN(D184))</f>
        <v>-6.1458207438959356E-2</v>
      </c>
      <c r="H184" s="15">
        <f t="shared" si="54"/>
        <v>391.37210900839085</v>
      </c>
      <c r="I184" s="15">
        <f t="shared" si="48"/>
        <v>1270.8917331310647</v>
      </c>
      <c r="J184" s="34">
        <f t="shared" si="64"/>
        <v>3063.0970531376302</v>
      </c>
      <c r="K184" s="34">
        <f t="shared" si="49"/>
        <v>1.26</v>
      </c>
      <c r="L184" s="34">
        <f t="shared" si="65"/>
        <v>1.2403226116809123</v>
      </c>
      <c r="M184" s="40">
        <f t="shared" si="55"/>
        <v>1.9677388319087719E-2</v>
      </c>
      <c r="N184" s="44">
        <f t="shared" si="50"/>
        <v>2.0000000000000001E-4</v>
      </c>
      <c r="O184" s="44">
        <f t="shared" si="56"/>
        <v>3.9354776638175442E-6</v>
      </c>
      <c r="P184" s="14">
        <f t="shared" si="51"/>
        <v>148.53634645986574</v>
      </c>
      <c r="Q184" s="44">
        <f t="shared" si="66"/>
        <v>5.8456147375786577E-4</v>
      </c>
      <c r="R184" s="73">
        <f t="shared" si="67"/>
        <v>3064.8876216652757</v>
      </c>
      <c r="S184" s="73">
        <f>Q184/(1/Mtc+1/(path_DqDp-V183))</f>
        <v>4.2921336908568228E-4</v>
      </c>
      <c r="T184" s="52">
        <f>D184*S184/(path_DqDp-E184/D184)</f>
        <v>0.75889782985680043</v>
      </c>
      <c r="U184" s="73">
        <f t="shared" si="68"/>
        <v>3112.0677419326457</v>
      </c>
      <c r="V184" s="14">
        <f t="shared" si="52"/>
        <v>1.2407516473309717</v>
      </c>
      <c r="W184">
        <f t="shared" si="69"/>
        <v>3861.3031774085075</v>
      </c>
      <c r="X184">
        <f t="shared" si="53"/>
        <v>5.9713806461477448E-7</v>
      </c>
      <c r="Y184" s="44">
        <f t="shared" si="70"/>
        <v>-2.1178215728894566E-2</v>
      </c>
      <c r="Z184">
        <f t="shared" si="57"/>
        <v>5.8166284531205456E-6</v>
      </c>
      <c r="AA184" s="43">
        <f t="shared" si="71"/>
        <v>8.2944540360723781E-2</v>
      </c>
    </row>
    <row r="185" spans="1:27">
      <c r="A185" s="74">
        <f t="shared" si="58"/>
        <v>177</v>
      </c>
      <c r="B185" s="40">
        <f t="shared" si="59"/>
        <v>7.5885135117758935</v>
      </c>
      <c r="C185" s="51">
        <f t="shared" si="60"/>
        <v>-2.1178215728894565</v>
      </c>
      <c r="D185" s="34">
        <f t="shared" si="61"/>
        <v>3112.0677419326457</v>
      </c>
      <c r="E185" s="34">
        <f t="shared" si="62"/>
        <v>3861.3031774085075</v>
      </c>
      <c r="F185" s="14">
        <f t="shared" si="63"/>
        <v>0.6338923973513968</v>
      </c>
      <c r="G185" s="14">
        <f>F185-(Gamma-lambda*LN(D185))</f>
        <v>-6.1461962853084473E-2</v>
      </c>
      <c r="H185" s="15">
        <f t="shared" si="54"/>
        <v>391.41983704662596</v>
      </c>
      <c r="I185" s="15">
        <f t="shared" si="48"/>
        <v>1271.1959558965696</v>
      </c>
      <c r="J185" s="34">
        <f t="shared" si="64"/>
        <v>3064.8876216652757</v>
      </c>
      <c r="K185" s="34">
        <f t="shared" si="49"/>
        <v>1.26</v>
      </c>
      <c r="L185" s="34">
        <f t="shared" si="65"/>
        <v>1.2407516473309717</v>
      </c>
      <c r="M185" s="40">
        <f t="shared" si="55"/>
        <v>1.9248352669028357E-2</v>
      </c>
      <c r="N185" s="44">
        <f t="shared" si="50"/>
        <v>2.0000000000000001E-4</v>
      </c>
      <c r="O185" s="44">
        <f t="shared" si="56"/>
        <v>3.8496705338056718E-6</v>
      </c>
      <c r="P185" s="14">
        <f t="shared" si="51"/>
        <v>148.53567248649063</v>
      </c>
      <c r="Q185" s="44">
        <f t="shared" si="66"/>
        <v>5.7181340159025281E-4</v>
      </c>
      <c r="R185" s="73">
        <f t="shared" si="67"/>
        <v>3066.6401654817118</v>
      </c>
      <c r="S185" s="73">
        <f>Q185/(1/Mtc+1/(path_DqDp-V184))</f>
        <v>4.1981039675139303E-4</v>
      </c>
      <c r="T185" s="52">
        <f>D185*S185/(path_DqDp-E185/D185)</f>
        <v>0.7426344276382828</v>
      </c>
      <c r="U185" s="73">
        <f t="shared" si="68"/>
        <v>3112.810376360284</v>
      </c>
      <c r="V185" s="14">
        <f t="shared" si="52"/>
        <v>1.2411712876841112</v>
      </c>
      <c r="W185">
        <f t="shared" si="69"/>
        <v>3863.5308631435564</v>
      </c>
      <c r="X185">
        <f t="shared" si="53"/>
        <v>5.842013768164528E-7</v>
      </c>
      <c r="Y185" s="44">
        <f t="shared" si="70"/>
        <v>-2.1173781856983945E-2</v>
      </c>
      <c r="Z185">
        <f t="shared" si="57"/>
        <v>5.6912949324628788E-6</v>
      </c>
      <c r="AA185" s="43">
        <f t="shared" si="71"/>
        <v>8.3150231655656243E-2</v>
      </c>
    </row>
    <row r="186" spans="1:27">
      <c r="A186" s="74">
        <f t="shared" si="58"/>
        <v>178</v>
      </c>
      <c r="B186" s="40">
        <f t="shared" si="59"/>
        <v>7.6092304369994919</v>
      </c>
      <c r="C186" s="51">
        <f t="shared" si="60"/>
        <v>-2.1173781856983944</v>
      </c>
      <c r="D186" s="34">
        <f t="shared" si="61"/>
        <v>3112.810376360284</v>
      </c>
      <c r="E186" s="34">
        <f t="shared" si="62"/>
        <v>3863.5308631435564</v>
      </c>
      <c r="F186" s="14">
        <f t="shared" si="63"/>
        <v>0.63388514516623129</v>
      </c>
      <c r="G186" s="14">
        <f>F186-(Gamma-lambda*LN(D186))</f>
        <v>-6.1465636007060676E-2</v>
      </c>
      <c r="H186" s="15">
        <f t="shared" si="54"/>
        <v>391.46653662572112</v>
      </c>
      <c r="I186" s="15">
        <f t="shared" si="48"/>
        <v>1271.4936584135935</v>
      </c>
      <c r="J186" s="34">
        <f t="shared" si="64"/>
        <v>3066.6401654817118</v>
      </c>
      <c r="K186" s="34">
        <f t="shared" si="49"/>
        <v>1.26</v>
      </c>
      <c r="L186" s="34">
        <f t="shared" si="65"/>
        <v>1.2411712876841112</v>
      </c>
      <c r="M186" s="40">
        <f t="shared" si="55"/>
        <v>1.8828712315888785E-2</v>
      </c>
      <c r="N186" s="44">
        <f t="shared" si="50"/>
        <v>2.0000000000000001E-4</v>
      </c>
      <c r="O186" s="44">
        <f t="shared" si="56"/>
        <v>3.7657424631777573E-6</v>
      </c>
      <c r="P186" s="14">
        <f t="shared" si="51"/>
        <v>148.53501319693012</v>
      </c>
      <c r="Q186" s="44">
        <f t="shared" si="66"/>
        <v>5.5934460646434828E-4</v>
      </c>
      <c r="R186" s="73">
        <f t="shared" si="67"/>
        <v>3068.3554741182411</v>
      </c>
      <c r="S186" s="73">
        <f>Q186/(1/Mtc+1/(path_DqDp-V185))</f>
        <v>4.1061524984602562E-4</v>
      </c>
      <c r="T186" s="52">
        <f>D186*S186/(path_DqDp-E186/D186)</f>
        <v>0.72671511527093935</v>
      </c>
      <c r="U186" s="73">
        <f t="shared" si="68"/>
        <v>3113.5370914755549</v>
      </c>
      <c r="V186" s="14">
        <f t="shared" si="52"/>
        <v>1.2415817402333575</v>
      </c>
      <c r="W186">
        <f t="shared" si="69"/>
        <v>3865.7108003153262</v>
      </c>
      <c r="X186">
        <f t="shared" si="53"/>
        <v>5.715444276597031E-7</v>
      </c>
      <c r="Y186" s="44">
        <f t="shared" si="70"/>
        <v>-2.1169444570093107E-2</v>
      </c>
      <c r="Z186">
        <f t="shared" si="57"/>
        <v>5.5686424453030701E-6</v>
      </c>
      <c r="AA186" s="43">
        <f t="shared" si="71"/>
        <v>8.3355800298101551E-2</v>
      </c>
    </row>
    <row r="187" spans="1:27">
      <c r="A187" s="74">
        <f t="shared" si="58"/>
        <v>179</v>
      </c>
      <c r="B187" s="40">
        <f t="shared" si="59"/>
        <v>7.6299318774737177</v>
      </c>
      <c r="C187" s="51">
        <f t="shared" si="60"/>
        <v>-2.1169444570093106</v>
      </c>
      <c r="D187" s="34">
        <f t="shared" si="61"/>
        <v>3113.5370914755549</v>
      </c>
      <c r="E187" s="34">
        <f t="shared" si="62"/>
        <v>3865.7108003153262</v>
      </c>
      <c r="F187" s="14">
        <f t="shared" si="63"/>
        <v>0.63387805097117433</v>
      </c>
      <c r="G187" s="14">
        <f>F187-(Gamma-lambda*LN(D187))</f>
        <v>-6.14692287185159E-2</v>
      </c>
      <c r="H187" s="15">
        <f t="shared" si="54"/>
        <v>391.51222974751818</v>
      </c>
      <c r="I187" s="15">
        <f t="shared" si="48"/>
        <v>1271.7849786616346</v>
      </c>
      <c r="J187" s="34">
        <f t="shared" si="64"/>
        <v>3068.3554741182411</v>
      </c>
      <c r="K187" s="34">
        <f t="shared" si="49"/>
        <v>1.26</v>
      </c>
      <c r="L187" s="34">
        <f t="shared" si="65"/>
        <v>1.2415817402333575</v>
      </c>
      <c r="M187" s="40">
        <f t="shared" si="55"/>
        <v>1.8418259766642464E-2</v>
      </c>
      <c r="N187" s="44">
        <f t="shared" si="50"/>
        <v>2.0000000000000001E-4</v>
      </c>
      <c r="O187" s="44">
        <f t="shared" si="56"/>
        <v>3.683651953328493E-6</v>
      </c>
      <c r="P187" s="14">
        <f t="shared" si="51"/>
        <v>148.53436827010677</v>
      </c>
      <c r="Q187" s="44">
        <f t="shared" si="66"/>
        <v>5.4714891581459258E-4</v>
      </c>
      <c r="R187" s="73">
        <f t="shared" si="67"/>
        <v>3070.0343214892387</v>
      </c>
      <c r="S187" s="73">
        <f>Q187/(1/Mtc+1/(path_DqDp-V186))</f>
        <v>4.0162325681544124E-4</v>
      </c>
      <c r="T187" s="52">
        <f>D187*S187/(path_DqDp-E187/D187)</f>
        <v>0.71113280355723618</v>
      </c>
      <c r="U187" s="73">
        <f t="shared" si="68"/>
        <v>3114.248224279112</v>
      </c>
      <c r="V187" s="14">
        <f t="shared" si="52"/>
        <v>1.2419832078146371</v>
      </c>
      <c r="W187">
        <f t="shared" si="69"/>
        <v>3867.8439995212088</v>
      </c>
      <c r="X187">
        <f t="shared" si="53"/>
        <v>5.5916119115166646E-7</v>
      </c>
      <c r="Y187" s="44">
        <f t="shared" si="70"/>
        <v>-2.1165201756948627E-2</v>
      </c>
      <c r="Z187">
        <f t="shared" si="57"/>
        <v>5.4486144845547306E-6</v>
      </c>
      <c r="AA187" s="43">
        <f t="shared" si="71"/>
        <v>8.3561248912586109E-2</v>
      </c>
    </row>
    <row r="188" spans="1:27">
      <c r="A188" s="74">
        <f t="shared" si="58"/>
        <v>180</v>
      </c>
      <c r="B188" s="40">
        <f t="shared" si="59"/>
        <v>7.6506181660269901</v>
      </c>
      <c r="C188" s="51">
        <f t="shared" si="60"/>
        <v>-2.1165201756948626</v>
      </c>
      <c r="D188" s="34">
        <f t="shared" si="61"/>
        <v>3114.248224279112</v>
      </c>
      <c r="E188" s="34">
        <f t="shared" si="62"/>
        <v>3867.8439995212088</v>
      </c>
      <c r="F188" s="14">
        <f t="shared" si="63"/>
        <v>0.6338711113121489</v>
      </c>
      <c r="G188" s="14">
        <f>F188-(Gamma-lambda*LN(D188))</f>
        <v>-6.1472742764242638E-2</v>
      </c>
      <c r="H188" s="15">
        <f t="shared" si="54"/>
        <v>391.55693795004811</v>
      </c>
      <c r="I188" s="15">
        <f t="shared" si="48"/>
        <v>1272.0700517761998</v>
      </c>
      <c r="J188" s="34">
        <f t="shared" si="64"/>
        <v>3070.0343214892387</v>
      </c>
      <c r="K188" s="34">
        <f t="shared" si="49"/>
        <v>1.26</v>
      </c>
      <c r="L188" s="34">
        <f t="shared" si="65"/>
        <v>1.2419832078146371</v>
      </c>
      <c r="M188" s="40">
        <f t="shared" si="55"/>
        <v>1.8016792185362895E-2</v>
      </c>
      <c r="N188" s="44">
        <f t="shared" si="50"/>
        <v>2.0000000000000001E-4</v>
      </c>
      <c r="O188" s="44">
        <f t="shared" si="56"/>
        <v>3.6033584370725793E-6</v>
      </c>
      <c r="P188" s="14">
        <f t="shared" si="51"/>
        <v>148.53373739201353</v>
      </c>
      <c r="Q188" s="44">
        <f t="shared" si="66"/>
        <v>5.3522029582143483E-4</v>
      </c>
      <c r="R188" s="73">
        <f t="shared" si="67"/>
        <v>3071.6774661669683</v>
      </c>
      <c r="S188" s="73">
        <f>Q188/(1/Mtc+1/(path_DqDp-V187))</f>
        <v>3.9282985442995965E-4</v>
      </c>
      <c r="T188" s="52">
        <f>D188*S188/(path_DqDp-E188/D188)</f>
        <v>0.69588054109629538</v>
      </c>
      <c r="U188" s="73">
        <f t="shared" si="68"/>
        <v>3114.9441048202084</v>
      </c>
      <c r="V188" s="14">
        <f t="shared" si="52"/>
        <v>1.2423758887144674</v>
      </c>
      <c r="W188">
        <f t="shared" si="69"/>
        <v>3869.9314505218972</v>
      </c>
      <c r="X188">
        <f t="shared" si="53"/>
        <v>5.470457701009726E-7</v>
      </c>
      <c r="Y188" s="44">
        <f t="shared" si="70"/>
        <v>-2.1161051352741454E-2</v>
      </c>
      <c r="Z188">
        <f t="shared" si="57"/>
        <v>5.331155697602943E-6</v>
      </c>
      <c r="AA188" s="43">
        <f t="shared" si="71"/>
        <v>8.3766580068283705E-2</v>
      </c>
    </row>
    <row r="189" spans="1:27">
      <c r="A189" s="74">
        <f t="shared" si="58"/>
        <v>181</v>
      </c>
      <c r="B189" s="40">
        <f t="shared" si="59"/>
        <v>7.6712896284036542</v>
      </c>
      <c r="C189" s="51">
        <f t="shared" si="60"/>
        <v>-2.1161051352741453</v>
      </c>
      <c r="D189" s="34">
        <f t="shared" si="61"/>
        <v>3114.9441048202084</v>
      </c>
      <c r="E189" s="34">
        <f t="shared" si="62"/>
        <v>3869.9314505218972</v>
      </c>
      <c r="F189" s="14">
        <f t="shared" si="63"/>
        <v>0.63386432281111782</v>
      </c>
      <c r="G189" s="14">
        <f>F189-(Gamma-lambda*LN(D189))</f>
        <v>-6.1476179881142845E-2</v>
      </c>
      <c r="H189" s="15">
        <f t="shared" si="54"/>
        <v>391.60068231701121</v>
      </c>
      <c r="I189" s="15">
        <f t="shared" si="48"/>
        <v>1272.3490101041384</v>
      </c>
      <c r="J189" s="34">
        <f t="shared" si="64"/>
        <v>3071.6774661669683</v>
      </c>
      <c r="K189" s="34">
        <f t="shared" si="49"/>
        <v>1.26</v>
      </c>
      <c r="L189" s="34">
        <f t="shared" si="65"/>
        <v>1.2423758887144674</v>
      </c>
      <c r="M189" s="40">
        <f t="shared" si="55"/>
        <v>1.7624111285532651E-2</v>
      </c>
      <c r="N189" s="44">
        <f t="shared" si="50"/>
        <v>2.0000000000000001E-4</v>
      </c>
      <c r="O189" s="44">
        <f t="shared" si="56"/>
        <v>3.5248222571065303E-6</v>
      </c>
      <c r="P189" s="14">
        <f t="shared" si="51"/>
        <v>148.53312025555618</v>
      </c>
      <c r="Q189" s="44">
        <f t="shared" si="66"/>
        <v>5.235528481942653E-4</v>
      </c>
      <c r="R189" s="73">
        <f t="shared" si="67"/>
        <v>3073.2856516531137</v>
      </c>
      <c r="S189" s="73">
        <f>Q189/(1/Mtc+1/(path_DqDp-V188))</f>
        <v>3.8423058513384968E-4</v>
      </c>
      <c r="T189" s="52">
        <f>D189*S189/(path_DqDp-E189/D189)</f>
        <v>0.6809515119697116</v>
      </c>
      <c r="U189" s="73">
        <f t="shared" si="68"/>
        <v>3115.6250563321782</v>
      </c>
      <c r="V189" s="14">
        <f t="shared" si="52"/>
        <v>1.2427599767750277</v>
      </c>
      <c r="W189">
        <f t="shared" si="69"/>
        <v>3871.9741226470724</v>
      </c>
      <c r="X189">
        <f t="shared" si="53"/>
        <v>5.3519239340939761E-7</v>
      </c>
      <c r="Y189" s="44">
        <f t="shared" si="70"/>
        <v>-2.1156991338090937E-2</v>
      </c>
      <c r="Z189">
        <f t="shared" si="57"/>
        <v>5.2162118643132522E-6</v>
      </c>
      <c r="AA189" s="43">
        <f t="shared" si="71"/>
        <v>8.3971796280148017E-2</v>
      </c>
    </row>
    <row r="190" spans="1:27">
      <c r="A190" s="74">
        <f t="shared" si="58"/>
        <v>182</v>
      </c>
      <c r="B190" s="40">
        <f t="shared" si="59"/>
        <v>7.6919465834117711</v>
      </c>
      <c r="C190" s="51">
        <f t="shared" si="60"/>
        <v>-2.1156991338090938</v>
      </c>
      <c r="D190" s="34">
        <f t="shared" si="61"/>
        <v>3115.6250563321782</v>
      </c>
      <c r="E190" s="34">
        <f t="shared" si="62"/>
        <v>3871.9741226470724</v>
      </c>
      <c r="F190" s="14">
        <f t="shared" si="63"/>
        <v>0.63385768216438632</v>
      </c>
      <c r="G190" s="14">
        <f>F190-(Gamma-lambda*LN(D190))</f>
        <v>-6.1479541767152535E-2</v>
      </c>
      <c r="H190" s="15">
        <f t="shared" si="54"/>
        <v>391.64348348707631</v>
      </c>
      <c r="I190" s="15">
        <f t="shared" si="48"/>
        <v>1272.6219832580446</v>
      </c>
      <c r="J190" s="34">
        <f t="shared" si="64"/>
        <v>3073.2856516531137</v>
      </c>
      <c r="K190" s="34">
        <f t="shared" si="49"/>
        <v>1.26</v>
      </c>
      <c r="L190" s="34">
        <f t="shared" si="65"/>
        <v>1.2427599767750277</v>
      </c>
      <c r="M190" s="40">
        <f t="shared" si="55"/>
        <v>1.7240023224972312E-2</v>
      </c>
      <c r="N190" s="44">
        <f t="shared" si="50"/>
        <v>2.0000000000000001E-4</v>
      </c>
      <c r="O190" s="44">
        <f t="shared" si="56"/>
        <v>3.4480046449944626E-6</v>
      </c>
      <c r="P190" s="14">
        <f t="shared" si="51"/>
        <v>148.53251656039876</v>
      </c>
      <c r="Q190" s="44">
        <f t="shared" si="66"/>
        <v>5.1214080703297182E-4</v>
      </c>
      <c r="R190" s="73">
        <f t="shared" si="67"/>
        <v>3074.8596066469945</v>
      </c>
      <c r="S190" s="73">
        <f>Q190/(1/Mtc+1/(path_DqDp-V189))</f>
        <v>3.7582109446525987E-4</v>
      </c>
      <c r="T190" s="52">
        <f>D190*S190/(path_DqDp-E190/D190)</f>
        <v>0.66633903344929579</v>
      </c>
      <c r="U190" s="73">
        <f t="shared" si="68"/>
        <v>3116.2913953656275</v>
      </c>
      <c r="V190" s="14">
        <f t="shared" si="52"/>
        <v>1.2431356614966751</v>
      </c>
      <c r="W190">
        <f t="shared" si="69"/>
        <v>3873.9729651942462</v>
      </c>
      <c r="X190">
        <f t="shared" si="53"/>
        <v>5.2359541341836528E-7</v>
      </c>
      <c r="Y190" s="44">
        <f t="shared" si="70"/>
        <v>-2.1153019738032526E-2</v>
      </c>
      <c r="Z190">
        <f t="shared" si="57"/>
        <v>5.1037298753874642E-6</v>
      </c>
      <c r="AA190" s="43">
        <f t="shared" si="71"/>
        <v>8.4176900010023412E-2</v>
      </c>
    </row>
    <row r="191" spans="1:27">
      <c r="A191" s="74">
        <f t="shared" si="58"/>
        <v>183</v>
      </c>
      <c r="B191" s="40">
        <f t="shared" si="59"/>
        <v>7.7125893430679238</v>
      </c>
      <c r="C191" s="51">
        <f t="shared" si="60"/>
        <v>-2.1153019738032528</v>
      </c>
      <c r="D191" s="34">
        <f t="shared" si="61"/>
        <v>3116.2913953656275</v>
      </c>
      <c r="E191" s="34">
        <f t="shared" si="62"/>
        <v>3873.9729651942462</v>
      </c>
      <c r="F191" s="14">
        <f t="shared" si="63"/>
        <v>0.63385118614094549</v>
      </c>
      <c r="G191" s="14">
        <f>F191-(Gamma-lambda*LN(D191))</f>
        <v>-6.1482830082140505E-2</v>
      </c>
      <c r="H191" s="15">
        <f t="shared" si="54"/>
        <v>391.68536166300248</v>
      </c>
      <c r="I191" s="15">
        <f t="shared" si="48"/>
        <v>1272.8890981697382</v>
      </c>
      <c r="J191" s="34">
        <f t="shared" si="64"/>
        <v>3074.8596066469945</v>
      </c>
      <c r="K191" s="34">
        <f t="shared" si="49"/>
        <v>1.26</v>
      </c>
      <c r="L191" s="34">
        <f t="shared" si="65"/>
        <v>1.2431356614966751</v>
      </c>
      <c r="M191" s="40">
        <f t="shared" si="55"/>
        <v>1.6864338503324916E-2</v>
      </c>
      <c r="N191" s="44">
        <f t="shared" si="50"/>
        <v>2.0000000000000001E-4</v>
      </c>
      <c r="O191" s="44">
        <f t="shared" si="56"/>
        <v>3.3728677006649832E-6</v>
      </c>
      <c r="P191" s="14">
        <f t="shared" si="51"/>
        <v>148.53192601281324</v>
      </c>
      <c r="Q191" s="44">
        <f t="shared" si="66"/>
        <v>5.0097853576617883E-4</v>
      </c>
      <c r="R191" s="73">
        <f t="shared" si="67"/>
        <v>3076.400045310419</v>
      </c>
      <c r="S191" s="73">
        <f>Q191/(1/Mtc+1/(path_DqDp-V190))</f>
        <v>3.6759712854460692E-4</v>
      </c>
      <c r="T191" s="52">
        <f>D191*S191/(path_DqDp-E191/D191)</f>
        <v>0.6520365537276247</v>
      </c>
      <c r="U191" s="73">
        <f t="shared" si="68"/>
        <v>3116.9434319193551</v>
      </c>
      <c r="V191" s="14">
        <f t="shared" si="52"/>
        <v>1.2435031281379738</v>
      </c>
      <c r="W191">
        <f t="shared" si="69"/>
        <v>3875.9289078208299</v>
      </c>
      <c r="X191">
        <f t="shared" si="53"/>
        <v>5.1224930330943602E-7</v>
      </c>
      <c r="Y191" s="44">
        <f t="shared" si="70"/>
        <v>-2.1149134621028551E-2</v>
      </c>
      <c r="Z191">
        <f t="shared" si="57"/>
        <v>4.9936577110751011E-6</v>
      </c>
      <c r="AA191" s="43">
        <f t="shared" si="71"/>
        <v>8.4381893667734492E-2</v>
      </c>
    </row>
    <row r="192" spans="1:27">
      <c r="A192" s="74">
        <f t="shared" si="58"/>
        <v>184</v>
      </c>
      <c r="B192" s="40">
        <f t="shared" si="59"/>
        <v>7.7332182127391631</v>
      </c>
      <c r="C192" s="51">
        <f t="shared" si="60"/>
        <v>-2.1149134621028551</v>
      </c>
      <c r="D192" s="34">
        <f t="shared" si="61"/>
        <v>3116.9434319193551</v>
      </c>
      <c r="E192" s="34">
        <f t="shared" si="62"/>
        <v>3875.9289078208299</v>
      </c>
      <c r="F192" s="14">
        <f t="shared" si="63"/>
        <v>0.63384483158085203</v>
      </c>
      <c r="G192" s="14">
        <f>F192-(Gamma-lambda*LN(D192))</f>
        <v>-6.1486046448787857E-2</v>
      </c>
      <c r="H192" s="15">
        <f t="shared" si="54"/>
        <v>391.72633662058468</v>
      </c>
      <c r="I192" s="15">
        <f t="shared" si="48"/>
        <v>1273.1504791428306</v>
      </c>
      <c r="J192" s="34">
        <f t="shared" si="64"/>
        <v>3076.400045310419</v>
      </c>
      <c r="K192" s="34">
        <f t="shared" si="49"/>
        <v>1.26</v>
      </c>
      <c r="L192" s="34">
        <f t="shared" si="65"/>
        <v>1.2435031281379738</v>
      </c>
      <c r="M192" s="40">
        <f t="shared" si="55"/>
        <v>1.6496871862026197E-2</v>
      </c>
      <c r="N192" s="44">
        <f t="shared" si="50"/>
        <v>2.0000000000000001E-4</v>
      </c>
      <c r="O192" s="44">
        <f t="shared" si="56"/>
        <v>3.2993743724052395E-6</v>
      </c>
      <c r="P192" s="14">
        <f t="shared" si="51"/>
        <v>148.53134832553201</v>
      </c>
      <c r="Q192" s="44">
        <f t="shared" si="66"/>
        <v>4.9006052416405619E-4</v>
      </c>
      <c r="R192" s="73">
        <f t="shared" si="67"/>
        <v>3077.9076675291622</v>
      </c>
      <c r="S192" s="73">
        <f>Q192/(1/Mtc+1/(path_DqDp-V191))</f>
        <v>3.5955453162933647E-4</v>
      </c>
      <c r="T192" s="52">
        <f>D192*S192/(path_DqDp-E192/D192)</f>
        <v>0.63803764967190491</v>
      </c>
      <c r="U192" s="73">
        <f t="shared" si="68"/>
        <v>3117.5814695690269</v>
      </c>
      <c r="V192" s="14">
        <f t="shared" si="52"/>
        <v>1.2438625578133051</v>
      </c>
      <c r="W192">
        <f t="shared" si="69"/>
        <v>3877.8428609294924</v>
      </c>
      <c r="X192">
        <f t="shared" si="53"/>
        <v>5.011486545576876E-7</v>
      </c>
      <c r="Y192" s="44">
        <f t="shared" si="70"/>
        <v>-2.1145334098001588E-2</v>
      </c>
      <c r="Z192">
        <f t="shared" si="57"/>
        <v>4.8859444202148608E-6</v>
      </c>
      <c r="AA192" s="43">
        <f t="shared" si="71"/>
        <v>8.4586779612154703E-2</v>
      </c>
    </row>
    <row r="193" spans="1:27">
      <c r="A193" s="74">
        <f t="shared" si="58"/>
        <v>185</v>
      </c>
      <c r="B193" s="40">
        <f t="shared" si="59"/>
        <v>7.7538334912820837</v>
      </c>
      <c r="C193" s="51">
        <f t="shared" si="60"/>
        <v>-2.1145334098001589</v>
      </c>
      <c r="D193" s="34">
        <f t="shared" si="61"/>
        <v>3117.5814695690269</v>
      </c>
      <c r="E193" s="34">
        <f t="shared" si="62"/>
        <v>3877.8428609294924</v>
      </c>
      <c r="F193" s="14">
        <f t="shared" si="63"/>
        <v>0.63383861539364572</v>
      </c>
      <c r="G193" s="14">
        <f>F193-(Gamma-lambda*LN(D193))</f>
        <v>-6.1489192453444641E-2</v>
      </c>
      <c r="H193" s="15">
        <f t="shared" si="54"/>
        <v>391.76642771742854</v>
      </c>
      <c r="I193" s="15">
        <f t="shared" si="48"/>
        <v>1273.4062479043866</v>
      </c>
      <c r="J193" s="34">
        <f t="shared" si="64"/>
        <v>3077.9076675291622</v>
      </c>
      <c r="K193" s="34">
        <f t="shared" si="49"/>
        <v>1.26</v>
      </c>
      <c r="L193" s="34">
        <f t="shared" si="65"/>
        <v>1.2438625578133051</v>
      </c>
      <c r="M193" s="40">
        <f t="shared" si="55"/>
        <v>1.6137442186694884E-2</v>
      </c>
      <c r="N193" s="44">
        <f t="shared" si="50"/>
        <v>2.0000000000000001E-4</v>
      </c>
      <c r="O193" s="44">
        <f t="shared" si="56"/>
        <v>3.227488437338977E-6</v>
      </c>
      <c r="P193" s="14">
        <f t="shared" si="51"/>
        <v>148.53078321760415</v>
      </c>
      <c r="Q193" s="44">
        <f t="shared" si="66"/>
        <v>4.7938138542371955E-4</v>
      </c>
      <c r="R193" s="73">
        <f t="shared" si="67"/>
        <v>3079.3831591710286</v>
      </c>
      <c r="S193" s="73">
        <f>Q193/(1/Mtc+1/(path_DqDp-V192))</f>
        <v>3.5168924373309347E-4</v>
      </c>
      <c r="T193" s="52">
        <f>D193*S193/(path_DqDp-E193/D193)</f>
        <v>0.62433602460169912</v>
      </c>
      <c r="U193" s="73">
        <f t="shared" si="68"/>
        <v>3118.2058055936286</v>
      </c>
      <c r="V193" s="14">
        <f t="shared" si="52"/>
        <v>1.2442141275881191</v>
      </c>
      <c r="W193">
        <f t="shared" si="69"/>
        <v>3879.7157160468846</v>
      </c>
      <c r="X193">
        <f t="shared" si="53"/>
        <v>4.902881744369902E-7</v>
      </c>
      <c r="Y193" s="44">
        <f t="shared" si="70"/>
        <v>-2.1141616321389813E-2</v>
      </c>
      <c r="Z193">
        <f t="shared" si="57"/>
        <v>4.780540099630578E-6</v>
      </c>
      <c r="AA193" s="43">
        <f t="shared" si="71"/>
        <v>8.4791560152254336E-2</v>
      </c>
    </row>
    <row r="194" spans="1:27">
      <c r="A194" s="74">
        <f t="shared" si="58"/>
        <v>186</v>
      </c>
      <c r="B194" s="40">
        <f t="shared" si="59"/>
        <v>7.7744354711791059</v>
      </c>
      <c r="C194" s="51">
        <f t="shared" si="60"/>
        <v>-2.1141616321389813</v>
      </c>
      <c r="D194" s="34">
        <f t="shared" si="61"/>
        <v>3118.2058055936286</v>
      </c>
      <c r="E194" s="34">
        <f t="shared" si="62"/>
        <v>3879.7157160468846</v>
      </c>
      <c r="F194" s="14">
        <f t="shared" si="63"/>
        <v>0.63383253455680255</v>
      </c>
      <c r="G194" s="14">
        <f>F194-(Gamma-lambda*LN(D194))</f>
        <v>-6.1492269646966746E-2</v>
      </c>
      <c r="H194" s="15">
        <f t="shared" si="54"/>
        <v>391.80565390155459</v>
      </c>
      <c r="I194" s="15">
        <f t="shared" si="48"/>
        <v>1273.6565236556937</v>
      </c>
      <c r="J194" s="34">
        <f t="shared" si="64"/>
        <v>3079.3831591710286</v>
      </c>
      <c r="K194" s="34">
        <f t="shared" si="49"/>
        <v>1.26</v>
      </c>
      <c r="L194" s="34">
        <f t="shared" si="65"/>
        <v>1.2442141275881191</v>
      </c>
      <c r="M194" s="40">
        <f t="shared" si="55"/>
        <v>1.5785872411880897E-2</v>
      </c>
      <c r="N194" s="44">
        <f t="shared" si="50"/>
        <v>2.0000000000000001E-4</v>
      </c>
      <c r="O194" s="44">
        <f t="shared" si="56"/>
        <v>3.1571744823761796E-6</v>
      </c>
      <c r="P194" s="14">
        <f t="shared" si="51"/>
        <v>148.53023041425479</v>
      </c>
      <c r="Q194" s="44">
        <f t="shared" si="66"/>
        <v>4.6893585332533956E-4</v>
      </c>
      <c r="R194" s="73">
        <f t="shared" si="67"/>
        <v>3080.8271923404905</v>
      </c>
      <c r="S194" s="73">
        <f>Q194/(1/Mtc+1/(path_DqDp-V193))</f>
        <v>3.4399729830743303E-4</v>
      </c>
      <c r="T194" s="52">
        <f>D194*S194/(path_DqDp-E194/D194)</f>
        <v>0.61092550609105956</v>
      </c>
      <c r="U194" s="73">
        <f t="shared" si="68"/>
        <v>3118.8167310997196</v>
      </c>
      <c r="V194" s="14">
        <f t="shared" si="52"/>
        <v>1.2445580105718892</v>
      </c>
      <c r="W194">
        <f t="shared" si="69"/>
        <v>3881.5483461957897</v>
      </c>
      <c r="X194">
        <f t="shared" si="53"/>
        <v>4.7966268357622803E-7</v>
      </c>
      <c r="Y194" s="44">
        <f t="shared" si="70"/>
        <v>-2.113797948422386E-2</v>
      </c>
      <c r="Z194">
        <f t="shared" si="57"/>
        <v>4.6773958738368542E-6</v>
      </c>
      <c r="AA194" s="43">
        <f t="shared" si="71"/>
        <v>8.499623754812817E-2</v>
      </c>
    </row>
    <row r="195" spans="1:27">
      <c r="A195" s="74">
        <f t="shared" si="58"/>
        <v>187</v>
      </c>
      <c r="B195" s="40">
        <f t="shared" si="59"/>
        <v>7.7950244386720211</v>
      </c>
      <c r="C195" s="51">
        <f t="shared" si="60"/>
        <v>-2.1137979484223859</v>
      </c>
      <c r="D195" s="34">
        <f t="shared" si="61"/>
        <v>3118.8167310997196</v>
      </c>
      <c r="E195" s="34">
        <f t="shared" si="62"/>
        <v>3881.5483461957897</v>
      </c>
      <c r="F195" s="14">
        <f t="shared" si="63"/>
        <v>0.63382658611422371</v>
      </c>
      <c r="G195" s="14">
        <f>F195-(Gamma-lambda*LN(D195))</f>
        <v>-6.1495279545531356E-2</v>
      </c>
      <c r="H195" s="15">
        <f t="shared" si="54"/>
        <v>391.84403371983649</v>
      </c>
      <c r="I195" s="15">
        <f t="shared" si="48"/>
        <v>1273.9014231221445</v>
      </c>
      <c r="J195" s="34">
        <f t="shared" si="64"/>
        <v>3080.8271923404905</v>
      </c>
      <c r="K195" s="34">
        <f t="shared" si="49"/>
        <v>1.26</v>
      </c>
      <c r="L195" s="34">
        <f t="shared" si="65"/>
        <v>1.2445580105718892</v>
      </c>
      <c r="M195" s="40">
        <f t="shared" si="55"/>
        <v>1.5441989428110814E-2</v>
      </c>
      <c r="N195" s="44">
        <f t="shared" si="50"/>
        <v>2.0000000000000001E-4</v>
      </c>
      <c r="O195" s="44">
        <f t="shared" si="56"/>
        <v>3.0883978856221629E-6</v>
      </c>
      <c r="P195" s="14">
        <f t="shared" si="51"/>
        <v>148.52968964674764</v>
      </c>
      <c r="Q195" s="44">
        <f t="shared" si="66"/>
        <v>4.5871877945713148E-4</v>
      </c>
      <c r="R195" s="73">
        <f t="shared" si="67"/>
        <v>3082.2404256298792</v>
      </c>
      <c r="S195" s="73">
        <f>Q195/(1/Mtc+1/(path_DqDp-V194))</f>
        <v>3.3647481998426247E-4</v>
      </c>
      <c r="T195" s="52">
        <f>D195*S195/(path_DqDp-E195/D195)</f>
        <v>0.59780004379555685</v>
      </c>
      <c r="U195" s="73">
        <f t="shared" si="68"/>
        <v>3119.414531143515</v>
      </c>
      <c r="V195" s="14">
        <f t="shared" si="52"/>
        <v>1.2448943760088322</v>
      </c>
      <c r="W195">
        <f t="shared" si="69"/>
        <v>3883.3416062607898</v>
      </c>
      <c r="X195">
        <f t="shared" si="53"/>
        <v>4.692671135655356E-7</v>
      </c>
      <c r="Y195" s="44">
        <f t="shared" si="70"/>
        <v>-2.1134421819224671E-2</v>
      </c>
      <c r="Z195">
        <f t="shared" si="57"/>
        <v>4.5764638751200141E-6</v>
      </c>
      <c r="AA195" s="43">
        <f t="shared" si="71"/>
        <v>8.5200814012003287E-2</v>
      </c>
    </row>
    <row r="196" spans="1:27">
      <c r="A196" s="74">
        <f t="shared" si="58"/>
        <v>188</v>
      </c>
      <c r="B196" s="40">
        <f t="shared" si="59"/>
        <v>7.8156006738928401</v>
      </c>
      <c r="C196" s="51">
        <f t="shared" si="60"/>
        <v>-2.1134421819224669</v>
      </c>
      <c r="D196" s="34">
        <f t="shared" si="61"/>
        <v>3119.414531143515</v>
      </c>
      <c r="E196" s="34">
        <f t="shared" si="62"/>
        <v>3883.3416062607898</v>
      </c>
      <c r="F196" s="14">
        <f t="shared" si="63"/>
        <v>0.6338207671747581</v>
      </c>
      <c r="G196" s="14">
        <f>F196-(Gamma-lambda*LN(D196))</f>
        <v>-6.1498223631434423E-2</v>
      </c>
      <c r="H196" s="15">
        <f t="shared" si="54"/>
        <v>391.88158532627506</v>
      </c>
      <c r="I196" s="15">
        <f t="shared" si="48"/>
        <v>1274.1410606022462</v>
      </c>
      <c r="J196" s="34">
        <f t="shared" si="64"/>
        <v>3082.2404256298792</v>
      </c>
      <c r="K196" s="34">
        <f t="shared" si="49"/>
        <v>1.26</v>
      </c>
      <c r="L196" s="34">
        <f t="shared" si="65"/>
        <v>1.2448943760088322</v>
      </c>
      <c r="M196" s="40">
        <f t="shared" si="55"/>
        <v>1.5105623991167771E-2</v>
      </c>
      <c r="N196" s="44">
        <f t="shared" si="50"/>
        <v>2.0000000000000001E-4</v>
      </c>
      <c r="O196" s="44">
        <f t="shared" si="56"/>
        <v>3.0211247982335542E-6</v>
      </c>
      <c r="P196" s="14">
        <f t="shared" si="51"/>
        <v>148.52916065225074</v>
      </c>
      <c r="Q196" s="44">
        <f t="shared" si="66"/>
        <v>4.4872513050733017E-4</v>
      </c>
      <c r="R196" s="73">
        <f t="shared" si="67"/>
        <v>3083.623504367125</v>
      </c>
      <c r="S196" s="73">
        <f>Q196/(1/Mtc+1/(path_DqDp-V195))</f>
        <v>3.2911802237717725E-4</v>
      </c>
      <c r="T196" s="52">
        <f>D196*S196/(path_DqDp-E196/D196)</f>
        <v>0.58495370730448393</v>
      </c>
      <c r="U196" s="73">
        <f t="shared" si="68"/>
        <v>3119.9994848508195</v>
      </c>
      <c r="V196" s="14">
        <f t="shared" si="52"/>
        <v>1.2452233893664486</v>
      </c>
      <c r="W196">
        <f t="shared" si="69"/>
        <v>3885.0963333475111</v>
      </c>
      <c r="X196">
        <f t="shared" si="53"/>
        <v>4.5909650461150262E-7</v>
      </c>
      <c r="Y196" s="44">
        <f t="shared" si="70"/>
        <v>-2.1130941597921827E-2</v>
      </c>
      <c r="Z196">
        <f t="shared" si="57"/>
        <v>4.4776972239210248E-6</v>
      </c>
      <c r="AA196" s="43">
        <f t="shared" si="71"/>
        <v>8.5405291709227213E-2</v>
      </c>
    </row>
    <row r="197" spans="1:27">
      <c r="A197" s="74">
        <f t="shared" si="58"/>
        <v>189</v>
      </c>
      <c r="B197" s="40">
        <f t="shared" si="59"/>
        <v>7.8361644509919932</v>
      </c>
      <c r="C197" s="51">
        <f t="shared" si="60"/>
        <v>-2.1130941597921828</v>
      </c>
      <c r="D197" s="34">
        <f t="shared" si="61"/>
        <v>3119.9994848508195</v>
      </c>
      <c r="E197" s="34">
        <f t="shared" si="62"/>
        <v>3885.0963333475111</v>
      </c>
      <c r="F197" s="14">
        <f t="shared" si="63"/>
        <v>0.63381507491075939</v>
      </c>
      <c r="G197" s="14">
        <f>F197-(Gamma-lambda*LN(D197))</f>
        <v>-6.1501103353866604E-2</v>
      </c>
      <c r="H197" s="15">
        <f t="shared" si="54"/>
        <v>391.91832649011138</v>
      </c>
      <c r="I197" s="15">
        <f t="shared" si="48"/>
        <v>1274.3755480157681</v>
      </c>
      <c r="J197" s="34">
        <f t="shared" si="64"/>
        <v>3083.623504367125</v>
      </c>
      <c r="K197" s="34">
        <f t="shared" si="49"/>
        <v>1.26</v>
      </c>
      <c r="L197" s="34">
        <f t="shared" si="65"/>
        <v>1.2452233893664486</v>
      </c>
      <c r="M197" s="40">
        <f t="shared" si="55"/>
        <v>1.4776610633551401E-2</v>
      </c>
      <c r="N197" s="44">
        <f t="shared" si="50"/>
        <v>2.0000000000000001E-4</v>
      </c>
      <c r="O197" s="44">
        <f t="shared" si="56"/>
        <v>2.9553221267102802E-6</v>
      </c>
      <c r="P197" s="14">
        <f t="shared" si="51"/>
        <v>148.5286431737054</v>
      </c>
      <c r="Q197" s="44">
        <f t="shared" si="66"/>
        <v>4.3894998562150743E-4</v>
      </c>
      <c r="R197" s="73">
        <f t="shared" si="67"/>
        <v>3084.9770608600288</v>
      </c>
      <c r="S197" s="73">
        <f>Q197/(1/Mtc+1/(path_DqDp-V196))</f>
        <v>3.2192320594005944E-4</v>
      </c>
      <c r="T197" s="52">
        <f>D197*S197/(path_DqDp-E197/D197)</f>
        <v>0.5723806840187351</v>
      </c>
      <c r="U197" s="73">
        <f t="shared" si="68"/>
        <v>3120.5718655348383</v>
      </c>
      <c r="V197" s="14">
        <f t="shared" si="52"/>
        <v>1.2455452124219406</v>
      </c>
      <c r="W197">
        <f t="shared" si="69"/>
        <v>3886.8133471355218</v>
      </c>
      <c r="X197">
        <f t="shared" si="53"/>
        <v>4.4914600324052424E-7</v>
      </c>
      <c r="Y197" s="44">
        <f t="shared" si="70"/>
        <v>-2.1127537129791877E-2</v>
      </c>
      <c r="Z197">
        <f t="shared" si="57"/>
        <v>4.3810500095459056E-6</v>
      </c>
      <c r="AA197" s="43">
        <f t="shared" si="71"/>
        <v>8.5609672759236755E-2</v>
      </c>
    </row>
    <row r="198" spans="1:27">
      <c r="A198" s="74">
        <f t="shared" si="58"/>
        <v>190</v>
      </c>
      <c r="B198" s="40">
        <f t="shared" si="59"/>
        <v>7.8567160382639454</v>
      </c>
      <c r="C198" s="51">
        <f t="shared" si="60"/>
        <v>-2.1127537129791878</v>
      </c>
      <c r="D198" s="34">
        <f t="shared" si="61"/>
        <v>3120.5718655348383</v>
      </c>
      <c r="E198" s="34">
        <f t="shared" si="62"/>
        <v>3886.8133471355218</v>
      </c>
      <c r="F198" s="14">
        <f t="shared" si="63"/>
        <v>0.6338095065566749</v>
      </c>
      <c r="G198" s="14">
        <f>F198-(Gamma-lambda*LN(D198))</f>
        <v>-6.1503920129673317E-2</v>
      </c>
      <c r="H198" s="15">
        <f t="shared" si="54"/>
        <v>391.95427460378164</v>
      </c>
      <c r="I198" s="15">
        <f t="shared" si="48"/>
        <v>1274.6049949510291</v>
      </c>
      <c r="J198" s="34">
        <f t="shared" si="64"/>
        <v>3084.9770608600288</v>
      </c>
      <c r="K198" s="34">
        <f t="shared" si="49"/>
        <v>1.26</v>
      </c>
      <c r="L198" s="34">
        <f t="shared" si="65"/>
        <v>1.2455452124219406</v>
      </c>
      <c r="M198" s="40">
        <f t="shared" si="55"/>
        <v>1.4454787578059403E-2</v>
      </c>
      <c r="N198" s="44">
        <f t="shared" si="50"/>
        <v>2.0000000000000001E-4</v>
      </c>
      <c r="O198" s="44">
        <f t="shared" si="56"/>
        <v>2.8909575156118806E-6</v>
      </c>
      <c r="P198" s="14">
        <f t="shared" si="51"/>
        <v>148.52813695969772</v>
      </c>
      <c r="Q198" s="44">
        <f t="shared" si="66"/>
        <v>4.2938853382346883E-4</v>
      </c>
      <c r="R198" s="73">
        <f t="shared" si="67"/>
        <v>3086.3017146370707</v>
      </c>
      <c r="S198" s="73">
        <f>Q198/(1/Mtc+1/(path_DqDp-V197))</f>
        <v>3.1488675588123505E-4</v>
      </c>
      <c r="T198" s="52">
        <f>D198*S198/(path_DqDp-E198/D198)</f>
        <v>0.56007527705458171</v>
      </c>
      <c r="U198" s="73">
        <f t="shared" si="68"/>
        <v>3121.1319408118929</v>
      </c>
      <c r="V198" s="14">
        <f t="shared" si="52"/>
        <v>1.2458600033465657</v>
      </c>
      <c r="W198">
        <f t="shared" si="69"/>
        <v>3888.493450224978</v>
      </c>
      <c r="X198">
        <f t="shared" si="53"/>
        <v>4.3941086004931281E-7</v>
      </c>
      <c r="Y198" s="44">
        <f t="shared" si="70"/>
        <v>-2.1124206761416214E-2</v>
      </c>
      <c r="Z198">
        <f t="shared" si="57"/>
        <v>4.2864772712444721E-6</v>
      </c>
      <c r="AA198" s="43">
        <f t="shared" si="71"/>
        <v>8.5813959236508003E-2</v>
      </c>
    </row>
    <row r="199" spans="1:27">
      <c r="A199" s="74">
        <f t="shared" si="58"/>
        <v>191</v>
      </c>
      <c r="B199" s="40">
        <f t="shared" si="59"/>
        <v>7.8772556982702602</v>
      </c>
      <c r="C199" s="51">
        <f t="shared" si="60"/>
        <v>-2.1124206761416215</v>
      </c>
      <c r="D199" s="34">
        <f t="shared" si="61"/>
        <v>3121.1319408118929</v>
      </c>
      <c r="E199" s="34">
        <f t="shared" si="62"/>
        <v>3888.493450224978</v>
      </c>
      <c r="F199" s="14">
        <f t="shared" si="63"/>
        <v>0.63380405940766704</v>
      </c>
      <c r="G199" s="14">
        <f>F199-(Gamma-lambda*LN(D199))</f>
        <v>-6.1506675344094375E-2</v>
      </c>
      <c r="H199" s="15">
        <f t="shared" si="54"/>
        <v>391.98944669071534</v>
      </c>
      <c r="I199" s="15">
        <f t="shared" si="48"/>
        <v>1274.8295087113504</v>
      </c>
      <c r="J199" s="34">
        <f t="shared" si="64"/>
        <v>3086.3017146370707</v>
      </c>
      <c r="K199" s="34">
        <f t="shared" si="49"/>
        <v>1.26</v>
      </c>
      <c r="L199" s="34">
        <f t="shared" si="65"/>
        <v>1.2458600033465657</v>
      </c>
      <c r="M199" s="40">
        <f t="shared" si="55"/>
        <v>1.413999665343435E-2</v>
      </c>
      <c r="N199" s="44">
        <f t="shared" si="50"/>
        <v>2.0000000000000001E-4</v>
      </c>
      <c r="O199" s="44">
        <f t="shared" si="56"/>
        <v>2.8279993306868702E-6</v>
      </c>
      <c r="P199" s="14">
        <f t="shared" si="51"/>
        <v>148.52764176433337</v>
      </c>
      <c r="Q199" s="44">
        <f t="shared" si="66"/>
        <v>4.2003607149803399E-4</v>
      </c>
      <c r="R199" s="73">
        <f t="shared" si="67"/>
        <v>3087.5980726847447</v>
      </c>
      <c r="S199" s="73">
        <f>Q199/(1/Mtc+1/(path_DqDp-V198))</f>
        <v>3.0800514013155732E-4</v>
      </c>
      <c r="T199" s="52">
        <f>D199*S199/(path_DqDp-E199/D199)</f>
        <v>0.54803190317356154</v>
      </c>
      <c r="U199" s="73">
        <f t="shared" si="68"/>
        <v>3121.6799727150665</v>
      </c>
      <c r="V199" s="14">
        <f t="shared" si="52"/>
        <v>1.2461679167879711</v>
      </c>
      <c r="W199">
        <f t="shared" si="69"/>
        <v>3890.137428477065</v>
      </c>
      <c r="X199">
        <f t="shared" si="53"/>
        <v>4.2988642750161514E-7</v>
      </c>
      <c r="Y199" s="44">
        <f t="shared" si="70"/>
        <v>-2.1120948875658026E-2</v>
      </c>
      <c r="Z199">
        <f t="shared" si="57"/>
        <v>4.1939349795406634E-6</v>
      </c>
      <c r="AA199" s="43">
        <f t="shared" si="71"/>
        <v>8.6018153171487546E-2</v>
      </c>
    </row>
    <row r="200" spans="1:27">
      <c r="A200" s="74">
        <f t="shared" si="58"/>
        <v>192</v>
      </c>
      <c r="B200" s="40">
        <f t="shared" si="59"/>
        <v>7.8977836879601551</v>
      </c>
      <c r="C200" s="51">
        <f t="shared" si="60"/>
        <v>-2.1120948875658025</v>
      </c>
      <c r="D200" s="34">
        <f t="shared" si="61"/>
        <v>3121.6799727150665</v>
      </c>
      <c r="E200" s="34">
        <f t="shared" si="62"/>
        <v>3890.137428477065</v>
      </c>
      <c r="F200" s="14">
        <f t="shared" si="63"/>
        <v>0.63379873081826588</v>
      </c>
      <c r="G200" s="14">
        <f>F200-(Gamma-lambda*LN(D200))</f>
        <v>-6.150937035148718E-2</v>
      </c>
      <c r="H200" s="15">
        <f t="shared" si="54"/>
        <v>392.02385941298195</v>
      </c>
      <c r="I200" s="15">
        <f t="shared" si="48"/>
        <v>1275.0491943606687</v>
      </c>
      <c r="J200" s="34">
        <f t="shared" si="64"/>
        <v>3087.5980726847447</v>
      </c>
      <c r="K200" s="34">
        <f t="shared" si="49"/>
        <v>1.26</v>
      </c>
      <c r="L200" s="34">
        <f t="shared" si="65"/>
        <v>1.2461679167879711</v>
      </c>
      <c r="M200" s="40">
        <f t="shared" si="55"/>
        <v>1.3832083212028889E-2</v>
      </c>
      <c r="N200" s="44">
        <f t="shared" si="50"/>
        <v>2.0000000000000001E-4</v>
      </c>
      <c r="O200" s="44">
        <f t="shared" si="56"/>
        <v>2.7664166424057778E-6</v>
      </c>
      <c r="P200" s="14">
        <f t="shared" si="51"/>
        <v>148.52715734711509</v>
      </c>
      <c r="Q200" s="44">
        <f t="shared" si="66"/>
        <v>4.108879999342808E-4</v>
      </c>
      <c r="R200" s="73">
        <f t="shared" si="67"/>
        <v>3088.866729681431</v>
      </c>
      <c r="S200" s="73">
        <f>Q200/(1/Mtc+1/(path_DqDp-V199))</f>
        <v>3.0127490736500044E-4</v>
      </c>
      <c r="T200" s="52">
        <f>D200*S200/(path_DqDp-E200/D200)</f>
        <v>0.53624509073894577</v>
      </c>
      <c r="U200" s="73">
        <f t="shared" si="68"/>
        <v>3122.2162178058056</v>
      </c>
      <c r="V200" s="14">
        <f t="shared" si="52"/>
        <v>1.2464691039505695</v>
      </c>
      <c r="W200">
        <f t="shared" si="69"/>
        <v>3891.7460513483388</v>
      </c>
      <c r="X200">
        <f t="shared" si="53"/>
        <v>4.2056815777043655E-7</v>
      </c>
      <c r="Y200" s="44">
        <f t="shared" si="70"/>
        <v>-2.1117761890857848E-2</v>
      </c>
      <c r="Z200">
        <f t="shared" si="57"/>
        <v>4.1033800179473659E-6</v>
      </c>
      <c r="AA200" s="43">
        <f t="shared" si="71"/>
        <v>8.6222256551505491E-2</v>
      </c>
    </row>
    <row r="201" spans="1:27">
      <c r="A201" s="74">
        <f t="shared" si="58"/>
        <v>193</v>
      </c>
      <c r="B201" s="40">
        <f t="shared" si="59"/>
        <v>7.9183002587886211</v>
      </c>
      <c r="C201" s="51">
        <f t="shared" si="60"/>
        <v>-2.1117761890857847</v>
      </c>
      <c r="D201" s="34">
        <f t="shared" si="61"/>
        <v>3122.2162178058056</v>
      </c>
      <c r="E201" s="34">
        <f t="shared" si="62"/>
        <v>3891.7460513483388</v>
      </c>
      <c r="F201" s="14">
        <f t="shared" si="63"/>
        <v>0.63379351820105279</v>
      </c>
      <c r="G201" s="14">
        <f>F201-(Gamma-lambda*LN(D201))</f>
        <v>-6.1512006476031056E-2</v>
      </c>
      <c r="H201" s="15">
        <f t="shared" si="54"/>
        <v>392.05752907878548</v>
      </c>
      <c r="I201" s="15">
        <f t="shared" ref="I201:I264" si="72">0.001*D201*(1+F201)/kappa</f>
        <v>1275.2641547683329</v>
      </c>
      <c r="J201" s="34">
        <f t="shared" si="64"/>
        <v>3088.866729681431</v>
      </c>
      <c r="K201" s="34">
        <f t="shared" ref="K201:K264" si="73">Mtc</f>
        <v>1.26</v>
      </c>
      <c r="L201" s="34">
        <f t="shared" si="65"/>
        <v>1.2464691039505695</v>
      </c>
      <c r="M201" s="40">
        <f t="shared" si="55"/>
        <v>1.3530896049430474E-2</v>
      </c>
      <c r="N201" s="44">
        <f t="shared" ref="N201:N264" si="74">d_epQp</f>
        <v>2.0000000000000001E-4</v>
      </c>
      <c r="O201" s="44">
        <f t="shared" si="56"/>
        <v>2.706179209886095E-6</v>
      </c>
      <c r="P201" s="14">
        <f t="shared" ref="P201:P264" si="75">(1+F201)/(lambda-kappa)</f>
        <v>148.52668347282298</v>
      </c>
      <c r="Q201" s="44">
        <f t="shared" si="66"/>
        <v>4.0193982292748622E-4</v>
      </c>
      <c r="R201" s="73">
        <f t="shared" si="67"/>
        <v>3090.1082682278061</v>
      </c>
      <c r="S201" s="73">
        <f>Q201/(1/Mtc+1/(path_DqDp-V200))</f>
        <v>2.9469268507010968E-4</v>
      </c>
      <c r="T201" s="52">
        <f>D201*S201/(path_DqDp-E201/D201)</f>
        <v>0.52470947769870302</v>
      </c>
      <c r="U201" s="73">
        <f t="shared" si="68"/>
        <v>3122.7409272835043</v>
      </c>
      <c r="V201" s="14">
        <f t="shared" ref="V201:V264" si="76">Mtc*(1+LN(R201/U201))</f>
        <v>1.2467637126740023</v>
      </c>
      <c r="W201">
        <f t="shared" si="69"/>
        <v>3893.3200722190386</v>
      </c>
      <c r="X201">
        <f t="shared" ref="X201:X264" si="77">T201/(I201*MPa_to_kPa)</f>
        <v>4.1145160062467439E-7</v>
      </c>
      <c r="Y201" s="44">
        <f t="shared" si="70"/>
        <v>-2.1114644260047336E-2</v>
      </c>
      <c r="Z201">
        <f t="shared" si="57"/>
        <v>4.0147701649761291E-6</v>
      </c>
      <c r="AA201" s="43">
        <f t="shared" si="71"/>
        <v>8.6426271321670467E-2</v>
      </c>
    </row>
    <row r="202" spans="1:27">
      <c r="A202" s="74">
        <f t="shared" si="58"/>
        <v>194</v>
      </c>
      <c r="B202" s="40">
        <f t="shared" si="59"/>
        <v>7.9388056568321348</v>
      </c>
      <c r="C202" s="51">
        <f t="shared" si="60"/>
        <v>-2.1114644260047335</v>
      </c>
      <c r="D202" s="34">
        <f t="shared" si="61"/>
        <v>3122.7409272835043</v>
      </c>
      <c r="E202" s="34">
        <f t="shared" si="62"/>
        <v>3893.3200722190386</v>
      </c>
      <c r="F202" s="14">
        <f t="shared" si="63"/>
        <v>0.63378841902537253</v>
      </c>
      <c r="G202" s="14">
        <f>F202-(Gamma-lambda*LN(D202))</f>
        <v>-6.1514585012417577E-2</v>
      </c>
      <c r="H202" s="15">
        <f t="shared" ref="H202:H265" si="78">Gmax*(U201/_p0)^G_exponent</f>
        <v>392.09047164981263</v>
      </c>
      <c r="I202" s="15">
        <f t="shared" si="72"/>
        <v>1275.4744906530857</v>
      </c>
      <c r="J202" s="34">
        <f t="shared" si="64"/>
        <v>3090.1082682278061</v>
      </c>
      <c r="K202" s="34">
        <f t="shared" si="73"/>
        <v>1.26</v>
      </c>
      <c r="L202" s="34">
        <f t="shared" si="65"/>
        <v>1.2467637126740023</v>
      </c>
      <c r="M202" s="40">
        <f t="shared" ref="M202:M265" si="79">K202-L202</f>
        <v>1.3236287325997687E-2</v>
      </c>
      <c r="N202" s="44">
        <f t="shared" si="74"/>
        <v>2.0000000000000001E-4</v>
      </c>
      <c r="O202" s="44">
        <f t="shared" ref="O202:O265" si="80">N202*M202</f>
        <v>2.6472574651995375E-6</v>
      </c>
      <c r="P202" s="14">
        <f t="shared" si="75"/>
        <v>148.52621991139753</v>
      </c>
      <c r="Q202" s="44">
        <f t="shared" si="66"/>
        <v>3.9318714443831529E-4</v>
      </c>
      <c r="R202" s="73">
        <f t="shared" si="67"/>
        <v>3091.3232590737957</v>
      </c>
      <c r="S202" s="73">
        <f>Q202/(1/Mtc+1/(path_DqDp-V201))</f>
        <v>2.8825517767090442E-4</v>
      </c>
      <c r="T202" s="52">
        <f>D202*S202/(path_DqDp-E202/D202)</f>
        <v>0.51341980959520128</v>
      </c>
      <c r="U202" s="73">
        <f t="shared" si="68"/>
        <v>3123.2543470930996</v>
      </c>
      <c r="V202" s="14">
        <f t="shared" si="76"/>
        <v>1.2470518875097369</v>
      </c>
      <c r="W202">
        <f t="shared" si="69"/>
        <v>3894.8602287154408</v>
      </c>
      <c r="X202">
        <f t="shared" si="77"/>
        <v>4.0253240135936635E-7</v>
      </c>
      <c r="Y202" s="44">
        <f t="shared" si="70"/>
        <v>-2.1111594470180777E-2</v>
      </c>
      <c r="Z202">
        <f t="shared" ref="Z202:Z265" si="81">(W202-W201)/(H202*MPa_to_kPa)</f>
        <v>3.9280640764404777E-6</v>
      </c>
      <c r="AA202" s="43">
        <f t="shared" si="71"/>
        <v>8.6630199385746912E-2</v>
      </c>
    </row>
    <row r="203" spans="1:27">
      <c r="A203" s="74">
        <f t="shared" ref="A203:A266" si="82">A202+1</f>
        <v>195</v>
      </c>
      <c r="B203" s="40">
        <f t="shared" ref="B203:B266" si="83">100*AA202+C203/3</f>
        <v>7.9593001229019995</v>
      </c>
      <c r="C203" s="51">
        <f t="shared" ref="C203:C266" si="84">100*Y202</f>
        <v>-2.1111594470180779</v>
      </c>
      <c r="D203" s="34">
        <f t="shared" ref="D203:D266" si="85">U202</f>
        <v>3123.2543470930996</v>
      </c>
      <c r="E203" s="34">
        <f t="shared" ref="E203:E266" si="86">W202</f>
        <v>3894.8602287154408</v>
      </c>
      <c r="F203" s="14">
        <f t="shared" ref="F203:F266" si="87">F$9-(1+F$9)*C202/100</f>
        <v>0.63378343081607569</v>
      </c>
      <c r="G203" s="14">
        <f>F203-(Gamma-lambda*LN(D203))</f>
        <v>-6.1517107226521262E-2</v>
      </c>
      <c r="H203" s="15">
        <f t="shared" si="78"/>
        <v>392.12270274843462</v>
      </c>
      <c r="I203" s="15">
        <f t="shared" si="72"/>
        <v>1275.6803006262467</v>
      </c>
      <c r="J203" s="34">
        <f t="shared" ref="J203:J266" si="88">R202</f>
        <v>3091.3232590737957</v>
      </c>
      <c r="K203" s="34">
        <f t="shared" si="73"/>
        <v>1.26</v>
      </c>
      <c r="L203" s="34">
        <f t="shared" ref="L203:L266" si="89">E203/D203</f>
        <v>1.2470518875097369</v>
      </c>
      <c r="M203" s="40">
        <f t="shared" si="79"/>
        <v>1.2948112490263064E-2</v>
      </c>
      <c r="N203" s="44">
        <f t="shared" si="74"/>
        <v>2.0000000000000001E-4</v>
      </c>
      <c r="O203" s="44">
        <f t="shared" si="80"/>
        <v>2.5896224980526128E-6</v>
      </c>
      <c r="P203" s="14">
        <f t="shared" si="75"/>
        <v>148.52576643782507</v>
      </c>
      <c r="Q203" s="44">
        <f t="shared" ref="Q203:Q266" si="90">P203*O203</f>
        <v>3.8462566630789946E-4</v>
      </c>
      <c r="R203" s="73">
        <f t="shared" ref="R203:R266" si="91">J203*(1+Q203)</f>
        <v>3092.5122613420899</v>
      </c>
      <c r="S203" s="73">
        <f>Q203/(1/Mtc+1/(path_DqDp-V202))</f>
        <v>2.8195916469591064E-4</v>
      </c>
      <c r="T203" s="52">
        <f>D203*S203/(path_DqDp-E203/D203)</f>
        <v>0.50237093760191587</v>
      </c>
      <c r="U203" s="73">
        <f t="shared" ref="U203:U266" si="92">D203+T203</f>
        <v>3123.7567180307014</v>
      </c>
      <c r="V203" s="14">
        <f t="shared" si="76"/>
        <v>1.2473337697958489</v>
      </c>
      <c r="W203">
        <f t="shared" ref="W203:W266" si="93">V203*U203</f>
        <v>3896.3672430263432</v>
      </c>
      <c r="X203">
        <f t="shared" si="77"/>
        <v>3.9380629876881848E-7</v>
      </c>
      <c r="Y203" s="44">
        <f t="shared" ref="Y203:Y266" si="94">Y202+(X203+O203)</f>
        <v>-2.1108611041383955E-2</v>
      </c>
      <c r="Z203">
        <f t="shared" si="81"/>
        <v>3.8432212680865841E-6</v>
      </c>
      <c r="AA203" s="43">
        <f t="shared" ref="AA203:AA266" si="95">AA202+(Z203+N203)</f>
        <v>8.6834042607014994E-2</v>
      </c>
    </row>
    <row r="204" spans="1:27">
      <c r="A204" s="74">
        <f t="shared" si="82"/>
        <v>196</v>
      </c>
      <c r="B204" s="40">
        <f t="shared" si="83"/>
        <v>7.9797838926553668</v>
      </c>
      <c r="C204" s="51">
        <f t="shared" si="84"/>
        <v>-2.1108611041383956</v>
      </c>
      <c r="D204" s="34">
        <f t="shared" si="85"/>
        <v>3123.7567180307014</v>
      </c>
      <c r="E204" s="34">
        <f t="shared" si="86"/>
        <v>3896.3672430263432</v>
      </c>
      <c r="F204" s="14">
        <f t="shared" si="87"/>
        <v>0.6337785511522892</v>
      </c>
      <c r="G204" s="14">
        <f>F204-(Gamma-lambda*LN(D204))</f>
        <v>-6.1519574356056816E-2</v>
      </c>
      <c r="H204" s="15">
        <f t="shared" si="78"/>
        <v>392.15423766476698</v>
      </c>
      <c r="I204" s="15">
        <f t="shared" si="72"/>
        <v>1275.8816812341072</v>
      </c>
      <c r="J204" s="34">
        <f t="shared" si="88"/>
        <v>3092.5122613420899</v>
      </c>
      <c r="K204" s="34">
        <f t="shared" si="73"/>
        <v>1.26</v>
      </c>
      <c r="L204" s="34">
        <f t="shared" si="89"/>
        <v>1.2473337697958489</v>
      </c>
      <c r="M204" s="40">
        <f t="shared" si="79"/>
        <v>1.2666230204151141E-2</v>
      </c>
      <c r="N204" s="44">
        <f t="shared" si="74"/>
        <v>2.0000000000000001E-4</v>
      </c>
      <c r="O204" s="44">
        <f t="shared" si="80"/>
        <v>2.5332460408302281E-6</v>
      </c>
      <c r="P204" s="14">
        <f t="shared" si="75"/>
        <v>148.52532283202629</v>
      </c>
      <c r="Q204" s="44">
        <f t="shared" si="90"/>
        <v>3.7625118602726209E-4</v>
      </c>
      <c r="R204" s="73">
        <f t="shared" si="91"/>
        <v>3093.6758227482237</v>
      </c>
      <c r="S204" s="73">
        <f>Q204/(1/Mtc+1/(path_DqDp-V203))</f>
        <v>2.7580149899387958E-4</v>
      </c>
      <c r="T204" s="52">
        <f>D204*S204/(path_DqDp-E204/D204)</f>
        <v>0.49155781658708458</v>
      </c>
      <c r="U204" s="73">
        <f t="shared" si="92"/>
        <v>3124.2482758472884</v>
      </c>
      <c r="V204" s="14">
        <f t="shared" si="76"/>
        <v>1.2476094977300358</v>
      </c>
      <c r="W204">
        <f t="shared" si="93"/>
        <v>3897.8418222137657</v>
      </c>
      <c r="X204">
        <f t="shared" si="77"/>
        <v>3.8526912316165651E-7</v>
      </c>
      <c r="Y204" s="44">
        <f t="shared" si="94"/>
        <v>-2.1105692526219962E-2</v>
      </c>
      <c r="Z204">
        <f t="shared" si="81"/>
        <v>3.7602020985503713E-6</v>
      </c>
      <c r="AA204" s="43">
        <f t="shared" si="95"/>
        <v>8.7037802809113538E-2</v>
      </c>
    </row>
    <row r="205" spans="1:27">
      <c r="A205" s="74">
        <f t="shared" si="82"/>
        <v>197</v>
      </c>
      <c r="B205" s="40">
        <f t="shared" si="83"/>
        <v>8.0002571967040215</v>
      </c>
      <c r="C205" s="51">
        <f t="shared" si="84"/>
        <v>-2.1105692526219961</v>
      </c>
      <c r="D205" s="34">
        <f t="shared" si="85"/>
        <v>3124.2482758472884</v>
      </c>
      <c r="E205" s="34">
        <f t="shared" si="86"/>
        <v>3897.8418222137657</v>
      </c>
      <c r="F205" s="14">
        <f t="shared" si="87"/>
        <v>0.63377377766621434</v>
      </c>
      <c r="G205" s="14">
        <f>F205-(Gamma-lambda*LN(D205))</f>
        <v>-6.1521987611219187E-2</v>
      </c>
      <c r="H205" s="15">
        <f t="shared" si="78"/>
        <v>392.18509136358881</v>
      </c>
      <c r="I205" s="15">
        <f t="shared" si="72"/>
        <v>1276.0787269995453</v>
      </c>
      <c r="J205" s="34">
        <f t="shared" si="88"/>
        <v>3093.6758227482237</v>
      </c>
      <c r="K205" s="34">
        <f t="shared" si="73"/>
        <v>1.26</v>
      </c>
      <c r="L205" s="34">
        <f t="shared" si="89"/>
        <v>1.2476094977300358</v>
      </c>
      <c r="M205" s="40">
        <f t="shared" si="79"/>
        <v>1.2390502269964188E-2</v>
      </c>
      <c r="N205" s="44">
        <f t="shared" si="74"/>
        <v>2.0000000000000001E-4</v>
      </c>
      <c r="O205" s="44">
        <f t="shared" si="80"/>
        <v>2.4781004539928377E-6</v>
      </c>
      <c r="P205" s="14">
        <f t="shared" si="75"/>
        <v>148.52488887874676</v>
      </c>
      <c r="Q205" s="44">
        <f t="shared" si="90"/>
        <v>3.6805959455965813E-4</v>
      </c>
      <c r="R205" s="73">
        <f t="shared" si="91"/>
        <v>3094.8144798172434</v>
      </c>
      <c r="S205" s="73">
        <f>Q205/(1/Mtc+1/(path_DqDp-V204))</f>
        <v>2.6977910499484257E-4</v>
      </c>
      <c r="T205" s="52">
        <f>D205*S205/(path_DqDp-E205/D205)</f>
        <v>0.48097550320431681</v>
      </c>
      <c r="U205" s="73">
        <f t="shared" si="92"/>
        <v>3124.7292513504926</v>
      </c>
      <c r="V205" s="14">
        <f t="shared" si="76"/>
        <v>1.2478792064409021</v>
      </c>
      <c r="W205">
        <f t="shared" si="93"/>
        <v>3899.2846585179268</v>
      </c>
      <c r="X205">
        <f t="shared" si="77"/>
        <v>3.7691679441693898E-7</v>
      </c>
      <c r="Y205" s="44">
        <f t="shared" si="94"/>
        <v>-2.1102837508971552E-2</v>
      </c>
      <c r="Z205">
        <f t="shared" si="81"/>
        <v>3.6789677525591804E-6</v>
      </c>
      <c r="AA205" s="43">
        <f t="shared" si="95"/>
        <v>8.7241481776866095E-2</v>
      </c>
    </row>
    <row r="206" spans="1:27">
      <c r="A206" s="74">
        <f t="shared" si="82"/>
        <v>198</v>
      </c>
      <c r="B206" s="40">
        <f t="shared" si="83"/>
        <v>8.0207202607208909</v>
      </c>
      <c r="C206" s="51">
        <f t="shared" si="84"/>
        <v>-2.110283750897155</v>
      </c>
      <c r="D206" s="34">
        <f t="shared" si="85"/>
        <v>3124.7292513504926</v>
      </c>
      <c r="E206" s="34">
        <f t="shared" si="86"/>
        <v>3899.2846585179268</v>
      </c>
      <c r="F206" s="14">
        <f t="shared" si="87"/>
        <v>0.63376910804195197</v>
      </c>
      <c r="G206" s="14">
        <f>F206-(Gamma-lambda*LN(D206))</f>
        <v>-6.1524348175309496E-2</v>
      </c>
      <c r="H206" s="15">
        <f t="shared" si="78"/>
        <v>392.21527849112454</v>
      </c>
      <c r="I206" s="15">
        <f t="shared" si="72"/>
        <v>1276.2715304628725</v>
      </c>
      <c r="J206" s="34">
        <f t="shared" si="88"/>
        <v>3094.8144798172434</v>
      </c>
      <c r="K206" s="34">
        <f t="shared" si="73"/>
        <v>1.26</v>
      </c>
      <c r="L206" s="34">
        <f t="shared" si="89"/>
        <v>1.2478792064409021</v>
      </c>
      <c r="M206" s="40">
        <f t="shared" si="79"/>
        <v>1.2120793559097898E-2</v>
      </c>
      <c r="N206" s="44">
        <f t="shared" si="74"/>
        <v>2.0000000000000001E-4</v>
      </c>
      <c r="O206" s="44">
        <f t="shared" si="80"/>
        <v>2.4241587118195796E-6</v>
      </c>
      <c r="P206" s="14">
        <f t="shared" si="75"/>
        <v>148.52446436745018</v>
      </c>
      <c r="Q206" s="44">
        <f t="shared" si="90"/>
        <v>3.6004687421469108E-4</v>
      </c>
      <c r="R206" s="73">
        <f t="shared" si="91"/>
        <v>3095.9287580969758</v>
      </c>
      <c r="S206" s="73">
        <f>Q206/(1/Mtc+1/(path_DqDp-V205))</f>
        <v>2.6388897701538227E-4</v>
      </c>
      <c r="T206" s="52">
        <f>D206*S206/(path_DqDp-E206/D206)</f>
        <v>0.47061915401046245</v>
      </c>
      <c r="U206" s="73">
        <f t="shared" si="92"/>
        <v>3125.199870504503</v>
      </c>
      <c r="V206" s="14">
        <f t="shared" si="76"/>
        <v>1.2481430280575649</v>
      </c>
      <c r="W206">
        <f t="shared" si="93"/>
        <v>3900.6964296566002</v>
      </c>
      <c r="X206">
        <f t="shared" si="77"/>
        <v>3.6874532008073577E-7</v>
      </c>
      <c r="Y206" s="44">
        <f t="shared" si="94"/>
        <v>-2.1100044604939652E-2</v>
      </c>
      <c r="Z206">
        <f t="shared" si="81"/>
        <v>3.5994802244945621E-6</v>
      </c>
      <c r="AA206" s="43">
        <f t="shared" si="95"/>
        <v>8.7445081257090593E-2</v>
      </c>
    </row>
    <row r="207" spans="1:27">
      <c r="A207" s="74">
        <f t="shared" si="82"/>
        <v>199</v>
      </c>
      <c r="B207" s="40">
        <f t="shared" si="83"/>
        <v>8.0411733055444046</v>
      </c>
      <c r="C207" s="51">
        <f t="shared" si="84"/>
        <v>-2.1100044604939652</v>
      </c>
      <c r="D207" s="34">
        <f t="shared" si="85"/>
        <v>3125.199870504503</v>
      </c>
      <c r="E207" s="34">
        <f t="shared" si="86"/>
        <v>3900.6964296566002</v>
      </c>
      <c r="F207" s="14">
        <f t="shared" si="87"/>
        <v>0.63376454001435445</v>
      </c>
      <c r="G207" s="14">
        <f>F207-(Gamma-lambda*LN(D207))</f>
        <v>-6.1526657205345336E-2</v>
      </c>
      <c r="H207" s="15">
        <f t="shared" si="78"/>
        <v>392.24481338169028</v>
      </c>
      <c r="I207" s="15">
        <f t="shared" si="72"/>
        <v>1276.4601822219272</v>
      </c>
      <c r="J207" s="34">
        <f t="shared" si="88"/>
        <v>3095.9287580969758</v>
      </c>
      <c r="K207" s="34">
        <f t="shared" si="73"/>
        <v>1.26</v>
      </c>
      <c r="L207" s="34">
        <f t="shared" si="89"/>
        <v>1.2481430280575649</v>
      </c>
      <c r="M207" s="40">
        <f t="shared" si="79"/>
        <v>1.1856971942435068E-2</v>
      </c>
      <c r="N207" s="44">
        <f t="shared" si="74"/>
        <v>2.0000000000000001E-4</v>
      </c>
      <c r="O207" s="44">
        <f t="shared" si="80"/>
        <v>2.3713943884870137E-6</v>
      </c>
      <c r="P207" s="14">
        <f t="shared" si="75"/>
        <v>148.52404909221403</v>
      </c>
      <c r="Q207" s="44">
        <f t="shared" si="90"/>
        <v>3.5220909657264607E-4</v>
      </c>
      <c r="R207" s="73">
        <f t="shared" si="91"/>
        <v>3097.0191723679181</v>
      </c>
      <c r="S207" s="73">
        <f>Q207/(1/Mtc+1/(path_DqDp-V206))</f>
        <v>2.581281776067031E-4</v>
      </c>
      <c r="T207" s="52">
        <f>D207*S207/(path_DqDp-E207/D207)</f>
        <v>0.46048402361042723</v>
      </c>
      <c r="U207" s="73">
        <f t="shared" si="92"/>
        <v>3125.6603545281132</v>
      </c>
      <c r="V207" s="14">
        <f t="shared" si="76"/>
        <v>1.2484010917776198</v>
      </c>
      <c r="W207">
        <f t="shared" si="93"/>
        <v>3902.0777991189188</v>
      </c>
      <c r="X207">
        <f t="shared" si="77"/>
        <v>3.6075079350212496E-7</v>
      </c>
      <c r="Y207" s="44">
        <f t="shared" si="94"/>
        <v>-2.1097312459757663E-2</v>
      </c>
      <c r="Z207">
        <f t="shared" si="81"/>
        <v>3.521702302216083E-6</v>
      </c>
      <c r="AA207" s="43">
        <f t="shared" si="95"/>
        <v>8.7648602959392807E-2</v>
      </c>
    </row>
    <row r="208" spans="1:27">
      <c r="A208" s="74">
        <f t="shared" si="82"/>
        <v>200</v>
      </c>
      <c r="B208" s="40">
        <f t="shared" si="83"/>
        <v>8.0616165472806927</v>
      </c>
      <c r="C208" s="51">
        <f t="shared" si="84"/>
        <v>-2.1097312459757664</v>
      </c>
      <c r="D208" s="34">
        <f t="shared" si="85"/>
        <v>3125.6603545281132</v>
      </c>
      <c r="E208" s="34">
        <f t="shared" si="86"/>
        <v>3902.0777991189188</v>
      </c>
      <c r="F208" s="14">
        <f t="shared" si="87"/>
        <v>0.63376007136790347</v>
      </c>
      <c r="G208" s="14">
        <f>F208-(Gamma-lambda*LN(D208))</f>
        <v>-6.1528915832657183E-2</v>
      </c>
      <c r="H208" s="15">
        <f t="shared" si="78"/>
        <v>392.27371006420748</v>
      </c>
      <c r="I208" s="15">
        <f t="shared" si="72"/>
        <v>1276.6447709714193</v>
      </c>
      <c r="J208" s="34">
        <f t="shared" si="88"/>
        <v>3097.0191723679181</v>
      </c>
      <c r="K208" s="34">
        <f t="shared" si="73"/>
        <v>1.26</v>
      </c>
      <c r="L208" s="34">
        <f t="shared" si="89"/>
        <v>1.2484010917776198</v>
      </c>
      <c r="M208" s="40">
        <f t="shared" si="79"/>
        <v>1.1598908222380189E-2</v>
      </c>
      <c r="N208" s="44">
        <f t="shared" si="74"/>
        <v>2.0000000000000001E-4</v>
      </c>
      <c r="O208" s="44">
        <f t="shared" si="80"/>
        <v>2.3197816444760377E-6</v>
      </c>
      <c r="P208" s="14">
        <f t="shared" si="75"/>
        <v>148.52364285162759</v>
      </c>
      <c r="Q208" s="44">
        <f t="shared" si="90"/>
        <v>3.4454242045792036E-4</v>
      </c>
      <c r="R208" s="73">
        <f t="shared" si="91"/>
        <v>3098.0862268497708</v>
      </c>
      <c r="S208" s="73">
        <f>Q208/(1/Mtc+1/(path_DqDp-V207))</f>
        <v>2.524938359444183E-4</v>
      </c>
      <c r="T208" s="52">
        <f>D208*S208/(path_DqDp-E208/D208)</f>
        <v>0.45056546282911758</v>
      </c>
      <c r="U208" s="73">
        <f t="shared" si="92"/>
        <v>3126.1109199909424</v>
      </c>
      <c r="V208" s="14">
        <f t="shared" si="76"/>
        <v>1.2486535239335068</v>
      </c>
      <c r="W208">
        <f t="shared" si="93"/>
        <v>3903.4294164537073</v>
      </c>
      <c r="X208">
        <f t="shared" si="77"/>
        <v>3.5292939200798603E-7</v>
      </c>
      <c r="Y208" s="44">
        <f t="shared" si="94"/>
        <v>-2.1094639748721177E-2</v>
      </c>
      <c r="Z208">
        <f t="shared" si="81"/>
        <v>3.445597551177238E-6</v>
      </c>
      <c r="AA208" s="43">
        <f t="shared" si="95"/>
        <v>8.7852048556943979E-2</v>
      </c>
    </row>
    <row r="209" spans="1:27">
      <c r="A209" s="74">
        <f t="shared" si="82"/>
        <v>201</v>
      </c>
      <c r="B209" s="40">
        <f t="shared" si="83"/>
        <v>8.0820501974036922</v>
      </c>
      <c r="C209" s="51">
        <f t="shared" si="84"/>
        <v>-2.1094639748721176</v>
      </c>
      <c r="D209" s="34">
        <f t="shared" si="85"/>
        <v>3126.1109199909424</v>
      </c>
      <c r="E209" s="34">
        <f t="shared" si="86"/>
        <v>3903.4294164537073</v>
      </c>
      <c r="F209" s="14">
        <f t="shared" si="87"/>
        <v>0.6337556999356122</v>
      </c>
      <c r="G209" s="14">
        <f>F209-(Gamma-lambda*LN(D209))</f>
        <v>-6.1531125163471145E-2</v>
      </c>
      <c r="H209" s="15">
        <f t="shared" si="78"/>
        <v>392.30198226858579</v>
      </c>
      <c r="I209" s="15">
        <f t="shared" si="72"/>
        <v>1276.8253835415408</v>
      </c>
      <c r="J209" s="34">
        <f t="shared" si="88"/>
        <v>3098.0862268497708</v>
      </c>
      <c r="K209" s="34">
        <f t="shared" si="73"/>
        <v>1.26</v>
      </c>
      <c r="L209" s="34">
        <f t="shared" si="89"/>
        <v>1.2486535239335068</v>
      </c>
      <c r="M209" s="40">
        <f t="shared" si="79"/>
        <v>1.1346476066493194E-2</v>
      </c>
      <c r="N209" s="44">
        <f t="shared" si="74"/>
        <v>2.0000000000000001E-4</v>
      </c>
      <c r="O209" s="44">
        <f t="shared" si="80"/>
        <v>2.2692952132986387E-6</v>
      </c>
      <c r="P209" s="14">
        <f t="shared" si="75"/>
        <v>148.52324544869202</v>
      </c>
      <c r="Q209" s="44">
        <f t="shared" si="90"/>
        <v>3.3704308996029565E-4</v>
      </c>
      <c r="R209" s="73">
        <f t="shared" si="91"/>
        <v>3099.1304154046315</v>
      </c>
      <c r="S209" s="73">
        <f>Q209/(1/Mtc+1/(path_DqDp-V208))</f>
        <v>2.4698314625888298E-4</v>
      </c>
      <c r="T209" s="52">
        <f>D209*S209/(path_DqDp-E209/D209)</f>
        <v>0.44085891691045381</v>
      </c>
      <c r="U209" s="73">
        <f t="shared" si="92"/>
        <v>3126.5517789078531</v>
      </c>
      <c r="V209" s="14">
        <f t="shared" si="76"/>
        <v>1.2489004480573185</v>
      </c>
      <c r="W209">
        <f t="shared" si="93"/>
        <v>3904.7519175524239</v>
      </c>
      <c r="X209">
        <f t="shared" si="77"/>
        <v>3.4527737511580474E-7</v>
      </c>
      <c r="Y209" s="44">
        <f t="shared" si="94"/>
        <v>-2.1092025176132762E-2</v>
      </c>
      <c r="Z209">
        <f t="shared" si="81"/>
        <v>3.371130298829893E-6</v>
      </c>
      <c r="AA209" s="43">
        <f t="shared" si="95"/>
        <v>8.8055419687242814E-2</v>
      </c>
    </row>
    <row r="210" spans="1:27">
      <c r="A210" s="74">
        <f t="shared" si="82"/>
        <v>202</v>
      </c>
      <c r="B210" s="40">
        <f t="shared" si="83"/>
        <v>8.1024744628531895</v>
      </c>
      <c r="C210" s="51">
        <f t="shared" si="84"/>
        <v>-2.109202517613276</v>
      </c>
      <c r="D210" s="34">
        <f t="shared" si="85"/>
        <v>3126.5517789078531</v>
      </c>
      <c r="E210" s="34">
        <f t="shared" si="86"/>
        <v>3904.7519175524239</v>
      </c>
      <c r="F210" s="14">
        <f t="shared" si="87"/>
        <v>0.63375142359795389</v>
      </c>
      <c r="G210" s="14">
        <f>F210-(Gamma-lambda*LN(D210))</f>
        <v>-6.1533286279476518E-2</v>
      </c>
      <c r="H210" s="15">
        <f t="shared" si="78"/>
        <v>392.3296434319787</v>
      </c>
      <c r="I210" s="15">
        <f t="shared" si="72"/>
        <v>1277.0021049358547</v>
      </c>
      <c r="J210" s="34">
        <f t="shared" si="88"/>
        <v>3099.1304154046315</v>
      </c>
      <c r="K210" s="34">
        <f t="shared" si="73"/>
        <v>1.26</v>
      </c>
      <c r="L210" s="34">
        <f t="shared" si="89"/>
        <v>1.2489004480573185</v>
      </c>
      <c r="M210" s="40">
        <f t="shared" si="79"/>
        <v>1.1099551942681529E-2</v>
      </c>
      <c r="N210" s="44">
        <f t="shared" si="74"/>
        <v>2.0000000000000001E-4</v>
      </c>
      <c r="O210" s="44">
        <f t="shared" si="80"/>
        <v>2.2199103885363058E-6</v>
      </c>
      <c r="P210" s="14">
        <f t="shared" si="75"/>
        <v>148.52285669072307</v>
      </c>
      <c r="Q210" s="44">
        <f t="shared" si="90"/>
        <v>3.297074325028251E-4</v>
      </c>
      <c r="R210" s="73">
        <f t="shared" si="91"/>
        <v>3100.1522217368861</v>
      </c>
      <c r="S210" s="73">
        <f>Q210/(1/Mtc+1/(path_DqDp-V209))</f>
        <v>2.4159336630493532E-4</v>
      </c>
      <c r="T210" s="52">
        <f>D210*S210/(path_DqDp-E210/D210)</f>
        <v>0.43135992374336296</v>
      </c>
      <c r="U210" s="73">
        <f t="shared" si="92"/>
        <v>3126.9831388315965</v>
      </c>
      <c r="V210" s="14">
        <f t="shared" si="76"/>
        <v>1.2491419849440906</v>
      </c>
      <c r="W210">
        <f t="shared" si="93"/>
        <v>3906.0459249268033</v>
      </c>
      <c r="X210">
        <f t="shared" si="77"/>
        <v>3.3779108278371296E-7</v>
      </c>
      <c r="Y210" s="44">
        <f t="shared" si="94"/>
        <v>-2.1089467474661443E-2</v>
      </c>
      <c r="Z210">
        <f t="shared" si="81"/>
        <v>3.2982656193393508E-6</v>
      </c>
      <c r="AA210" s="43">
        <f t="shared" si="95"/>
        <v>8.8258717952862151E-2</v>
      </c>
    </row>
    <row r="211" spans="1:27">
      <c r="A211" s="74">
        <f t="shared" si="82"/>
        <v>203</v>
      </c>
      <c r="B211" s="40">
        <f t="shared" si="83"/>
        <v>8.1228895461308337</v>
      </c>
      <c r="C211" s="51">
        <f t="shared" si="84"/>
        <v>-2.1089467474661441</v>
      </c>
      <c r="D211" s="34">
        <f t="shared" si="85"/>
        <v>3126.9831388315965</v>
      </c>
      <c r="E211" s="34">
        <f t="shared" si="86"/>
        <v>3906.0459249268033</v>
      </c>
      <c r="F211" s="14">
        <f t="shared" si="87"/>
        <v>0.6337472402818124</v>
      </c>
      <c r="G211" s="14">
        <f>F211-(Gamma-lambda*LN(D211))</f>
        <v>-6.1535400238381999E-2</v>
      </c>
      <c r="H211" s="15">
        <f t="shared" si="78"/>
        <v>392.35670670491254</v>
      </c>
      <c r="I211" s="15">
        <f t="shared" si="72"/>
        <v>1277.1750183684701</v>
      </c>
      <c r="J211" s="34">
        <f t="shared" si="88"/>
        <v>3100.1522217368861</v>
      </c>
      <c r="K211" s="34">
        <f t="shared" si="73"/>
        <v>1.26</v>
      </c>
      <c r="L211" s="34">
        <f t="shared" si="89"/>
        <v>1.2491419849440906</v>
      </c>
      <c r="M211" s="40">
        <f t="shared" si="79"/>
        <v>1.0858015055909442E-2</v>
      </c>
      <c r="N211" s="44">
        <f t="shared" si="74"/>
        <v>2.0000000000000001E-4</v>
      </c>
      <c r="O211" s="44">
        <f t="shared" si="80"/>
        <v>2.1716030111818886E-6</v>
      </c>
      <c r="P211" s="14">
        <f t="shared" si="75"/>
        <v>148.52247638925567</v>
      </c>
      <c r="Q211" s="44">
        <f t="shared" si="90"/>
        <v>3.2253185695509855E-4</v>
      </c>
      <c r="R211" s="73">
        <f t="shared" si="91"/>
        <v>3101.1521195898063</v>
      </c>
      <c r="S211" s="73">
        <f>Q211/(1/Mtc+1/(path_DqDp-V210))</f>
        <v>2.3632181586990904E-4</v>
      </c>
      <c r="T211" s="52">
        <f>D211*S211/(path_DqDp-E211/D211)</f>
        <v>0.42206411211458139</v>
      </c>
      <c r="U211" s="73">
        <f t="shared" si="92"/>
        <v>3127.4052029437112</v>
      </c>
      <c r="V211" s="14">
        <f t="shared" si="76"/>
        <v>1.249378252713607</v>
      </c>
      <c r="W211">
        <f t="shared" si="93"/>
        <v>3907.3120479812574</v>
      </c>
      <c r="X211">
        <f t="shared" si="77"/>
        <v>3.3046693369695571E-7</v>
      </c>
      <c r="Y211" s="44">
        <f t="shared" si="94"/>
        <v>-2.1086965404716565E-2</v>
      </c>
      <c r="Z211">
        <f t="shared" si="81"/>
        <v>3.2269693185244672E-6</v>
      </c>
      <c r="AA211" s="43">
        <f t="shared" si="95"/>
        <v>8.846194492218068E-2</v>
      </c>
    </row>
    <row r="212" spans="1:27">
      <c r="A212" s="74">
        <f t="shared" si="82"/>
        <v>204</v>
      </c>
      <c r="B212" s="40">
        <f t="shared" si="83"/>
        <v>8.1432956453941827</v>
      </c>
      <c r="C212" s="51">
        <f t="shared" si="84"/>
        <v>-2.1086965404716564</v>
      </c>
      <c r="D212" s="34">
        <f t="shared" si="85"/>
        <v>3127.4052029437112</v>
      </c>
      <c r="E212" s="34">
        <f t="shared" si="86"/>
        <v>3907.3120479812574</v>
      </c>
      <c r="F212" s="14">
        <f t="shared" si="87"/>
        <v>0.6337431479594583</v>
      </c>
      <c r="G212" s="14">
        <f>F212-(Gamma-lambda*LN(D212))</f>
        <v>-6.1537468074456814E-2</v>
      </c>
      <c r="H212" s="15">
        <f t="shared" si="78"/>
        <v>392.3831849572926</v>
      </c>
      <c r="I212" s="15">
        <f t="shared" si="72"/>
        <v>1277.3442053005119</v>
      </c>
      <c r="J212" s="34">
        <f t="shared" si="88"/>
        <v>3101.1521195898063</v>
      </c>
      <c r="K212" s="34">
        <f t="shared" si="73"/>
        <v>1.26</v>
      </c>
      <c r="L212" s="34">
        <f t="shared" si="89"/>
        <v>1.249378252713607</v>
      </c>
      <c r="M212" s="40">
        <f t="shared" si="79"/>
        <v>1.062174728639298E-2</v>
      </c>
      <c r="N212" s="44">
        <f t="shared" si="74"/>
        <v>2.0000000000000001E-4</v>
      </c>
      <c r="O212" s="44">
        <f t="shared" si="80"/>
        <v>2.1243494572785962E-6</v>
      </c>
      <c r="P212" s="14">
        <f t="shared" si="75"/>
        <v>148.52210435995076</v>
      </c>
      <c r="Q212" s="44">
        <f t="shared" si="90"/>
        <v>3.1551285179093645E-4</v>
      </c>
      <c r="R212" s="73">
        <f t="shared" si="91"/>
        <v>3102.1305729388955</v>
      </c>
      <c r="S212" s="73">
        <f>Q212/(1/Mtc+1/(path_DqDp-V211))</f>
        <v>2.3116587531900391E-4</v>
      </c>
      <c r="T212" s="52">
        <f>D212*S212/(path_DqDp-E212/D212)</f>
        <v>0.41296719998841597</v>
      </c>
      <c r="U212" s="73">
        <f t="shared" si="92"/>
        <v>3127.8181701436997</v>
      </c>
      <c r="V212" s="14">
        <f t="shared" si="76"/>
        <v>1.2496093668707644</v>
      </c>
      <c r="W212">
        <f t="shared" si="93"/>
        <v>3908.5508832801415</v>
      </c>
      <c r="X212">
        <f t="shared" si="77"/>
        <v>3.2330142359025302E-7</v>
      </c>
      <c r="Y212" s="44">
        <f t="shared" si="94"/>
        <v>-2.1084517753835696E-2</v>
      </c>
      <c r="Z212">
        <f t="shared" si="81"/>
        <v>3.1572079191390558E-6</v>
      </c>
      <c r="AA212" s="43">
        <f t="shared" si="95"/>
        <v>8.8665102130099815E-2</v>
      </c>
    </row>
    <row r="213" spans="1:27">
      <c r="A213" s="74">
        <f t="shared" si="82"/>
        <v>205</v>
      </c>
      <c r="B213" s="40">
        <f t="shared" si="83"/>
        <v>8.1636929545487913</v>
      </c>
      <c r="C213" s="51">
        <f t="shared" si="84"/>
        <v>-2.1084517753835694</v>
      </c>
      <c r="D213" s="34">
        <f t="shared" si="85"/>
        <v>3127.8181701436997</v>
      </c>
      <c r="E213" s="34">
        <f t="shared" si="86"/>
        <v>3908.5508832801415</v>
      </c>
      <c r="F213" s="14">
        <f t="shared" si="87"/>
        <v>0.63373914464754644</v>
      </c>
      <c r="G213" s="14">
        <f>F213-(Gamma-lambda*LN(D213))</f>
        <v>-6.1539490799061403E-2</v>
      </c>
      <c r="H213" s="15">
        <f t="shared" si="78"/>
        <v>392.40909078428774</v>
      </c>
      <c r="I213" s="15">
        <f t="shared" si="72"/>
        <v>1277.5097454759054</v>
      </c>
      <c r="J213" s="34">
        <f t="shared" si="88"/>
        <v>3102.1305729388955</v>
      </c>
      <c r="K213" s="34">
        <f t="shared" si="73"/>
        <v>1.26</v>
      </c>
      <c r="L213" s="34">
        <f t="shared" si="89"/>
        <v>1.2496093668707644</v>
      </c>
      <c r="M213" s="40">
        <f t="shared" si="79"/>
        <v>1.0390633129235605E-2</v>
      </c>
      <c r="N213" s="44">
        <f t="shared" si="74"/>
        <v>2.0000000000000001E-4</v>
      </c>
      <c r="O213" s="44">
        <f t="shared" si="80"/>
        <v>2.078126625847121E-6</v>
      </c>
      <c r="P213" s="14">
        <f t="shared" si="75"/>
        <v>148.52174042250422</v>
      </c>
      <c r="Q213" s="44">
        <f t="shared" si="90"/>
        <v>3.0864698328916064E-4</v>
      </c>
      <c r="R213" s="73">
        <f t="shared" si="91"/>
        <v>3103.0880361820023</v>
      </c>
      <c r="S213" s="73">
        <f>Q213/(1/Mtc+1/(path_DqDp-V212))</f>
        <v>2.2612298417681279E-4</v>
      </c>
      <c r="T213" s="52">
        <f>D213*S213/(path_DqDp-E213/D213)</f>
        <v>0.40406499281302533</v>
      </c>
      <c r="U213" s="73">
        <f t="shared" si="92"/>
        <v>3128.2222351365126</v>
      </c>
      <c r="V213" s="14">
        <f t="shared" si="76"/>
        <v>1.2498354403645242</v>
      </c>
      <c r="W213">
        <f t="shared" si="93"/>
        <v>3909.7630148099392</v>
      </c>
      <c r="X213">
        <f t="shared" si="77"/>
        <v>3.1629112360508892E-7</v>
      </c>
      <c r="Y213" s="44">
        <f t="shared" si="94"/>
        <v>-2.1082123336086243E-2</v>
      </c>
      <c r="Z213">
        <f t="shared" si="81"/>
        <v>3.0889486463605919E-6</v>
      </c>
      <c r="AA213" s="43">
        <f t="shared" si="95"/>
        <v>8.8868191078746175E-2</v>
      </c>
    </row>
    <row r="214" spans="1:27">
      <c r="A214" s="74">
        <f t="shared" si="82"/>
        <v>206</v>
      </c>
      <c r="B214" s="40">
        <f t="shared" si="83"/>
        <v>8.184081663338409</v>
      </c>
      <c r="C214" s="51">
        <f t="shared" si="84"/>
        <v>-2.1082123336086243</v>
      </c>
      <c r="D214" s="34">
        <f t="shared" si="85"/>
        <v>3128.2222351365126</v>
      </c>
      <c r="E214" s="34">
        <f t="shared" si="86"/>
        <v>3909.7630148099392</v>
      </c>
      <c r="F214" s="14">
        <f t="shared" si="87"/>
        <v>0.63373522840613705</v>
      </c>
      <c r="G214" s="14">
        <f>F214-(Gamma-lambda*LN(D214))</f>
        <v>-6.1541469401162785E-2</v>
      </c>
      <c r="H214" s="15">
        <f t="shared" si="78"/>
        <v>392.43443651209657</v>
      </c>
      <c r="I214" s="15">
        <f t="shared" si="72"/>
        <v>1277.6717169564765</v>
      </c>
      <c r="J214" s="34">
        <f t="shared" si="88"/>
        <v>3103.0880361820023</v>
      </c>
      <c r="K214" s="34">
        <f t="shared" si="73"/>
        <v>1.26</v>
      </c>
      <c r="L214" s="34">
        <f t="shared" si="89"/>
        <v>1.2498354403645242</v>
      </c>
      <c r="M214" s="40">
        <f t="shared" si="79"/>
        <v>1.0164559635475801E-2</v>
      </c>
      <c r="N214" s="44">
        <f t="shared" si="74"/>
        <v>2.0000000000000001E-4</v>
      </c>
      <c r="O214" s="44">
        <f t="shared" si="80"/>
        <v>2.0329119270951601E-6</v>
      </c>
      <c r="P214" s="14">
        <f t="shared" si="75"/>
        <v>148.52138440055793</v>
      </c>
      <c r="Q214" s="44">
        <f t="shared" si="90"/>
        <v>3.0193089377657928E-4</v>
      </c>
      <c r="R214" s="73">
        <f t="shared" si="91"/>
        <v>3104.0249543262344</v>
      </c>
      <c r="S214" s="73">
        <f>Q214/(1/Mtc+1/(path_DqDp-V213))</f>
        <v>2.2119063974417342E-4</v>
      </c>
      <c r="T214" s="52">
        <f>D214*S214/(path_DqDp-E214/D214)</f>
        <v>0.39535338185336655</v>
      </c>
      <c r="U214" s="73">
        <f t="shared" si="92"/>
        <v>3128.6175885183661</v>
      </c>
      <c r="V214" s="14">
        <f t="shared" si="76"/>
        <v>1.250056583645492</v>
      </c>
      <c r="W214">
        <f t="shared" si="93"/>
        <v>3910.9490142364666</v>
      </c>
      <c r="X214">
        <f t="shared" si="77"/>
        <v>3.0943267868144739E-7</v>
      </c>
      <c r="Y214" s="44">
        <f t="shared" si="94"/>
        <v>-2.1079780991480467E-2</v>
      </c>
      <c r="Z214">
        <f t="shared" si="81"/>
        <v>3.0221594136038626E-6</v>
      </c>
      <c r="AA214" s="43">
        <f t="shared" si="95"/>
        <v>8.907121323815978E-2</v>
      </c>
    </row>
    <row r="215" spans="1:27">
      <c r="A215" s="74">
        <f t="shared" si="82"/>
        <v>207</v>
      </c>
      <c r="B215" s="40">
        <f t="shared" si="83"/>
        <v>8.2044619574332955</v>
      </c>
      <c r="C215" s="51">
        <f t="shared" si="84"/>
        <v>-2.1079780991480468</v>
      </c>
      <c r="D215" s="34">
        <f t="shared" si="85"/>
        <v>3128.6175885183661</v>
      </c>
      <c r="E215" s="34">
        <f t="shared" si="86"/>
        <v>3910.9490142364666</v>
      </c>
      <c r="F215" s="14">
        <f t="shared" si="87"/>
        <v>0.63373139733773798</v>
      </c>
      <c r="G215" s="14">
        <f>F215-(Gamma-lambda*LN(D215))</f>
        <v>-6.1543404847841376E-2</v>
      </c>
      <c r="H215" s="15">
        <f t="shared" si="78"/>
        <v>392.45923420359651</v>
      </c>
      <c r="I215" s="15">
        <f t="shared" si="72"/>
        <v>1277.8301961563836</v>
      </c>
      <c r="J215" s="34">
        <f t="shared" si="88"/>
        <v>3104.0249543262344</v>
      </c>
      <c r="K215" s="34">
        <f t="shared" si="73"/>
        <v>1.26</v>
      </c>
      <c r="L215" s="34">
        <f t="shared" si="89"/>
        <v>1.250056583645492</v>
      </c>
      <c r="M215" s="40">
        <f t="shared" si="79"/>
        <v>9.9434163545080168E-3</v>
      </c>
      <c r="N215" s="44">
        <f t="shared" si="74"/>
        <v>2.0000000000000001E-4</v>
      </c>
      <c r="O215" s="44">
        <f t="shared" si="80"/>
        <v>1.9886832709016033E-6</v>
      </c>
      <c r="P215" s="14">
        <f t="shared" si="75"/>
        <v>148.52103612161255</v>
      </c>
      <c r="Q215" s="44">
        <f t="shared" si="90"/>
        <v>2.9536129991202361E-4</v>
      </c>
      <c r="R215" s="73">
        <f t="shared" si="91"/>
        <v>3104.9417631717033</v>
      </c>
      <c r="S215" s="73">
        <f>Q215/(1/Mtc+1/(path_DqDp-V214))</f>
        <v>2.1636639574930126E-4</v>
      </c>
      <c r="T215" s="52">
        <f>D215*S215/(path_DqDp-E215/D215)</f>
        <v>0.38682834255050885</v>
      </c>
      <c r="U215" s="73">
        <f t="shared" si="92"/>
        <v>3129.0044168609165</v>
      </c>
      <c r="V215" s="14">
        <f t="shared" si="76"/>
        <v>1.2502729047221572</v>
      </c>
      <c r="W215">
        <f t="shared" si="93"/>
        <v>3912.109441157158</v>
      </c>
      <c r="X215">
        <f t="shared" si="77"/>
        <v>3.0272280598318863E-7</v>
      </c>
      <c r="Y215" s="44">
        <f t="shared" si="94"/>
        <v>-2.1077489585403581E-2</v>
      </c>
      <c r="Z215">
        <f t="shared" si="81"/>
        <v>2.9568088085536317E-6</v>
      </c>
      <c r="AA215" s="43">
        <f t="shared" si="95"/>
        <v>8.9274170046968332E-2</v>
      </c>
    </row>
    <row r="216" spans="1:27">
      <c r="A216" s="74">
        <f t="shared" si="82"/>
        <v>208</v>
      </c>
      <c r="B216" s="40">
        <f t="shared" si="83"/>
        <v>8.224834018516713</v>
      </c>
      <c r="C216" s="51">
        <f t="shared" si="84"/>
        <v>-2.1077489585403582</v>
      </c>
      <c r="D216" s="34">
        <f t="shared" si="85"/>
        <v>3129.0044168609165</v>
      </c>
      <c r="E216" s="34">
        <f t="shared" si="86"/>
        <v>3912.109441157158</v>
      </c>
      <c r="F216" s="14">
        <f t="shared" si="87"/>
        <v>0.63372764958636874</v>
      </c>
      <c r="G216" s="14">
        <f>F216-(Gamma-lambda*LN(D216))</f>
        <v>-6.154529808478304E-2</v>
      </c>
      <c r="H216" s="15">
        <f t="shared" si="78"/>
        <v>392.4834956638781</v>
      </c>
      <c r="I216" s="15">
        <f t="shared" si="72"/>
        <v>1277.9852578758878</v>
      </c>
      <c r="J216" s="34">
        <f t="shared" si="88"/>
        <v>3104.9417631717033</v>
      </c>
      <c r="K216" s="34">
        <f t="shared" si="73"/>
        <v>1.26</v>
      </c>
      <c r="L216" s="34">
        <f t="shared" si="89"/>
        <v>1.2502729047221572</v>
      </c>
      <c r="M216" s="40">
        <f t="shared" si="79"/>
        <v>9.7270952778427677E-3</v>
      </c>
      <c r="N216" s="44">
        <f t="shared" si="74"/>
        <v>2.0000000000000001E-4</v>
      </c>
      <c r="O216" s="44">
        <f t="shared" si="80"/>
        <v>1.9454190555685537E-6</v>
      </c>
      <c r="P216" s="14">
        <f t="shared" si="75"/>
        <v>148.5206954169426</v>
      </c>
      <c r="Q216" s="44">
        <f t="shared" si="90"/>
        <v>2.8893499101041329E-4</v>
      </c>
      <c r="R216" s="73">
        <f t="shared" si="91"/>
        <v>3105.8388894921331</v>
      </c>
      <c r="S216" s="73">
        <f>Q216/(1/Mtc+1/(path_DqDp-V215))</f>
        <v>2.1164786103227014E-4</v>
      </c>
      <c r="T216" s="52">
        <f>D216*S216/(path_DqDp-E216/D216)</f>
        <v>0.37848593290714244</v>
      </c>
      <c r="U216" s="73">
        <f t="shared" si="92"/>
        <v>3129.3829027938236</v>
      </c>
      <c r="V216" s="14">
        <f t="shared" si="76"/>
        <v>1.2504845092158232</v>
      </c>
      <c r="W216">
        <f t="shared" si="93"/>
        <v>3913.2448433485229</v>
      </c>
      <c r="X216">
        <f t="shared" si="77"/>
        <v>2.9615829335638496E-7</v>
      </c>
      <c r="Y216" s="44">
        <f t="shared" si="94"/>
        <v>-2.1075248008054655E-2</v>
      </c>
      <c r="Z216">
        <f t="shared" si="81"/>
        <v>2.8928660794878424E-6</v>
      </c>
      <c r="AA216" s="43">
        <f t="shared" si="95"/>
        <v>8.9477062913047814E-2</v>
      </c>
    </row>
    <row r="217" spans="1:27">
      <c r="A217" s="74">
        <f t="shared" si="82"/>
        <v>209</v>
      </c>
      <c r="B217" s="40">
        <f t="shared" si="83"/>
        <v>8.2451980243696266</v>
      </c>
      <c r="C217" s="51">
        <f t="shared" si="84"/>
        <v>-2.1075248008054657</v>
      </c>
      <c r="D217" s="34">
        <f t="shared" si="85"/>
        <v>3129.3829027938236</v>
      </c>
      <c r="E217" s="34">
        <f t="shared" si="86"/>
        <v>3913.2448433485229</v>
      </c>
      <c r="F217" s="14">
        <f t="shared" si="87"/>
        <v>0.6337239833366457</v>
      </c>
      <c r="G217" s="14">
        <f>F217-(Gamma-lambda*LN(D217))</f>
        <v>-6.1547150036761145E-2</v>
      </c>
      <c r="H217" s="15">
        <f t="shared" si="78"/>
        <v>392.5072324456678</v>
      </c>
      <c r="I217" s="15">
        <f t="shared" si="72"/>
        <v>1278.1369753344802</v>
      </c>
      <c r="J217" s="34">
        <f t="shared" si="88"/>
        <v>3105.8388894921331</v>
      </c>
      <c r="K217" s="34">
        <f t="shared" si="73"/>
        <v>1.26</v>
      </c>
      <c r="L217" s="34">
        <f t="shared" si="89"/>
        <v>1.2504845092158232</v>
      </c>
      <c r="M217" s="40">
        <f t="shared" si="79"/>
        <v>9.5154907841767944E-3</v>
      </c>
      <c r="N217" s="44">
        <f t="shared" si="74"/>
        <v>2.0000000000000001E-4</v>
      </c>
      <c r="O217" s="44">
        <f t="shared" si="80"/>
        <v>1.9030981568353591E-6</v>
      </c>
      <c r="P217" s="14">
        <f t="shared" si="75"/>
        <v>148.52036212151324</v>
      </c>
      <c r="Q217" s="44">
        <f t="shared" si="90"/>
        <v>2.8264882740597195E-4</v>
      </c>
      <c r="R217" s="73">
        <f t="shared" si="91"/>
        <v>3106.7167512123597</v>
      </c>
      <c r="S217" s="73">
        <f>Q217/(1/Mtc+1/(path_DqDp-V216))</f>
        <v>2.0703269826202189E-4</v>
      </c>
      <c r="T217" s="52">
        <f>D217*S217/(path_DqDp-E217/D217)</f>
        <v>0.37032229189925364</v>
      </c>
      <c r="U217" s="73">
        <f t="shared" si="92"/>
        <v>3129.753225085723</v>
      </c>
      <c r="V217" s="14">
        <f t="shared" si="76"/>
        <v>1.2506915004142651</v>
      </c>
      <c r="W217">
        <f t="shared" si="93"/>
        <v>3914.3557570088483</v>
      </c>
      <c r="X217">
        <f t="shared" si="77"/>
        <v>2.8973599782006361E-7</v>
      </c>
      <c r="Y217" s="44">
        <f t="shared" si="94"/>
        <v>-2.1073055173899999E-2</v>
      </c>
      <c r="Z217">
        <f t="shared" si="81"/>
        <v>2.8303011218505362E-6</v>
      </c>
      <c r="AA217" s="43">
        <f t="shared" si="95"/>
        <v>8.9679893214169665E-2</v>
      </c>
    </row>
    <row r="218" spans="1:27">
      <c r="A218" s="74">
        <f t="shared" si="82"/>
        <v>210</v>
      </c>
      <c r="B218" s="40">
        <f t="shared" si="83"/>
        <v>8.2655541489536333</v>
      </c>
      <c r="C218" s="51">
        <f t="shared" si="84"/>
        <v>-2.1073055173899999</v>
      </c>
      <c r="D218" s="34">
        <f t="shared" si="85"/>
        <v>3129.753225085723</v>
      </c>
      <c r="E218" s="34">
        <f t="shared" si="86"/>
        <v>3914.3557570088483</v>
      </c>
      <c r="F218" s="14">
        <f t="shared" si="87"/>
        <v>0.63372039681288739</v>
      </c>
      <c r="G218" s="14">
        <f>F218-(Gamma-lambda*LN(D218))</f>
        <v>-6.1548961608106967E-2</v>
      </c>
      <c r="H218" s="15">
        <f t="shared" si="78"/>
        <v>392.5304558546394</v>
      </c>
      <c r="I218" s="15">
        <f t="shared" si="72"/>
        <v>1278.2854202033652</v>
      </c>
      <c r="J218" s="34">
        <f t="shared" si="88"/>
        <v>3106.7167512123597</v>
      </c>
      <c r="K218" s="34">
        <f t="shared" si="73"/>
        <v>1.26</v>
      </c>
      <c r="L218" s="34">
        <f t="shared" si="89"/>
        <v>1.2506915004142651</v>
      </c>
      <c r="M218" s="40">
        <f t="shared" si="79"/>
        <v>9.3084995857348751E-3</v>
      </c>
      <c r="N218" s="44">
        <f t="shared" si="74"/>
        <v>2.0000000000000001E-4</v>
      </c>
      <c r="O218" s="44">
        <f t="shared" si="80"/>
        <v>1.8616999171469752E-6</v>
      </c>
      <c r="P218" s="14">
        <f t="shared" si="75"/>
        <v>148.52003607389886</v>
      </c>
      <c r="Q218" s="44">
        <f t="shared" si="90"/>
        <v>2.7649973885344325E-4</v>
      </c>
      <c r="R218" s="73">
        <f t="shared" si="91"/>
        <v>3107.5757575827611</v>
      </c>
      <c r="S218" s="73">
        <f>Q218/(1/Mtc+1/(path_DqDp-V217))</f>
        <v>2.0251862268489505E-4</v>
      </c>
      <c r="T218" s="52">
        <f>D218*S218/(path_DqDp-E218/D218)</f>
        <v>0.36233363791353618</v>
      </c>
      <c r="U218" s="73">
        <f t="shared" si="92"/>
        <v>3130.1155587236367</v>
      </c>
      <c r="V218" s="14">
        <f t="shared" si="76"/>
        <v>1.2508939793241429</v>
      </c>
      <c r="W218">
        <f t="shared" si="93"/>
        <v>3915.442706996223</v>
      </c>
      <c r="X218">
        <f t="shared" si="77"/>
        <v>2.8345284408852268E-7</v>
      </c>
      <c r="Y218" s="44">
        <f t="shared" si="94"/>
        <v>-2.1070910021138763E-2</v>
      </c>
      <c r="Z218">
        <f t="shared" si="81"/>
        <v>2.7690844650720632E-6</v>
      </c>
      <c r="AA218" s="43">
        <f t="shared" si="95"/>
        <v>8.988266229863473E-2</v>
      </c>
    </row>
    <row r="219" spans="1:27">
      <c r="A219" s="74">
        <f t="shared" si="82"/>
        <v>211</v>
      </c>
      <c r="B219" s="40">
        <f t="shared" si="83"/>
        <v>8.2859025624921809</v>
      </c>
      <c r="C219" s="51">
        <f t="shared" si="84"/>
        <v>-2.1070910021138762</v>
      </c>
      <c r="D219" s="34">
        <f t="shared" si="85"/>
        <v>3130.1155587236367</v>
      </c>
      <c r="E219" s="34">
        <f t="shared" si="86"/>
        <v>3915.442706996223</v>
      </c>
      <c r="F219" s="14">
        <f t="shared" si="87"/>
        <v>0.63371688827824002</v>
      </c>
      <c r="G219" s="14">
        <f>F219-(Gamma-lambda*LN(D219))</f>
        <v>-6.1550733683169545E-2</v>
      </c>
      <c r="H219" s="15">
        <f t="shared" si="78"/>
        <v>392.55317695461804</v>
      </c>
      <c r="I219" s="15">
        <f t="shared" si="72"/>
        <v>1278.4306626373211</v>
      </c>
      <c r="J219" s="34">
        <f t="shared" si="88"/>
        <v>3107.5757575827611</v>
      </c>
      <c r="K219" s="34">
        <f t="shared" si="73"/>
        <v>1.26</v>
      </c>
      <c r="L219" s="34">
        <f t="shared" si="89"/>
        <v>1.2508939793241429</v>
      </c>
      <c r="M219" s="40">
        <f t="shared" si="79"/>
        <v>9.106020675857085E-3</v>
      </c>
      <c r="N219" s="44">
        <f t="shared" si="74"/>
        <v>2.0000000000000001E-4</v>
      </c>
      <c r="O219" s="44">
        <f t="shared" si="80"/>
        <v>1.8212041351714171E-6</v>
      </c>
      <c r="P219" s="14">
        <f t="shared" si="75"/>
        <v>148.51971711620365</v>
      </c>
      <c r="Q219" s="44">
        <f t="shared" si="90"/>
        <v>2.7048472296651921E-4</v>
      </c>
      <c r="R219" s="73">
        <f t="shared" si="91"/>
        <v>3108.4163093506481</v>
      </c>
      <c r="S219" s="73">
        <f>Q219/(1/Mtc+1/(path_DqDp-V218))</f>
        <v>1.98103400903934E-4</v>
      </c>
      <c r="T219" s="52">
        <f>D219*S219/(path_DqDp-E219/D219)</f>
        <v>0.35451626721053053</v>
      </c>
      <c r="U219" s="73">
        <f t="shared" si="92"/>
        <v>3130.470074990847</v>
      </c>
      <c r="V219" s="14">
        <f t="shared" si="76"/>
        <v>1.2510920447221989</v>
      </c>
      <c r="W219">
        <f t="shared" si="93"/>
        <v>3916.5062070619542</v>
      </c>
      <c r="X219">
        <f t="shared" si="77"/>
        <v>2.7730582312472547E-7</v>
      </c>
      <c r="Y219" s="44">
        <f t="shared" si="94"/>
        <v>-2.1068811511180466E-2</v>
      </c>
      <c r="Z219">
        <f t="shared" si="81"/>
        <v>2.7091872596261097E-6</v>
      </c>
      <c r="AA219" s="43">
        <f t="shared" si="95"/>
        <v>9.008537148589435E-2</v>
      </c>
    </row>
    <row r="220" spans="1:27">
      <c r="A220" s="74">
        <f t="shared" si="82"/>
        <v>212</v>
      </c>
      <c r="B220" s="40">
        <f t="shared" si="83"/>
        <v>8.3062434315500866</v>
      </c>
      <c r="C220" s="51">
        <f t="shared" si="84"/>
        <v>-2.1068811511180465</v>
      </c>
      <c r="D220" s="34">
        <f t="shared" si="85"/>
        <v>3130.470074990847</v>
      </c>
      <c r="E220" s="34">
        <f t="shared" si="86"/>
        <v>3916.5062070619542</v>
      </c>
      <c r="F220" s="14">
        <f t="shared" si="87"/>
        <v>0.63371345603382201</v>
      </c>
      <c r="G220" s="14">
        <f>F220-(Gamma-lambda*LN(D220))</f>
        <v>-6.1552467126764432E-2</v>
      </c>
      <c r="H220" s="15">
        <f t="shared" si="78"/>
        <v>392.57540657267776</v>
      </c>
      <c r="I220" s="15">
        <f t="shared" si="72"/>
        <v>1278.5727713059387</v>
      </c>
      <c r="J220" s="34">
        <f t="shared" si="88"/>
        <v>3108.4163093506481</v>
      </c>
      <c r="K220" s="34">
        <f t="shared" si="73"/>
        <v>1.26</v>
      </c>
      <c r="L220" s="34">
        <f t="shared" si="89"/>
        <v>1.2510920447221989</v>
      </c>
      <c r="M220" s="40">
        <f t="shared" si="79"/>
        <v>8.9079552778010829E-3</v>
      </c>
      <c r="N220" s="44">
        <f t="shared" si="74"/>
        <v>2.0000000000000001E-4</v>
      </c>
      <c r="O220" s="44">
        <f t="shared" si="80"/>
        <v>1.7815910555602167E-6</v>
      </c>
      <c r="P220" s="14">
        <f t="shared" si="75"/>
        <v>148.51940509398383</v>
      </c>
      <c r="Q220" s="44">
        <f t="shared" si="90"/>
        <v>2.6460084369256609E-4</v>
      </c>
      <c r="R220" s="73">
        <f t="shared" si="91"/>
        <v>3109.2387989286503</v>
      </c>
      <c r="S220" s="73">
        <f>Q220/(1/Mtc+1/(path_DqDp-V219))</f>
        <v>1.9378484968815584E-4</v>
      </c>
      <c r="T220" s="52">
        <f>D220*S220/(path_DqDp-E220/D220)</f>
        <v>0.34686655241328085</v>
      </c>
      <c r="U220" s="73">
        <f t="shared" si="92"/>
        <v>3130.8169415432603</v>
      </c>
      <c r="V220" s="14">
        <f t="shared" si="76"/>
        <v>1.251285793205273</v>
      </c>
      <c r="W220">
        <f t="shared" si="93"/>
        <v>3917.5467600794655</v>
      </c>
      <c r="X220">
        <f t="shared" si="77"/>
        <v>2.7129199072414949E-7</v>
      </c>
      <c r="Y220" s="44">
        <f t="shared" si="94"/>
        <v>-2.1066758628134181E-2</v>
      </c>
      <c r="Z220">
        <f t="shared" si="81"/>
        <v>2.6505812643630047E-6</v>
      </c>
      <c r="AA220" s="43">
        <f t="shared" si="95"/>
        <v>9.0288022067158719E-2</v>
      </c>
    </row>
    <row r="221" spans="1:27">
      <c r="A221" s="74">
        <f t="shared" si="82"/>
        <v>213</v>
      </c>
      <c r="B221" s="40">
        <f t="shared" si="83"/>
        <v>8.3265769191113996</v>
      </c>
      <c r="C221" s="51">
        <f t="shared" si="84"/>
        <v>-2.1066758628134181</v>
      </c>
      <c r="D221" s="34">
        <f t="shared" si="85"/>
        <v>3130.8169415432603</v>
      </c>
      <c r="E221" s="34">
        <f t="shared" si="86"/>
        <v>3917.5467600794655</v>
      </c>
      <c r="F221" s="14">
        <f t="shared" si="87"/>
        <v>0.63371009841788872</v>
      </c>
      <c r="G221" s="14">
        <f>F221-(Gamma-lambda*LN(D221))</f>
        <v>-6.1554162784612121E-2</v>
      </c>
      <c r="H221" s="15">
        <f t="shared" si="78"/>
        <v>392.59715530413484</v>
      </c>
      <c r="I221" s="15">
        <f t="shared" si="72"/>
        <v>1278.7118134242583</v>
      </c>
      <c r="J221" s="34">
        <f t="shared" si="88"/>
        <v>3109.2387989286503</v>
      </c>
      <c r="K221" s="34">
        <f t="shared" si="73"/>
        <v>1.26</v>
      </c>
      <c r="L221" s="34">
        <f t="shared" si="89"/>
        <v>1.251285793205273</v>
      </c>
      <c r="M221" s="40">
        <f t="shared" si="79"/>
        <v>8.7142067947270085E-3</v>
      </c>
      <c r="N221" s="44">
        <f t="shared" si="74"/>
        <v>2.0000000000000001E-4</v>
      </c>
      <c r="O221" s="44">
        <f t="shared" si="80"/>
        <v>1.7428413589454018E-6</v>
      </c>
      <c r="P221" s="14">
        <f t="shared" si="75"/>
        <v>148.51909985617172</v>
      </c>
      <c r="Q221" s="44">
        <f t="shared" si="90"/>
        <v>2.5884522982267815E-4</v>
      </c>
      <c r="R221" s="73">
        <f t="shared" si="91"/>
        <v>3110.0436105601325</v>
      </c>
      <c r="S221" s="73">
        <f>Q221/(1/Mtc+1/(path_DqDp-V220))</f>
        <v>1.8956083481091684E-4</v>
      </c>
      <c r="T221" s="52">
        <f>D221*S221/(path_DqDp-E221/D221)</f>
        <v>0.3393809410211806</v>
      </c>
      <c r="U221" s="73">
        <f t="shared" si="92"/>
        <v>3131.1563224842816</v>
      </c>
      <c r="V221" s="14">
        <f t="shared" si="76"/>
        <v>1.2514753192391637</v>
      </c>
      <c r="W221">
        <f t="shared" si="93"/>
        <v>3918.5648582687422</v>
      </c>
      <c r="X221">
        <f t="shared" si="77"/>
        <v>2.6540846612838705E-7</v>
      </c>
      <c r="Y221" s="44">
        <f t="shared" si="94"/>
        <v>-2.1064750378309106E-2</v>
      </c>
      <c r="Z221">
        <f t="shared" si="81"/>
        <v>2.5932388340615362E-6</v>
      </c>
      <c r="AA221" s="43">
        <f t="shared" si="95"/>
        <v>9.0490615305992783E-2</v>
      </c>
    </row>
    <row r="222" spans="1:27">
      <c r="A222" s="74">
        <f t="shared" si="82"/>
        <v>214</v>
      </c>
      <c r="B222" s="40">
        <f t="shared" si="83"/>
        <v>8.3469031846556412</v>
      </c>
      <c r="C222" s="51">
        <f t="shared" si="84"/>
        <v>-2.1064750378309105</v>
      </c>
      <c r="D222" s="34">
        <f t="shared" si="85"/>
        <v>3131.1563224842816</v>
      </c>
      <c r="E222" s="34">
        <f t="shared" si="86"/>
        <v>3918.5648582687422</v>
      </c>
      <c r="F222" s="14">
        <f t="shared" si="87"/>
        <v>0.6337068138050147</v>
      </c>
      <c r="G222" s="14">
        <f>F222-(Gamma-lambda*LN(D222))</f>
        <v>-6.1555821483766704E-2</v>
      </c>
      <c r="H222" s="15">
        <f t="shared" si="78"/>
        <v>392.61843351743903</v>
      </c>
      <c r="I222" s="15">
        <f t="shared" si="72"/>
        <v>1278.8478547828056</v>
      </c>
      <c r="J222" s="34">
        <f t="shared" si="88"/>
        <v>3110.0436105601325</v>
      </c>
      <c r="K222" s="34">
        <f t="shared" si="73"/>
        <v>1.26</v>
      </c>
      <c r="L222" s="34">
        <f t="shared" si="89"/>
        <v>1.2514753192391637</v>
      </c>
      <c r="M222" s="40">
        <f t="shared" si="79"/>
        <v>8.5246807608363451E-3</v>
      </c>
      <c r="N222" s="44">
        <f t="shared" si="74"/>
        <v>2.0000000000000001E-4</v>
      </c>
      <c r="O222" s="44">
        <f t="shared" si="80"/>
        <v>1.7049361521672691E-6</v>
      </c>
      <c r="P222" s="14">
        <f t="shared" si="75"/>
        <v>148.51880125500134</v>
      </c>
      <c r="Q222" s="44">
        <f t="shared" si="90"/>
        <v>2.5321507353619736E-4</v>
      </c>
      <c r="R222" s="73">
        <f t="shared" si="91"/>
        <v>3110.831120481681</v>
      </c>
      <c r="S222" s="73">
        <f>Q222/(1/Mtc+1/(path_DqDp-V221))</f>
        <v>1.8542926991660735E-4</v>
      </c>
      <c r="T222" s="52">
        <f>D222*S222/(path_DqDp-E222/D222)</f>
        <v>0.33205595394878229</v>
      </c>
      <c r="U222" s="73">
        <f t="shared" si="92"/>
        <v>3131.4883784382305</v>
      </c>
      <c r="V222" s="14">
        <f t="shared" si="76"/>
        <v>1.2516607152063608</v>
      </c>
      <c r="W222">
        <f t="shared" si="93"/>
        <v>3919.5609834164025</v>
      </c>
      <c r="X222">
        <f t="shared" si="77"/>
        <v>2.5965243066789781E-7</v>
      </c>
      <c r="Y222" s="44">
        <f t="shared" si="94"/>
        <v>-2.1062785789726271E-2</v>
      </c>
      <c r="Z222">
        <f t="shared" si="81"/>
        <v>2.537132907224993E-6</v>
      </c>
      <c r="AA222" s="43">
        <f t="shared" si="95"/>
        <v>9.0693152438900013E-2</v>
      </c>
    </row>
    <row r="223" spans="1:27">
      <c r="A223" s="74">
        <f t="shared" si="82"/>
        <v>215</v>
      </c>
      <c r="B223" s="40">
        <f t="shared" si="83"/>
        <v>8.3672223842324591</v>
      </c>
      <c r="C223" s="51">
        <f t="shared" si="84"/>
        <v>-2.1062785789726273</v>
      </c>
      <c r="D223" s="34">
        <f t="shared" si="85"/>
        <v>3131.4883784382305</v>
      </c>
      <c r="E223" s="34">
        <f t="shared" si="86"/>
        <v>3919.5609834164025</v>
      </c>
      <c r="F223" s="14">
        <f t="shared" si="87"/>
        <v>0.63370360060529451</v>
      </c>
      <c r="G223" s="14">
        <f>F223-(Gamma-lambda*LN(D223))</f>
        <v>-6.1557444033034425E-2</v>
      </c>
      <c r="H223" s="15">
        <f t="shared" si="78"/>
        <v>392.63925135896471</v>
      </c>
      <c r="I223" s="15">
        <f t="shared" si="72"/>
        <v>1278.9809597770432</v>
      </c>
      <c r="J223" s="34">
        <f t="shared" si="88"/>
        <v>3110.831120481681</v>
      </c>
      <c r="K223" s="34">
        <f t="shared" si="73"/>
        <v>1.26</v>
      </c>
      <c r="L223" s="34">
        <f t="shared" si="89"/>
        <v>1.2516607152063608</v>
      </c>
      <c r="M223" s="40">
        <f t="shared" si="79"/>
        <v>8.3392847936392123E-3</v>
      </c>
      <c r="N223" s="44">
        <f t="shared" si="74"/>
        <v>2.0000000000000001E-4</v>
      </c>
      <c r="O223" s="44">
        <f t="shared" si="80"/>
        <v>1.6678569587278426E-6</v>
      </c>
      <c r="P223" s="14">
        <f t="shared" si="75"/>
        <v>148.51850914593587</v>
      </c>
      <c r="Q223" s="44">
        <f t="shared" si="90"/>
        <v>2.4770762897893388E-4</v>
      </c>
      <c r="R223" s="73">
        <f t="shared" si="91"/>
        <v>3111.601697082689</v>
      </c>
      <c r="S223" s="73">
        <f>Q223/(1/Mtc+1/(path_DqDp-V222))</f>
        <v>1.8138811541497978E-4</v>
      </c>
      <c r="T223" s="52">
        <f>D223*S223/(path_DqDp-E223/D223)</f>
        <v>0.32488818408943193</v>
      </c>
      <c r="U223" s="73">
        <f t="shared" si="92"/>
        <v>3131.81326662232</v>
      </c>
      <c r="V223" s="14">
        <f t="shared" si="76"/>
        <v>1.2518420714526788</v>
      </c>
      <c r="W223">
        <f t="shared" si="93"/>
        <v>3920.5356070914659</v>
      </c>
      <c r="X223">
        <f t="shared" si="77"/>
        <v>2.5402112643339717E-7</v>
      </c>
      <c r="Y223" s="44">
        <f t="shared" si="94"/>
        <v>-2.1060863911641109E-2</v>
      </c>
      <c r="Z223">
        <f t="shared" si="81"/>
        <v>2.4822369941113631E-6</v>
      </c>
      <c r="AA223" s="43">
        <f t="shared" si="95"/>
        <v>9.0895634675894121E-2</v>
      </c>
    </row>
    <row r="224" spans="1:27">
      <c r="A224" s="74">
        <f t="shared" si="82"/>
        <v>216</v>
      </c>
      <c r="B224" s="40">
        <f t="shared" si="83"/>
        <v>8.3875346705347091</v>
      </c>
      <c r="C224" s="51">
        <f t="shared" si="84"/>
        <v>-2.1060863911641108</v>
      </c>
      <c r="D224" s="34">
        <f t="shared" si="85"/>
        <v>3131.81326662232</v>
      </c>
      <c r="E224" s="34">
        <f t="shared" si="86"/>
        <v>3920.5356070914659</v>
      </c>
      <c r="F224" s="14">
        <f t="shared" si="87"/>
        <v>0.63370045726356206</v>
      </c>
      <c r="G224" s="14">
        <f>F224-(Gamma-lambda*LN(D224))</f>
        <v>-6.1559031223381577E-2</v>
      </c>
      <c r="H224" s="15">
        <f t="shared" si="78"/>
        <v>392.65961875770336</v>
      </c>
      <c r="I224" s="15">
        <f t="shared" si="72"/>
        <v>1279.1111914362436</v>
      </c>
      <c r="J224" s="34">
        <f t="shared" si="88"/>
        <v>3111.601697082689</v>
      </c>
      <c r="K224" s="34">
        <f t="shared" si="73"/>
        <v>1.26</v>
      </c>
      <c r="L224" s="34">
        <f t="shared" si="89"/>
        <v>1.2518420714526788</v>
      </c>
      <c r="M224" s="40">
        <f t="shared" si="79"/>
        <v>8.1579285473212249E-3</v>
      </c>
      <c r="N224" s="44">
        <f t="shared" si="74"/>
        <v>2.0000000000000001E-4</v>
      </c>
      <c r="O224" s="44">
        <f t="shared" si="80"/>
        <v>1.6315857094642451E-6</v>
      </c>
      <c r="P224" s="14">
        <f t="shared" si="75"/>
        <v>148.51822338759655</v>
      </c>
      <c r="Q224" s="44">
        <f t="shared" si="90"/>
        <v>2.4232021087422097E-4</v>
      </c>
      <c r="R224" s="73">
        <f t="shared" si="91"/>
        <v>3112.3557010620825</v>
      </c>
      <c r="S224" s="73">
        <f>Q224/(1/Mtc+1/(path_DqDp-V223))</f>
        <v>1.7743537740234672E-4</v>
      </c>
      <c r="T224" s="52">
        <f>D224*S224/(path_DqDp-E224/D224)</f>
        <v>0.31787429490342262</v>
      </c>
      <c r="U224" s="73">
        <f t="shared" si="92"/>
        <v>3132.1311409172235</v>
      </c>
      <c r="V224" s="14">
        <f t="shared" si="76"/>
        <v>1.252019476332817</v>
      </c>
      <c r="W224">
        <f t="shared" si="93"/>
        <v>3921.4891908568907</v>
      </c>
      <c r="X224">
        <f t="shared" si="77"/>
        <v>2.485118549752497E-7</v>
      </c>
      <c r="Y224" s="44">
        <f t="shared" si="94"/>
        <v>-2.1058983814076671E-2</v>
      </c>
      <c r="Z224">
        <f t="shared" si="81"/>
        <v>2.4285251649806989E-6</v>
      </c>
      <c r="AA224" s="43">
        <f t="shared" si="95"/>
        <v>9.1098063201059107E-2</v>
      </c>
    </row>
    <row r="225" spans="1:27">
      <c r="A225" s="74">
        <f t="shared" si="82"/>
        <v>217</v>
      </c>
      <c r="B225" s="40">
        <f t="shared" si="83"/>
        <v>8.4078401929700206</v>
      </c>
      <c r="C225" s="51">
        <f t="shared" si="84"/>
        <v>-2.1058983814076671</v>
      </c>
      <c r="D225" s="34">
        <f t="shared" si="85"/>
        <v>3132.1311409172235</v>
      </c>
      <c r="E225" s="34">
        <f t="shared" si="86"/>
        <v>3921.4891908568907</v>
      </c>
      <c r="F225" s="14">
        <f t="shared" si="87"/>
        <v>0.63369738225862571</v>
      </c>
      <c r="G225" s="14">
        <f>F225-(Gamma-lambda*LN(D225))</f>
        <v>-6.1560583828335624E-2</v>
      </c>
      <c r="H225" s="15">
        <f t="shared" si="78"/>
        <v>392.67954542986035</v>
      </c>
      <c r="I225" s="15">
        <f t="shared" si="72"/>
        <v>1279.2386114517976</v>
      </c>
      <c r="J225" s="34">
        <f t="shared" si="88"/>
        <v>3112.3557010620825</v>
      </c>
      <c r="K225" s="34">
        <f t="shared" si="73"/>
        <v>1.26</v>
      </c>
      <c r="L225" s="34">
        <f t="shared" si="89"/>
        <v>1.252019476332817</v>
      </c>
      <c r="M225" s="40">
        <f t="shared" si="79"/>
        <v>7.9805236671830482E-3</v>
      </c>
      <c r="N225" s="44">
        <f t="shared" si="74"/>
        <v>2.0000000000000001E-4</v>
      </c>
      <c r="O225" s="44">
        <f t="shared" si="80"/>
        <v>1.5961047334366097E-6</v>
      </c>
      <c r="P225" s="14">
        <f t="shared" si="75"/>
        <v>148.51794384169327</v>
      </c>
      <c r="Q225" s="44">
        <f t="shared" si="90"/>
        <v>2.3705019316599919E-4</v>
      </c>
      <c r="R225" s="73">
        <f t="shared" si="91"/>
        <v>3113.0934855822202</v>
      </c>
      <c r="S225" s="73">
        <f>Q225/(1/Mtc+1/(path_DqDp-V224))</f>
        <v>1.7356910660893678E-4</v>
      </c>
      <c r="T225" s="52">
        <f>D225*S225/(path_DqDp-E225/D225)</f>
        <v>0.31101101903040546</v>
      </c>
      <c r="U225" s="73">
        <f t="shared" si="92"/>
        <v>3132.442151936254</v>
      </c>
      <c r="V225" s="14">
        <f t="shared" si="76"/>
        <v>1.2521930162548729</v>
      </c>
      <c r="W225">
        <f t="shared" si="93"/>
        <v>3922.4221864769629</v>
      </c>
      <c r="X225">
        <f t="shared" si="77"/>
        <v>2.4312197603029005E-7</v>
      </c>
      <c r="Y225" s="44">
        <f t="shared" si="94"/>
        <v>-2.1057144587367203E-2</v>
      </c>
      <c r="Z225">
        <f t="shared" si="81"/>
        <v>2.3759720386018514E-6</v>
      </c>
      <c r="AA225" s="43">
        <f t="shared" si="95"/>
        <v>9.1300439173097714E-2</v>
      </c>
    </row>
    <row r="226" spans="1:27">
      <c r="A226" s="74">
        <f t="shared" si="82"/>
        <v>218</v>
      </c>
      <c r="B226" s="40">
        <f t="shared" si="83"/>
        <v>8.428139097730865</v>
      </c>
      <c r="C226" s="51">
        <f t="shared" si="84"/>
        <v>-2.1057144587367205</v>
      </c>
      <c r="D226" s="34">
        <f t="shared" si="85"/>
        <v>3132.442151936254</v>
      </c>
      <c r="E226" s="34">
        <f t="shared" si="86"/>
        <v>3922.4221864769629</v>
      </c>
      <c r="F226" s="14">
        <f t="shared" si="87"/>
        <v>0.63369437410252261</v>
      </c>
      <c r="G226" s="14">
        <f>F226-(Gamma-lambda*LN(D226))</f>
        <v>-6.1562102604373559E-2</v>
      </c>
      <c r="H226" s="15">
        <f t="shared" si="78"/>
        <v>392.69904088335625</v>
      </c>
      <c r="I226" s="15">
        <f t="shared" si="72"/>
        <v>1279.3632802049644</v>
      </c>
      <c r="J226" s="34">
        <f t="shared" si="88"/>
        <v>3113.0934855822202</v>
      </c>
      <c r="K226" s="34">
        <f t="shared" si="73"/>
        <v>1.26</v>
      </c>
      <c r="L226" s="34">
        <f t="shared" si="89"/>
        <v>1.2521930162548729</v>
      </c>
      <c r="M226" s="40">
        <f t="shared" si="79"/>
        <v>7.8069837451271162E-3</v>
      </c>
      <c r="N226" s="44">
        <f t="shared" si="74"/>
        <v>2.0000000000000001E-4</v>
      </c>
      <c r="O226" s="44">
        <f t="shared" si="80"/>
        <v>1.5613967490254232E-6</v>
      </c>
      <c r="P226" s="14">
        <f t="shared" si="75"/>
        <v>148.51767037295659</v>
      </c>
      <c r="Q226" s="44">
        <f t="shared" si="90"/>
        <v>2.3189500769316384E-4</v>
      </c>
      <c r="R226" s="73">
        <f t="shared" si="91"/>
        <v>3113.8153964200087</v>
      </c>
      <c r="S226" s="73">
        <f>Q226/(1/Mtc+1/(path_DqDp-V225))</f>
        <v>1.6978739737172869E-4</v>
      </c>
      <c r="T226" s="52">
        <f>D226*S226/(path_DqDp-E226/D226)</f>
        <v>0.30429515692581205</v>
      </c>
      <c r="U226" s="73">
        <f t="shared" si="92"/>
        <v>3132.74644709318</v>
      </c>
      <c r="V226" s="14">
        <f t="shared" si="76"/>
        <v>1.2523627757238338</v>
      </c>
      <c r="W226">
        <f t="shared" si="93"/>
        <v>3923.3350361205935</v>
      </c>
      <c r="X226">
        <f t="shared" si="77"/>
        <v>2.3784890627551973E-7</v>
      </c>
      <c r="Y226" s="44">
        <f t="shared" si="94"/>
        <v>-2.1055345341711901E-2</v>
      </c>
      <c r="Z226">
        <f t="shared" si="81"/>
        <v>2.3245527709392195E-6</v>
      </c>
      <c r="AA226" s="43">
        <f t="shared" si="95"/>
        <v>9.1502763725868658E-2</v>
      </c>
    </row>
    <row r="227" spans="1:27">
      <c r="A227" s="74">
        <f t="shared" si="82"/>
        <v>219</v>
      </c>
      <c r="B227" s="40">
        <f t="shared" si="83"/>
        <v>8.4484315278631357</v>
      </c>
      <c r="C227" s="51">
        <f t="shared" si="84"/>
        <v>-2.10553453417119</v>
      </c>
      <c r="D227" s="34">
        <f t="shared" si="85"/>
        <v>3132.74644709318</v>
      </c>
      <c r="E227" s="34">
        <f t="shared" si="86"/>
        <v>3923.3350361205935</v>
      </c>
      <c r="F227" s="14">
        <f t="shared" si="87"/>
        <v>0.63369143133978745</v>
      </c>
      <c r="G227" s="14">
        <f>F227-(Gamma-lambda*LN(D227))</f>
        <v>-6.1563588291304816E-2</v>
      </c>
      <c r="H227" s="15">
        <f t="shared" si="78"/>
        <v>392.71811442223617</v>
      </c>
      <c r="I227" s="15">
        <f t="shared" si="72"/>
        <v>1279.4852567940727</v>
      </c>
      <c r="J227" s="34">
        <f t="shared" si="88"/>
        <v>3113.8153964200087</v>
      </c>
      <c r="K227" s="34">
        <f t="shared" si="73"/>
        <v>1.26</v>
      </c>
      <c r="L227" s="34">
        <f t="shared" si="89"/>
        <v>1.2523627757238338</v>
      </c>
      <c r="M227" s="40">
        <f t="shared" si="79"/>
        <v>7.637224276166199E-3</v>
      </c>
      <c r="N227" s="44">
        <f t="shared" si="74"/>
        <v>2.0000000000000001E-4</v>
      </c>
      <c r="O227" s="44">
        <f t="shared" si="80"/>
        <v>1.5274448552332398E-6</v>
      </c>
      <c r="P227" s="14">
        <f t="shared" si="75"/>
        <v>148.5174028490716</v>
      </c>
      <c r="Q227" s="44">
        <f t="shared" si="90"/>
        <v>2.2685214289441694E-4</v>
      </c>
      <c r="R227" s="73">
        <f t="shared" si="91"/>
        <v>3114.521772115264</v>
      </c>
      <c r="S227" s="73">
        <f>Q227/(1/Mtc+1/(path_DqDp-V226))</f>
        <v>1.6608838663209627E-4</v>
      </c>
      <c r="T227" s="52">
        <f>D227*S227/(path_DqDp-E227/D227)</f>
        <v>0.29772357552102402</v>
      </c>
      <c r="U227" s="73">
        <f t="shared" si="92"/>
        <v>3133.0441706687011</v>
      </c>
      <c r="V227" s="14">
        <f t="shared" si="76"/>
        <v>1.2525288373840697</v>
      </c>
      <c r="W227">
        <f t="shared" si="93"/>
        <v>3924.2281725606053</v>
      </c>
      <c r="X227">
        <f t="shared" si="77"/>
        <v>2.3269011810813017E-7</v>
      </c>
      <c r="Y227" s="44">
        <f t="shared" si="94"/>
        <v>-2.105358520673856E-2</v>
      </c>
      <c r="Z227">
        <f t="shared" si="81"/>
        <v>2.2742430440873186E-6</v>
      </c>
      <c r="AA227" s="43">
        <f t="shared" si="95"/>
        <v>9.1705037968912745E-2</v>
      </c>
    </row>
    <row r="228" spans="1:27">
      <c r="A228" s="74">
        <f t="shared" si="82"/>
        <v>220</v>
      </c>
      <c r="B228" s="40">
        <f t="shared" si="83"/>
        <v>8.4687176233333226</v>
      </c>
      <c r="C228" s="51">
        <f t="shared" si="84"/>
        <v>-2.1053585206738559</v>
      </c>
      <c r="D228" s="34">
        <f t="shared" si="85"/>
        <v>3133.0441706687011</v>
      </c>
      <c r="E228" s="34">
        <f t="shared" si="86"/>
        <v>3924.2281725606053</v>
      </c>
      <c r="F228" s="14">
        <f t="shared" si="87"/>
        <v>0.63368855254673906</v>
      </c>
      <c r="G228" s="14">
        <f>F228-(Gamma-lambda*LN(D228))</f>
        <v>-6.1565041612642202E-2</v>
      </c>
      <c r="H228" s="15">
        <f t="shared" si="78"/>
        <v>392.73677515098791</v>
      </c>
      <c r="I228" s="15">
        <f t="shared" si="72"/>
        <v>1279.6045990611872</v>
      </c>
      <c r="J228" s="34">
        <f t="shared" si="88"/>
        <v>3114.521772115264</v>
      </c>
      <c r="K228" s="34">
        <f t="shared" si="73"/>
        <v>1.26</v>
      </c>
      <c r="L228" s="34">
        <f t="shared" si="89"/>
        <v>1.2525288373840697</v>
      </c>
      <c r="M228" s="40">
        <f t="shared" si="79"/>
        <v>7.4711626159302824E-3</v>
      </c>
      <c r="N228" s="44">
        <f t="shared" si="74"/>
        <v>2.0000000000000001E-4</v>
      </c>
      <c r="O228" s="44">
        <f t="shared" si="80"/>
        <v>1.4942325231860565E-6</v>
      </c>
      <c r="P228" s="14">
        <f t="shared" si="75"/>
        <v>148.51714114061264</v>
      </c>
      <c r="Q228" s="44">
        <f t="shared" si="90"/>
        <v>2.219191425429173E-4</v>
      </c>
      <c r="R228" s="73">
        <f t="shared" si="91"/>
        <v>3115.2129441163634</v>
      </c>
      <c r="S228" s="73">
        <f>Q228/(1/Mtc+1/(path_DqDp-V227))</f>
        <v>1.6247025295763892E-4</v>
      </c>
      <c r="T228" s="52">
        <f>D228*S228/(path_DqDp-E228/D228)</f>
        <v>0.29129320690705834</v>
      </c>
      <c r="U228" s="73">
        <f t="shared" si="92"/>
        <v>3133.3354638756082</v>
      </c>
      <c r="V228" s="14">
        <f t="shared" si="76"/>
        <v>1.2526912820608544</v>
      </c>
      <c r="W228">
        <f t="shared" si="93"/>
        <v>3925.1020193690779</v>
      </c>
      <c r="X228">
        <f t="shared" si="77"/>
        <v>2.2764313845134086E-7</v>
      </c>
      <c r="Y228" s="44">
        <f t="shared" si="94"/>
        <v>-2.1051863331076923E-2</v>
      </c>
      <c r="Z228">
        <f t="shared" si="81"/>
        <v>2.2250190554133479E-6</v>
      </c>
      <c r="AA228" s="43">
        <f t="shared" si="95"/>
        <v>9.1907262987968155E-2</v>
      </c>
    </row>
    <row r="229" spans="1:27">
      <c r="A229" s="74">
        <f t="shared" si="82"/>
        <v>221</v>
      </c>
      <c r="B229" s="40">
        <f t="shared" si="83"/>
        <v>8.4889975210942517</v>
      </c>
      <c r="C229" s="51">
        <f t="shared" si="84"/>
        <v>-2.1051863331076923</v>
      </c>
      <c r="D229" s="34">
        <f t="shared" si="85"/>
        <v>3133.3354638756082</v>
      </c>
      <c r="E229" s="34">
        <f t="shared" si="86"/>
        <v>3925.1020193690779</v>
      </c>
      <c r="F229" s="14">
        <f t="shared" si="87"/>
        <v>0.63368573633078162</v>
      </c>
      <c r="G229" s="14">
        <f>F229-(Gamma-lambda*LN(D229))</f>
        <v>-6.1566463275967487E-2</v>
      </c>
      <c r="H229" s="15">
        <f t="shared" si="78"/>
        <v>392.75503197877083</v>
      </c>
      <c r="I229" s="15">
        <f t="shared" si="72"/>
        <v>1279.7213636182437</v>
      </c>
      <c r="J229" s="34">
        <f t="shared" si="88"/>
        <v>3115.2129441163634</v>
      </c>
      <c r="K229" s="34">
        <f t="shared" si="73"/>
        <v>1.26</v>
      </c>
      <c r="L229" s="34">
        <f t="shared" si="89"/>
        <v>1.2526912820608544</v>
      </c>
      <c r="M229" s="40">
        <f t="shared" si="79"/>
        <v>7.3087179391455592E-3</v>
      </c>
      <c r="N229" s="44">
        <f t="shared" si="74"/>
        <v>2.0000000000000001E-4</v>
      </c>
      <c r="O229" s="44">
        <f t="shared" si="80"/>
        <v>1.461743587829112E-6</v>
      </c>
      <c r="P229" s="14">
        <f t="shared" si="75"/>
        <v>148.51688512098013</v>
      </c>
      <c r="Q229" s="44">
        <f t="shared" si="90"/>
        <v>2.1709360450994556E-4</v>
      </c>
      <c r="R229" s="73">
        <f t="shared" si="91"/>
        <v>3115.889236923218</v>
      </c>
      <c r="S229" s="73">
        <f>Q229/(1/Mtc+1/(path_DqDp-V228))</f>
        <v>1.5893121558752067E-4</v>
      </c>
      <c r="T229" s="52">
        <f>D229*S229/(path_DqDp-E229/D229)</f>
        <v>0.28500104704140894</v>
      </c>
      <c r="U229" s="73">
        <f t="shared" si="92"/>
        <v>3133.6204649226497</v>
      </c>
      <c r="V229" s="14">
        <f t="shared" si="76"/>
        <v>1.2528501888009371</v>
      </c>
      <c r="W229">
        <f t="shared" si="93"/>
        <v>3925.956991108822</v>
      </c>
      <c r="X229">
        <f t="shared" si="77"/>
        <v>2.2270554758545719E-7</v>
      </c>
      <c r="Y229" s="44">
        <f t="shared" si="94"/>
        <v>-2.1050178881941509E-2</v>
      </c>
      <c r="Z229">
        <f t="shared" si="81"/>
        <v>2.1768575069212611E-6</v>
      </c>
      <c r="AA229" s="43">
        <f t="shared" si="95"/>
        <v>9.210943984547508E-2</v>
      </c>
    </row>
    <row r="230" spans="1:27">
      <c r="A230" s="74">
        <f t="shared" si="82"/>
        <v>222</v>
      </c>
      <c r="B230" s="40">
        <f t="shared" si="83"/>
        <v>8.5092713551494583</v>
      </c>
      <c r="C230" s="51">
        <f t="shared" si="84"/>
        <v>-2.1050178881941508</v>
      </c>
      <c r="D230" s="34">
        <f t="shared" si="85"/>
        <v>3133.6204649226497</v>
      </c>
      <c r="E230" s="34">
        <f t="shared" si="86"/>
        <v>3925.956991108822</v>
      </c>
      <c r="F230" s="14">
        <f t="shared" si="87"/>
        <v>0.63368298132972312</v>
      </c>
      <c r="G230" s="14">
        <f>F230-(Gamma-lambda*LN(D230))</f>
        <v>-6.1567853973285236E-2</v>
      </c>
      <c r="H230" s="15">
        <f t="shared" si="78"/>
        <v>392.77289362355793</v>
      </c>
      <c r="I230" s="15">
        <f t="shared" si="72"/>
        <v>1279.835605872667</v>
      </c>
      <c r="J230" s="34">
        <f t="shared" si="88"/>
        <v>3115.889236923218</v>
      </c>
      <c r="K230" s="34">
        <f t="shared" si="73"/>
        <v>1.26</v>
      </c>
      <c r="L230" s="34">
        <f t="shared" si="89"/>
        <v>1.2528501888009371</v>
      </c>
      <c r="M230" s="40">
        <f t="shared" si="79"/>
        <v>7.1498111990628832E-3</v>
      </c>
      <c r="N230" s="44">
        <f t="shared" si="74"/>
        <v>2.0000000000000001E-4</v>
      </c>
      <c r="O230" s="44">
        <f t="shared" si="80"/>
        <v>1.4299622398125767E-6</v>
      </c>
      <c r="P230" s="14">
        <f t="shared" si="75"/>
        <v>148.51663466633846</v>
      </c>
      <c r="Q230" s="44">
        <f t="shared" si="90"/>
        <v>2.1237317955690352E-4</v>
      </c>
      <c r="R230" s="73">
        <f t="shared" si="91"/>
        <v>3116.5509682276106</v>
      </c>
      <c r="S230" s="73">
        <f>Q230/(1/Mtc+1/(path_DqDp-V229))</f>
        <v>1.5546953350072172E-4</v>
      </c>
      <c r="T230" s="52">
        <f>D230*S230/(path_DqDp-E230/D230)</f>
        <v>0.27884415447779343</v>
      </c>
      <c r="U230" s="73">
        <f t="shared" si="92"/>
        <v>3133.8993090771273</v>
      </c>
      <c r="V230" s="14">
        <f t="shared" si="76"/>
        <v>1.253005634912183</v>
      </c>
      <c r="W230">
        <f t="shared" si="93"/>
        <v>3926.7934935210374</v>
      </c>
      <c r="X230">
        <f t="shared" si="77"/>
        <v>2.1787497800364847E-7</v>
      </c>
      <c r="Y230" s="44">
        <f t="shared" si="94"/>
        <v>-2.1048531044723692E-2</v>
      </c>
      <c r="Z230">
        <f t="shared" si="81"/>
        <v>2.1297355947814403E-6</v>
      </c>
      <c r="AA230" s="43">
        <f t="shared" si="95"/>
        <v>9.2311569581069855E-2</v>
      </c>
    </row>
    <row r="231" spans="1:27">
      <c r="A231" s="74">
        <f t="shared" si="82"/>
        <v>223</v>
      </c>
      <c r="B231" s="40">
        <f t="shared" si="83"/>
        <v>8.5295392566161965</v>
      </c>
      <c r="C231" s="51">
        <f t="shared" si="84"/>
        <v>-2.1048531044723693</v>
      </c>
      <c r="D231" s="34">
        <f t="shared" si="85"/>
        <v>3133.8993090771273</v>
      </c>
      <c r="E231" s="34">
        <f t="shared" si="86"/>
        <v>3926.7934935210374</v>
      </c>
      <c r="F231" s="14">
        <f t="shared" si="87"/>
        <v>0.63368028621110639</v>
      </c>
      <c r="G231" s="14">
        <f>F231-(Gamma-lambda*LN(D231))</f>
        <v>-6.1569214381371862E-2</v>
      </c>
      <c r="H231" s="15">
        <f t="shared" si="78"/>
        <v>392.79036861619096</v>
      </c>
      <c r="I231" s="15">
        <f t="shared" si="72"/>
        <v>1279.9473800524775</v>
      </c>
      <c r="J231" s="34">
        <f t="shared" si="88"/>
        <v>3116.5509682276106</v>
      </c>
      <c r="K231" s="34">
        <f t="shared" si="73"/>
        <v>1.26</v>
      </c>
      <c r="L231" s="34">
        <f t="shared" si="89"/>
        <v>1.253005634912183</v>
      </c>
      <c r="M231" s="40">
        <f t="shared" si="79"/>
        <v>6.9943650878170338E-3</v>
      </c>
      <c r="N231" s="44">
        <f t="shared" si="74"/>
        <v>2.0000000000000001E-4</v>
      </c>
      <c r="O231" s="44">
        <f t="shared" si="80"/>
        <v>1.3988730175634068E-6</v>
      </c>
      <c r="P231" s="14">
        <f t="shared" si="75"/>
        <v>148.51638965555514</v>
      </c>
      <c r="Q231" s="44">
        <f t="shared" si="90"/>
        <v>2.0775557015508916E-4</v>
      </c>
      <c r="R231" s="73">
        <f t="shared" si="91"/>
        <v>3117.1984490509326</v>
      </c>
      <c r="S231" s="73">
        <f>Q231/(1/Mtc+1/(path_DqDp-V230))</f>
        <v>1.5208350450669842E-4</v>
      </c>
      <c r="T231" s="52">
        <f>D231*S231/(path_DqDp-E231/D231)</f>
        <v>0.27281964911868056</v>
      </c>
      <c r="U231" s="73">
        <f t="shared" si="92"/>
        <v>3134.1721287262462</v>
      </c>
      <c r="V231" s="14">
        <f t="shared" si="76"/>
        <v>1.2531576960023134</v>
      </c>
      <c r="W231">
        <f t="shared" si="93"/>
        <v>3927.6119237092489</v>
      </c>
      <c r="X231">
        <f t="shared" si="77"/>
        <v>2.1314911329205975E-7</v>
      </c>
      <c r="Y231" s="44">
        <f t="shared" si="94"/>
        <v>-2.1046919022592838E-2</v>
      </c>
      <c r="Z231">
        <f t="shared" si="81"/>
        <v>2.0836309991380339E-6</v>
      </c>
      <c r="AA231" s="43">
        <f t="shared" si="95"/>
        <v>9.2513653212068989E-2</v>
      </c>
    </row>
    <row r="232" spans="1:27">
      <c r="A232" s="74">
        <f t="shared" si="82"/>
        <v>224</v>
      </c>
      <c r="B232" s="40">
        <f t="shared" si="83"/>
        <v>8.5498013537871387</v>
      </c>
      <c r="C232" s="51">
        <f t="shared" si="84"/>
        <v>-2.1046919022592836</v>
      </c>
      <c r="D232" s="34">
        <f t="shared" si="85"/>
        <v>3134.1721287262462</v>
      </c>
      <c r="E232" s="34">
        <f t="shared" si="86"/>
        <v>3927.6119237092489</v>
      </c>
      <c r="F232" s="14">
        <f t="shared" si="87"/>
        <v>0.63367764967155793</v>
      </c>
      <c r="G232" s="14">
        <f>F232-(Gamma-lambda*LN(D232))</f>
        <v>-6.1570545162114021E-2</v>
      </c>
      <c r="H232" s="15">
        <f t="shared" si="78"/>
        <v>392.80746530435317</v>
      </c>
      <c r="I232" s="15">
        <f t="shared" si="72"/>
        <v>1280.0567392308994</v>
      </c>
      <c r="J232" s="34">
        <f t="shared" si="88"/>
        <v>3117.1984490509326</v>
      </c>
      <c r="K232" s="34">
        <f t="shared" si="73"/>
        <v>1.26</v>
      </c>
      <c r="L232" s="34">
        <f t="shared" si="89"/>
        <v>1.2531576960023134</v>
      </c>
      <c r="M232" s="40">
        <f t="shared" si="79"/>
        <v>6.842303997686594E-3</v>
      </c>
      <c r="N232" s="44">
        <f t="shared" si="74"/>
        <v>2.0000000000000001E-4</v>
      </c>
      <c r="O232" s="44">
        <f t="shared" si="80"/>
        <v>1.3684607995373188E-6</v>
      </c>
      <c r="P232" s="14">
        <f t="shared" si="75"/>
        <v>148.51614997014164</v>
      </c>
      <c r="Q232" s="44">
        <f t="shared" si="90"/>
        <v>2.0323852933234438E-4</v>
      </c>
      <c r="R232" s="73">
        <f t="shared" si="91"/>
        <v>3117.8319838793545</v>
      </c>
      <c r="S232" s="73">
        <f>Q232/(1/Mtc+1/(path_DqDp-V231))</f>
        <v>1.4877146435770037E-4</v>
      </c>
      <c r="T232" s="52">
        <f>D232*S232/(path_DqDp-E232/D232)</f>
        <v>0.2669247109900037</v>
      </c>
      <c r="U232" s="73">
        <f t="shared" si="92"/>
        <v>3134.4390534372365</v>
      </c>
      <c r="V232" s="14">
        <f t="shared" si="76"/>
        <v>1.2533064460167593</v>
      </c>
      <c r="W232">
        <f t="shared" si="93"/>
        <v>3928.4126703195579</v>
      </c>
      <c r="X232">
        <f t="shared" si="77"/>
        <v>2.0852568703351458E-7</v>
      </c>
      <c r="Y232" s="44">
        <f t="shared" si="94"/>
        <v>-2.1045342036106269E-2</v>
      </c>
      <c r="Z232">
        <f t="shared" si="81"/>
        <v>2.0385218740397491E-6</v>
      </c>
      <c r="AA232" s="43">
        <f t="shared" si="95"/>
        <v>9.2715691733943034E-2</v>
      </c>
    </row>
    <row r="233" spans="1:27">
      <c r="A233" s="74">
        <f t="shared" si="82"/>
        <v>225</v>
      </c>
      <c r="B233" s="40">
        <f t="shared" si="83"/>
        <v>8.5700577721907614</v>
      </c>
      <c r="C233" s="51">
        <f t="shared" si="84"/>
        <v>-2.1045342036106267</v>
      </c>
      <c r="D233" s="34">
        <f t="shared" si="85"/>
        <v>3134.4390534372365</v>
      </c>
      <c r="E233" s="34">
        <f t="shared" si="86"/>
        <v>3928.4126703195579</v>
      </c>
      <c r="F233" s="14">
        <f t="shared" si="87"/>
        <v>0.63367507043614846</v>
      </c>
      <c r="G233" s="14">
        <f>F233-(Gamma-lambda*LN(D233))</f>
        <v>-6.1571846962841015E-2</v>
      </c>
      <c r="H233" s="15">
        <f t="shared" si="78"/>
        <v>392.82419185645801</v>
      </c>
      <c r="I233" s="15">
        <f t="shared" si="72"/>
        <v>1280.163735350473</v>
      </c>
      <c r="J233" s="34">
        <f t="shared" si="88"/>
        <v>3117.8319838793545</v>
      </c>
      <c r="K233" s="34">
        <f t="shared" si="73"/>
        <v>1.26</v>
      </c>
      <c r="L233" s="34">
        <f t="shared" si="89"/>
        <v>1.2533064460167593</v>
      </c>
      <c r="M233" s="40">
        <f t="shared" si="79"/>
        <v>6.6935539832406743E-3</v>
      </c>
      <c r="N233" s="44">
        <f t="shared" si="74"/>
        <v>2.0000000000000001E-4</v>
      </c>
      <c r="O233" s="44">
        <f t="shared" si="80"/>
        <v>1.338710796648135E-6</v>
      </c>
      <c r="P233" s="14">
        <f t="shared" si="75"/>
        <v>148.51591549419533</v>
      </c>
      <c r="Q233" s="44">
        <f t="shared" si="90"/>
        <v>1.9881985954616131E-4</v>
      </c>
      <c r="R233" s="73">
        <f t="shared" si="91"/>
        <v>3118.451870796478</v>
      </c>
      <c r="S233" s="73">
        <f>Q233/(1/Mtc+1/(path_DqDp-V232))</f>
        <v>1.4553178588235565E-4</v>
      </c>
      <c r="T233" s="52">
        <f>D233*S233/(path_DqDp-E233/D233)</f>
        <v>0.26115657903807565</v>
      </c>
      <c r="U233" s="73">
        <f t="shared" si="92"/>
        <v>3134.7002100162745</v>
      </c>
      <c r="V233" s="14">
        <f t="shared" si="76"/>
        <v>1.2534519572756537</v>
      </c>
      <c r="W233">
        <f t="shared" si="93"/>
        <v>3929.1961137173021</v>
      </c>
      <c r="X233">
        <f t="shared" si="77"/>
        <v>2.0400248173455587E-7</v>
      </c>
      <c r="Y233" s="44">
        <f t="shared" si="94"/>
        <v>-2.1043799322827888E-2</v>
      </c>
      <c r="Z233">
        <f t="shared" si="81"/>
        <v>1.9943868376375362E-6</v>
      </c>
      <c r="AA233" s="43">
        <f t="shared" si="95"/>
        <v>9.2917686120780676E-2</v>
      </c>
    </row>
    <row r="234" spans="1:27">
      <c r="A234" s="74">
        <f t="shared" si="82"/>
        <v>226</v>
      </c>
      <c r="B234" s="40">
        <f t="shared" si="83"/>
        <v>8.5903086346504711</v>
      </c>
      <c r="C234" s="51">
        <f t="shared" si="84"/>
        <v>-2.104379932282789</v>
      </c>
      <c r="D234" s="34">
        <f t="shared" si="85"/>
        <v>3134.7002100162745</v>
      </c>
      <c r="E234" s="34">
        <f t="shared" si="86"/>
        <v>3929.1961137173021</v>
      </c>
      <c r="F234" s="14">
        <f t="shared" si="87"/>
        <v>0.63367254725777</v>
      </c>
      <c r="G234" s="14">
        <f>F234-(Gamma-lambda*LN(D234))</f>
        <v>-6.1573120416648641E-2</v>
      </c>
      <c r="H234" s="15">
        <f t="shared" si="78"/>
        <v>392.8405562654587</v>
      </c>
      <c r="I234" s="15">
        <f t="shared" si="72"/>
        <v>1280.2684192466884</v>
      </c>
      <c r="J234" s="34">
        <f t="shared" si="88"/>
        <v>3118.451870796478</v>
      </c>
      <c r="K234" s="34">
        <f t="shared" si="73"/>
        <v>1.26</v>
      </c>
      <c r="L234" s="34">
        <f t="shared" si="89"/>
        <v>1.2534519572756537</v>
      </c>
      <c r="M234" s="40">
        <f t="shared" si="79"/>
        <v>6.5480427243462813E-3</v>
      </c>
      <c r="N234" s="44">
        <f t="shared" si="74"/>
        <v>2.0000000000000001E-4</v>
      </c>
      <c r="O234" s="44">
        <f t="shared" si="80"/>
        <v>1.3096085448692563E-6</v>
      </c>
      <c r="P234" s="14">
        <f t="shared" si="75"/>
        <v>148.51568611434274</v>
      </c>
      <c r="Q234" s="44">
        <f t="shared" si="90"/>
        <v>1.944974115824636E-4</v>
      </c>
      <c r="R234" s="73">
        <f t="shared" si="91"/>
        <v>3119.0584016134922</v>
      </c>
      <c r="S234" s="73">
        <f>Q234/(1/Mtc+1/(path_DqDp-V233))</f>
        <v>1.4236287813986718E-4</v>
      </c>
      <c r="T234" s="52">
        <f>D234*S234/(path_DqDp-E234/D234)</f>
        <v>0.25551254994821571</v>
      </c>
      <c r="U234" s="73">
        <f t="shared" si="92"/>
        <v>3134.9557225662229</v>
      </c>
      <c r="V234" s="14">
        <f t="shared" si="76"/>
        <v>1.2535943005099799</v>
      </c>
      <c r="W234">
        <f t="shared" si="93"/>
        <v>3929.9626261601629</v>
      </c>
      <c r="X234">
        <f t="shared" si="77"/>
        <v>1.9957732777518609E-7</v>
      </c>
      <c r="Y234" s="44">
        <f t="shared" si="94"/>
        <v>-2.1042290136955244E-2</v>
      </c>
      <c r="Z234">
        <f t="shared" si="81"/>
        <v>1.9512049625112878E-6</v>
      </c>
      <c r="AA234" s="43">
        <f t="shared" si="95"/>
        <v>9.3119637325743188E-2</v>
      </c>
    </row>
    <row r="235" spans="1:27">
      <c r="A235" s="74">
        <f t="shared" si="82"/>
        <v>227</v>
      </c>
      <c r="B235" s="40">
        <f t="shared" si="83"/>
        <v>8.6105540613424765</v>
      </c>
      <c r="C235" s="51">
        <f t="shared" si="84"/>
        <v>-2.1042290136955244</v>
      </c>
      <c r="D235" s="34">
        <f t="shared" si="85"/>
        <v>3134.9557225662229</v>
      </c>
      <c r="E235" s="34">
        <f t="shared" si="86"/>
        <v>3929.9626261601629</v>
      </c>
      <c r="F235" s="14">
        <f t="shared" si="87"/>
        <v>0.6336700789165246</v>
      </c>
      <c r="G235" s="14">
        <f>F235-(Gamma-lambda*LN(D235))</f>
        <v>-6.1574366142716275E-2</v>
      </c>
      <c r="H235" s="15">
        <f t="shared" si="78"/>
        <v>392.85656635257749</v>
      </c>
      <c r="I235" s="15">
        <f t="shared" si="72"/>
        <v>1280.370840671143</v>
      </c>
      <c r="J235" s="34">
        <f t="shared" si="88"/>
        <v>3119.0584016134922</v>
      </c>
      <c r="K235" s="34">
        <f t="shared" si="73"/>
        <v>1.26</v>
      </c>
      <c r="L235" s="34">
        <f t="shared" si="89"/>
        <v>1.2535943005099799</v>
      </c>
      <c r="M235" s="40">
        <f t="shared" si="79"/>
        <v>6.4056994900201225E-3</v>
      </c>
      <c r="N235" s="44">
        <f t="shared" si="74"/>
        <v>2.0000000000000001E-4</v>
      </c>
      <c r="O235" s="44">
        <f t="shared" si="80"/>
        <v>1.2811398980040245E-6</v>
      </c>
      <c r="P235" s="14">
        <f t="shared" si="75"/>
        <v>148.51546171968405</v>
      </c>
      <c r="Q235" s="44">
        <f t="shared" si="90"/>
        <v>1.9026908347957662E-4</v>
      </c>
      <c r="R235" s="73">
        <f t="shared" si="91"/>
        <v>3119.6518619968865</v>
      </c>
      <c r="S235" s="73">
        <f>Q235/(1/Mtc+1/(path_DqDp-V234))</f>
        <v>1.3926318559438601E-4</v>
      </c>
      <c r="T235" s="52">
        <f>D235*S235/(path_DqDp-E235/D235)</f>
        <v>0.24998997698496533</v>
      </c>
      <c r="U235" s="73">
        <f t="shared" si="92"/>
        <v>3135.2057125432079</v>
      </c>
      <c r="V235" s="14">
        <f t="shared" si="76"/>
        <v>1.2537335448969</v>
      </c>
      <c r="W235">
        <f t="shared" si="93"/>
        <v>3930.7125719678074</v>
      </c>
      <c r="X235">
        <f t="shared" si="77"/>
        <v>1.9524810238096795E-7</v>
      </c>
      <c r="Y235" s="44">
        <f t="shared" si="94"/>
        <v>-2.1040813748954858E-2</v>
      </c>
      <c r="Z235">
        <f t="shared" si="81"/>
        <v>1.9089557662412931E-6</v>
      </c>
      <c r="AA235" s="43">
        <f t="shared" si="95"/>
        <v>9.3321546281509432E-2</v>
      </c>
    </row>
    <row r="236" spans="1:27">
      <c r="A236" s="74">
        <f t="shared" si="82"/>
        <v>228</v>
      </c>
      <c r="B236" s="40">
        <f t="shared" si="83"/>
        <v>8.6307941698524484</v>
      </c>
      <c r="C236" s="51">
        <f t="shared" si="84"/>
        <v>-2.1040813748954856</v>
      </c>
      <c r="D236" s="34">
        <f t="shared" si="85"/>
        <v>3135.2057125432079</v>
      </c>
      <c r="E236" s="34">
        <f t="shared" si="86"/>
        <v>3930.7125719678074</v>
      </c>
      <c r="F236" s="14">
        <f t="shared" si="87"/>
        <v>0.63366766421912835</v>
      </c>
      <c r="G236" s="14">
        <f>F236-(Gamma-lambda*LN(D236))</f>
        <v>-6.1575584746616174E-2</v>
      </c>
      <c r="H236" s="15">
        <f t="shared" si="78"/>
        <v>392.87222977095757</v>
      </c>
      <c r="I236" s="15">
        <f t="shared" si="72"/>
        <v>1280.4710483142328</v>
      </c>
      <c r="J236" s="34">
        <f t="shared" si="88"/>
        <v>3119.6518619968865</v>
      </c>
      <c r="K236" s="34">
        <f t="shared" si="73"/>
        <v>1.26</v>
      </c>
      <c r="L236" s="34">
        <f t="shared" si="89"/>
        <v>1.2537335448969</v>
      </c>
      <c r="M236" s="40">
        <f t="shared" si="79"/>
        <v>6.2664551030999771E-3</v>
      </c>
      <c r="N236" s="44">
        <f t="shared" si="74"/>
        <v>2.0000000000000001E-4</v>
      </c>
      <c r="O236" s="44">
        <f t="shared" si="80"/>
        <v>1.2532910206199955E-6</v>
      </c>
      <c r="P236" s="14">
        <f t="shared" si="75"/>
        <v>148.51524220173894</v>
      </c>
      <c r="Q236" s="44">
        <f t="shared" si="90"/>
        <v>1.8613281947664321E-4</v>
      </c>
      <c r="R236" s="73">
        <f t="shared" si="91"/>
        <v>3120.2325315937451</v>
      </c>
      <c r="S236" s="73">
        <f>Q236/(1/Mtc+1/(path_DqDp-V235))</f>
        <v>1.3623118730894118E-4</v>
      </c>
      <c r="T236" s="52">
        <f>D236*S236/(path_DqDp-E236/D236)</f>
        <v>0.24458626885340892</v>
      </c>
      <c r="U236" s="73">
        <f t="shared" si="92"/>
        <v>3135.4502988120612</v>
      </c>
      <c r="V236" s="14">
        <f t="shared" si="76"/>
        <v>1.2538697580942799</v>
      </c>
      <c r="W236">
        <f t="shared" si="93"/>
        <v>3931.446307688117</v>
      </c>
      <c r="X236">
        <f t="shared" si="77"/>
        <v>1.9101272861687261E-7</v>
      </c>
      <c r="Y236" s="44">
        <f t="shared" si="94"/>
        <v>-2.1039369445205621E-2</v>
      </c>
      <c r="Z236">
        <f t="shared" si="81"/>
        <v>1.8676192021445759E-6</v>
      </c>
      <c r="AA236" s="43">
        <f t="shared" si="95"/>
        <v>9.3523413900711574E-2</v>
      </c>
    </row>
    <row r="237" spans="1:27">
      <c r="A237" s="74">
        <f t="shared" si="82"/>
        <v>229</v>
      </c>
      <c r="B237" s="40">
        <f t="shared" si="83"/>
        <v>8.6510290752309693</v>
      </c>
      <c r="C237" s="51">
        <f t="shared" si="84"/>
        <v>-2.1039369445205622</v>
      </c>
      <c r="D237" s="34">
        <f t="shared" si="85"/>
        <v>3135.4502988120612</v>
      </c>
      <c r="E237" s="34">
        <f t="shared" si="86"/>
        <v>3931.446307688117</v>
      </c>
      <c r="F237" s="14">
        <f t="shared" si="87"/>
        <v>0.63366530199832771</v>
      </c>
      <c r="G237" s="14">
        <f>F237-(Gamma-lambda*LN(D237))</f>
        <v>-6.1576776820616241E-2</v>
      </c>
      <c r="H237" s="15">
        <f t="shared" si="78"/>
        <v>392.88755400923941</v>
      </c>
      <c r="I237" s="15">
        <f t="shared" si="72"/>
        <v>1280.5690898273883</v>
      </c>
      <c r="J237" s="34">
        <f t="shared" si="88"/>
        <v>3120.2325315937451</v>
      </c>
      <c r="K237" s="34">
        <f t="shared" si="73"/>
        <v>1.26</v>
      </c>
      <c r="L237" s="34">
        <f t="shared" si="89"/>
        <v>1.2538697580942799</v>
      </c>
      <c r="M237" s="40">
        <f t="shared" si="79"/>
        <v>6.1302419057200908E-3</v>
      </c>
      <c r="N237" s="44">
        <f t="shared" si="74"/>
        <v>2.0000000000000001E-4</v>
      </c>
      <c r="O237" s="44">
        <f t="shared" si="80"/>
        <v>1.2260483811440183E-6</v>
      </c>
      <c r="P237" s="14">
        <f t="shared" si="75"/>
        <v>148.51502745439345</v>
      </c>
      <c r="Q237" s="44">
        <f t="shared" si="90"/>
        <v>1.8208660898601852E-4</v>
      </c>
      <c r="R237" s="73">
        <f t="shared" si="91"/>
        <v>3120.8006841546712</v>
      </c>
      <c r="S237" s="73">
        <f>Q237/(1/Mtc+1/(path_DqDp-V236))</f>
        <v>1.3326539615851274E-4</v>
      </c>
      <c r="T237" s="52">
        <f>D237*S237/(path_DqDp-E237/D237)</f>
        <v>0.23929888858146101</v>
      </c>
      <c r="U237" s="73">
        <f t="shared" si="92"/>
        <v>3135.6895977006425</v>
      </c>
      <c r="V237" s="14">
        <f t="shared" si="76"/>
        <v>1.2540030062744296</v>
      </c>
      <c r="W237">
        <f t="shared" si="93"/>
        <v>3932.1641822600623</v>
      </c>
      <c r="X237">
        <f t="shared" si="77"/>
        <v>1.8686917440254381E-7</v>
      </c>
      <c r="Y237" s="44">
        <f t="shared" si="94"/>
        <v>-2.1037956527650073E-2</v>
      </c>
      <c r="Z237">
        <f t="shared" si="81"/>
        <v>1.8271756501819571E-6</v>
      </c>
      <c r="AA237" s="43">
        <f t="shared" si="95"/>
        <v>9.3725241076361751E-2</v>
      </c>
    </row>
    <row r="238" spans="1:27">
      <c r="A238" s="74">
        <f t="shared" si="82"/>
        <v>230</v>
      </c>
      <c r="B238" s="40">
        <f t="shared" si="83"/>
        <v>8.6712588900478398</v>
      </c>
      <c r="C238" s="51">
        <f t="shared" si="84"/>
        <v>-2.1037956527650072</v>
      </c>
      <c r="D238" s="34">
        <f t="shared" si="85"/>
        <v>3135.6895977006425</v>
      </c>
      <c r="E238" s="34">
        <f t="shared" si="86"/>
        <v>3932.1641822600623</v>
      </c>
      <c r="F238" s="14">
        <f t="shared" si="87"/>
        <v>0.63366299111232893</v>
      </c>
      <c r="G238" s="14">
        <f>F238-(Gamma-lambda*LN(D238))</f>
        <v>-6.157794294397545E-2</v>
      </c>
      <c r="H238" s="15">
        <f t="shared" si="78"/>
        <v>392.90254639506207</v>
      </c>
      <c r="I238" s="15">
        <f t="shared" si="72"/>
        <v>1280.6650118448617</v>
      </c>
      <c r="J238" s="34">
        <f t="shared" si="88"/>
        <v>3120.8006841546712</v>
      </c>
      <c r="K238" s="34">
        <f t="shared" si="73"/>
        <v>1.26</v>
      </c>
      <c r="L238" s="34">
        <f t="shared" si="89"/>
        <v>1.2540030062744296</v>
      </c>
      <c r="M238" s="40">
        <f t="shared" si="79"/>
        <v>5.9969937255703876E-3</v>
      </c>
      <c r="N238" s="44">
        <f t="shared" si="74"/>
        <v>2.0000000000000001E-4</v>
      </c>
      <c r="O238" s="44">
        <f t="shared" si="80"/>
        <v>1.1993987451140777E-6</v>
      </c>
      <c r="P238" s="14">
        <f t="shared" si="75"/>
        <v>148.51481737384808</v>
      </c>
      <c r="Q238" s="44">
        <f t="shared" si="90"/>
        <v>1.7812848558903979E-4</v>
      </c>
      <c r="R238" s="73">
        <f t="shared" si="91"/>
        <v>3121.3565876543648</v>
      </c>
      <c r="S238" s="73">
        <f>Q238/(1/Mtc+1/(path_DqDp-V237))</f>
        <v>1.3036435806173646E-4</v>
      </c>
      <c r="T238" s="52">
        <f>D238*S238/(path_DqDp-E238/D238)</f>
        <v>0.23412535242277732</v>
      </c>
      <c r="U238" s="73">
        <f t="shared" si="92"/>
        <v>3135.9237230530653</v>
      </c>
      <c r="V238" s="14">
        <f t="shared" si="76"/>
        <v>1.2541333541570787</v>
      </c>
      <c r="W238">
        <f t="shared" si="93"/>
        <v>3932.8665371732945</v>
      </c>
      <c r="X238">
        <f t="shared" si="77"/>
        <v>1.8281545154849516E-7</v>
      </c>
      <c r="Y238" s="44">
        <f t="shared" si="94"/>
        <v>-2.1036574313453411E-2</v>
      </c>
      <c r="Z238">
        <f t="shared" si="81"/>
        <v>1.7876059080718425E-6</v>
      </c>
      <c r="AA238" s="43">
        <f t="shared" si="95"/>
        <v>9.392702868226982E-2</v>
      </c>
    </row>
    <row r="239" spans="1:27">
      <c r="A239" s="74">
        <f t="shared" si="82"/>
        <v>231</v>
      </c>
      <c r="B239" s="40">
        <f t="shared" si="83"/>
        <v>8.6914837244452006</v>
      </c>
      <c r="C239" s="51">
        <f t="shared" si="84"/>
        <v>-2.1036574313453413</v>
      </c>
      <c r="D239" s="34">
        <f t="shared" si="85"/>
        <v>3135.9237230530653</v>
      </c>
      <c r="E239" s="34">
        <f t="shared" si="86"/>
        <v>3932.8665371732945</v>
      </c>
      <c r="F239" s="14">
        <f t="shared" si="87"/>
        <v>0.63366073044424009</v>
      </c>
      <c r="G239" s="14">
        <f>F239-(Gamma-lambda*LN(D239))</f>
        <v>-6.157908368323306E-2</v>
      </c>
      <c r="H239" s="15">
        <f t="shared" si="78"/>
        <v>392.91721409849197</v>
      </c>
      <c r="I239" s="15">
        <f t="shared" si="72"/>
        <v>1280.7588600050731</v>
      </c>
      <c r="J239" s="34">
        <f t="shared" si="88"/>
        <v>3121.3565876543648</v>
      </c>
      <c r="K239" s="34">
        <f t="shared" si="73"/>
        <v>1.26</v>
      </c>
      <c r="L239" s="34">
        <f t="shared" si="89"/>
        <v>1.2541333541570787</v>
      </c>
      <c r="M239" s="40">
        <f t="shared" si="79"/>
        <v>5.866645842921292E-3</v>
      </c>
      <c r="N239" s="44">
        <f t="shared" si="74"/>
        <v>2.0000000000000001E-4</v>
      </c>
      <c r="O239" s="44">
        <f t="shared" si="80"/>
        <v>1.1733291685842585E-6</v>
      </c>
      <c r="P239" s="14">
        <f t="shared" si="75"/>
        <v>148.51461185856729</v>
      </c>
      <c r="Q239" s="44">
        <f t="shared" si="90"/>
        <v>1.7425652605462664E-4</v>
      </c>
      <c r="R239" s="73">
        <f t="shared" si="91"/>
        <v>3121.9005044099067</v>
      </c>
      <c r="S239" s="73">
        <f>Q239/(1/Mtc+1/(path_DqDp-V238))</f>
        <v>1.2752665123077529E-4</v>
      </c>
      <c r="T239" s="52">
        <f>D239*S239/(path_DqDp-E239/D239)</f>
        <v>0.22906322878000818</v>
      </c>
      <c r="U239" s="73">
        <f t="shared" si="92"/>
        <v>3136.1527862818452</v>
      </c>
      <c r="V239" s="14">
        <f t="shared" si="76"/>
        <v>1.2542608650416063</v>
      </c>
      <c r="W239">
        <f t="shared" si="93"/>
        <v>3933.5537066245111</v>
      </c>
      <c r="X239">
        <f t="shared" si="77"/>
        <v>1.7884961481281564E-7</v>
      </c>
      <c r="Y239" s="44">
        <f t="shared" si="94"/>
        <v>-2.1035222134670014E-2</v>
      </c>
      <c r="Z239">
        <f t="shared" si="81"/>
        <v>1.7488911825691946E-6</v>
      </c>
      <c r="AA239" s="43">
        <f t="shared" si="95"/>
        <v>9.4128777573452393E-2</v>
      </c>
    </row>
    <row r="240" spans="1:27">
      <c r="A240" s="74">
        <f t="shared" si="82"/>
        <v>232</v>
      </c>
      <c r="B240" s="40">
        <f t="shared" si="83"/>
        <v>8.7117036861895727</v>
      </c>
      <c r="C240" s="51">
        <f t="shared" si="84"/>
        <v>-2.1035222134670013</v>
      </c>
      <c r="D240" s="34">
        <f t="shared" si="85"/>
        <v>3136.1527862818452</v>
      </c>
      <c r="E240" s="34">
        <f t="shared" si="86"/>
        <v>3933.5537066245111</v>
      </c>
      <c r="F240" s="14">
        <f t="shared" si="87"/>
        <v>0.63365851890152547</v>
      </c>
      <c r="G240" s="14">
        <f>F240-(Gamma-lambda*LN(D240))</f>
        <v>-6.1580199592491058E-2</v>
      </c>
      <c r="H240" s="15">
        <f t="shared" si="78"/>
        <v>392.93156413537901</v>
      </c>
      <c r="I240" s="15">
        <f t="shared" si="72"/>
        <v>1280.8506789715227</v>
      </c>
      <c r="J240" s="34">
        <f t="shared" si="88"/>
        <v>3121.9005044099067</v>
      </c>
      <c r="K240" s="34">
        <f t="shared" si="73"/>
        <v>1.26</v>
      </c>
      <c r="L240" s="34">
        <f t="shared" si="89"/>
        <v>1.2542608650416063</v>
      </c>
      <c r="M240" s="40">
        <f t="shared" si="79"/>
        <v>5.7391349583937323E-3</v>
      </c>
      <c r="N240" s="44">
        <f t="shared" si="74"/>
        <v>2.0000000000000001E-4</v>
      </c>
      <c r="O240" s="44">
        <f t="shared" si="80"/>
        <v>1.1478269916787466E-6</v>
      </c>
      <c r="P240" s="14">
        <f t="shared" si="75"/>
        <v>148.51441080922959</v>
      </c>
      <c r="Q240" s="44">
        <f t="shared" si="90"/>
        <v>1.7046884938009952E-4</v>
      </c>
      <c r="R240" s="73">
        <f t="shared" si="91"/>
        <v>3122.4326911967723</v>
      </c>
      <c r="S240" s="73">
        <f>Q240/(1/Mtc+1/(path_DqDp-V239))</f>
        <v>1.2475088543884621E-4</v>
      </c>
      <c r="T240" s="52">
        <f>D240*S240/(path_DqDp-E240/D240)</f>
        <v>0.22411013714800473</v>
      </c>
      <c r="U240" s="73">
        <f t="shared" si="92"/>
        <v>3136.3768964189931</v>
      </c>
      <c r="V240" s="14">
        <f t="shared" si="76"/>
        <v>1.2543856008385401</v>
      </c>
      <c r="W240">
        <f t="shared" si="93"/>
        <v>3934.2260176706545</v>
      </c>
      <c r="X240">
        <f t="shared" si="77"/>
        <v>1.7496976097788163E-7</v>
      </c>
      <c r="Y240" s="44">
        <f t="shared" si="94"/>
        <v>-2.1033899337917359E-2</v>
      </c>
      <c r="Z240">
        <f t="shared" si="81"/>
        <v>1.7110130809237864E-6</v>
      </c>
      <c r="AA240" s="43">
        <f t="shared" si="95"/>
        <v>9.4330488586533312E-2</v>
      </c>
    </row>
    <row r="241" spans="1:27">
      <c r="A241" s="74">
        <f t="shared" si="82"/>
        <v>233</v>
      </c>
      <c r="B241" s="40">
        <f t="shared" si="83"/>
        <v>8.7319188807227519</v>
      </c>
      <c r="C241" s="51">
        <f t="shared" si="84"/>
        <v>-2.1033899337917359</v>
      </c>
      <c r="D241" s="34">
        <f t="shared" si="85"/>
        <v>3136.3768964189931</v>
      </c>
      <c r="E241" s="34">
        <f t="shared" si="86"/>
        <v>3934.2260176706545</v>
      </c>
      <c r="F241" s="14">
        <f t="shared" si="87"/>
        <v>0.63365635541547205</v>
      </c>
      <c r="G241" s="14">
        <f>F241-(Gamma-lambda*LN(D241))</f>
        <v>-6.1581291213689715E-2</v>
      </c>
      <c r="H241" s="15">
        <f t="shared" si="78"/>
        <v>392.94560337064422</v>
      </c>
      <c r="I241" s="15">
        <f t="shared" si="72"/>
        <v>1280.9405124532852</v>
      </c>
      <c r="J241" s="34">
        <f t="shared" si="88"/>
        <v>3122.4326911967723</v>
      </c>
      <c r="K241" s="34">
        <f t="shared" si="73"/>
        <v>1.26</v>
      </c>
      <c r="L241" s="34">
        <f t="shared" si="89"/>
        <v>1.2543856008385401</v>
      </c>
      <c r="M241" s="40">
        <f t="shared" si="79"/>
        <v>5.6143991614598932E-3</v>
      </c>
      <c r="N241" s="44">
        <f t="shared" si="74"/>
        <v>2.0000000000000001E-4</v>
      </c>
      <c r="O241" s="44">
        <f t="shared" si="80"/>
        <v>1.1228798322919786E-6</v>
      </c>
      <c r="P241" s="14">
        <f t="shared" si="75"/>
        <v>148.51421412867927</v>
      </c>
      <c r="Q241" s="44">
        <f t="shared" si="90"/>
        <v>1.6676361585378637E-4</v>
      </c>
      <c r="R241" s="73">
        <f t="shared" si="91"/>
        <v>3122.9533993626164</v>
      </c>
      <c r="S241" s="73">
        <f>Q241/(1/Mtc+1/(path_DqDp-V240))</f>
        <v>1.2203570130502689E-4</v>
      </c>
      <c r="T241" s="52">
        <f>D241*S241/(path_DqDp-E241/D241)</f>
        <v>0.21926374707680971</v>
      </c>
      <c r="U241" s="73">
        <f t="shared" si="92"/>
        <v>3136.5961601660697</v>
      </c>
      <c r="V241" s="14">
        <f t="shared" si="76"/>
        <v>1.2545076221003411</v>
      </c>
      <c r="W241">
        <f t="shared" si="93"/>
        <v>3934.8837903789968</v>
      </c>
      <c r="X241">
        <f t="shared" si="77"/>
        <v>1.7117402794675529E-7</v>
      </c>
      <c r="Y241" s="44">
        <f t="shared" si="94"/>
        <v>-2.1032605284057121E-2</v>
      </c>
      <c r="Z241">
        <f t="shared" si="81"/>
        <v>1.6739536024832291E-6</v>
      </c>
      <c r="AA241" s="43">
        <f t="shared" si="95"/>
        <v>9.45321625401358E-2</v>
      </c>
    </row>
    <row r="242" spans="1:27">
      <c r="A242" s="74">
        <f t="shared" si="82"/>
        <v>234</v>
      </c>
      <c r="B242" s="40">
        <f t="shared" si="83"/>
        <v>8.7521294112116745</v>
      </c>
      <c r="C242" s="51">
        <f t="shared" si="84"/>
        <v>-2.1032605284057122</v>
      </c>
      <c r="D242" s="34">
        <f t="shared" si="85"/>
        <v>3136.5961601660697</v>
      </c>
      <c r="E242" s="34">
        <f t="shared" si="86"/>
        <v>3934.8837903789968</v>
      </c>
      <c r="F242" s="14">
        <f t="shared" si="87"/>
        <v>0.63365423894066775</v>
      </c>
      <c r="G242" s="14">
        <f>F242-(Gamma-lambda*LN(D242))</f>
        <v>-6.1582359076877813E-2</v>
      </c>
      <c r="H242" s="15">
        <f t="shared" si="78"/>
        <v>392.95933852149722</v>
      </c>
      <c r="I242" s="15">
        <f t="shared" si="72"/>
        <v>1281.0284032250802</v>
      </c>
      <c r="J242" s="34">
        <f t="shared" si="88"/>
        <v>3122.9533993626164</v>
      </c>
      <c r="K242" s="34">
        <f t="shared" si="73"/>
        <v>1.26</v>
      </c>
      <c r="L242" s="34">
        <f t="shared" si="89"/>
        <v>1.2545076221003411</v>
      </c>
      <c r="M242" s="40">
        <f t="shared" si="79"/>
        <v>5.4923778996589512E-3</v>
      </c>
      <c r="N242" s="44">
        <f t="shared" si="74"/>
        <v>2.0000000000000001E-4</v>
      </c>
      <c r="O242" s="44">
        <f t="shared" si="80"/>
        <v>1.0984755799317902E-6</v>
      </c>
      <c r="P242" s="14">
        <f t="shared" si="75"/>
        <v>148.51402172187889</v>
      </c>
      <c r="Q242" s="44">
        <f t="shared" si="90"/>
        <v>1.6313902613894341E-4</v>
      </c>
      <c r="R242" s="73">
        <f t="shared" si="91"/>
        <v>3123.4628749388658</v>
      </c>
      <c r="S242" s="73">
        <f>Q242/(1/Mtc+1/(path_DqDp-V241))</f>
        <v>1.1937976959593786E-4</v>
      </c>
      <c r="T242" s="52">
        <f>D242*S242/(path_DqDp-E242/D242)</f>
        <v>0.21452177715419057</v>
      </c>
      <c r="U242" s="73">
        <f t="shared" si="92"/>
        <v>3136.8106819432237</v>
      </c>
      <c r="V242" s="14">
        <f t="shared" si="76"/>
        <v>1.2546269880514955</v>
      </c>
      <c r="W242">
        <f t="shared" si="93"/>
        <v>3935.5273379741843</v>
      </c>
      <c r="X242">
        <f t="shared" si="77"/>
        <v>1.674605938589002E-7</v>
      </c>
      <c r="Y242" s="44">
        <f t="shared" si="94"/>
        <v>-2.1031339347883329E-2</v>
      </c>
      <c r="Z242">
        <f t="shared" si="81"/>
        <v>1.6376951305162841E-6</v>
      </c>
      <c r="AA242" s="43">
        <f t="shared" si="95"/>
        <v>9.4733800235266313E-2</v>
      </c>
    </row>
    <row r="243" spans="1:27">
      <c r="A243" s="74">
        <f t="shared" si="82"/>
        <v>235</v>
      </c>
      <c r="B243" s="40">
        <f t="shared" si="83"/>
        <v>8.7723353785971874</v>
      </c>
      <c r="C243" s="51">
        <f t="shared" si="84"/>
        <v>-2.1031339347883331</v>
      </c>
      <c r="D243" s="34">
        <f t="shared" si="85"/>
        <v>3136.8106819432237</v>
      </c>
      <c r="E243" s="34">
        <f t="shared" si="86"/>
        <v>3935.5273379741843</v>
      </c>
      <c r="F243" s="14">
        <f t="shared" si="87"/>
        <v>0.63365216845449135</v>
      </c>
      <c r="G243" s="14">
        <f>F243-(Gamma-lambda*LN(D243))</f>
        <v>-6.1583403700476103E-2</v>
      </c>
      <c r="H243" s="15">
        <f t="shared" si="78"/>
        <v>392.97277616058687</v>
      </c>
      <c r="I243" s="15">
        <f t="shared" si="72"/>
        <v>1281.1143931469396</v>
      </c>
      <c r="J243" s="34">
        <f t="shared" si="88"/>
        <v>3123.4628749388658</v>
      </c>
      <c r="K243" s="34">
        <f t="shared" si="73"/>
        <v>1.26</v>
      </c>
      <c r="L243" s="34">
        <f t="shared" si="89"/>
        <v>1.2546269880514955</v>
      </c>
      <c r="M243" s="40">
        <f t="shared" si="79"/>
        <v>5.3730119485044803E-3</v>
      </c>
      <c r="N243" s="44">
        <f t="shared" si="74"/>
        <v>2.0000000000000001E-4</v>
      </c>
      <c r="O243" s="44">
        <f t="shared" si="80"/>
        <v>1.0746023897008962E-6</v>
      </c>
      <c r="P243" s="14">
        <f t="shared" si="75"/>
        <v>148.51383349586285</v>
      </c>
      <c r="Q243" s="44">
        <f t="shared" si="90"/>
        <v>1.5959332037829524E-4</v>
      </c>
      <c r="R243" s="73">
        <f t="shared" si="91"/>
        <v>3123.9613587501558</v>
      </c>
      <c r="S243" s="73">
        <f>Q243/(1/Mtc+1/(path_DqDp-V242))</f>
        <v>1.1678179054373528E-4</v>
      </c>
      <c r="T243" s="52">
        <f>D243*S243/(path_DqDp-E243/D243)</f>
        <v>0.20988199400716584</v>
      </c>
      <c r="U243" s="73">
        <f t="shared" si="92"/>
        <v>3137.0205639372307</v>
      </c>
      <c r="V243" s="14">
        <f t="shared" si="76"/>
        <v>1.2547437566179263</v>
      </c>
      <c r="W243">
        <f t="shared" si="93"/>
        <v>3936.1569669822866</v>
      </c>
      <c r="X243">
        <f t="shared" si="77"/>
        <v>1.63827676224611E-7</v>
      </c>
      <c r="Y243" s="44">
        <f t="shared" si="94"/>
        <v>-2.1030100917817405E-2</v>
      </c>
      <c r="Z243">
        <f t="shared" si="81"/>
        <v>1.6022204241572212E-6</v>
      </c>
      <c r="AA243" s="43">
        <f t="shared" si="95"/>
        <v>9.4935402455690474E-2</v>
      </c>
    </row>
    <row r="244" spans="1:27">
      <c r="A244" s="74">
        <f t="shared" si="82"/>
        <v>236</v>
      </c>
      <c r="B244" s="40">
        <f t="shared" si="83"/>
        <v>8.7925368816417997</v>
      </c>
      <c r="C244" s="51">
        <f t="shared" si="84"/>
        <v>-2.1030100917817407</v>
      </c>
      <c r="D244" s="34">
        <f t="shared" si="85"/>
        <v>3137.0205639372307</v>
      </c>
      <c r="E244" s="34">
        <f t="shared" si="86"/>
        <v>3936.1569669822866</v>
      </c>
      <c r="F244" s="14">
        <f t="shared" si="87"/>
        <v>0.63365014295661326</v>
      </c>
      <c r="G244" s="14">
        <f>F244-(Gamma-lambda*LN(D244))</f>
        <v>-6.1584425591534653E-2</v>
      </c>
      <c r="H244" s="15">
        <f t="shared" si="78"/>
        <v>392.98592271908592</v>
      </c>
      <c r="I244" s="15">
        <f t="shared" si="72"/>
        <v>1281.1985231834733</v>
      </c>
      <c r="J244" s="34">
        <f t="shared" si="88"/>
        <v>3123.9613587501558</v>
      </c>
      <c r="K244" s="34">
        <f t="shared" si="73"/>
        <v>1.26</v>
      </c>
      <c r="L244" s="34">
        <f t="shared" si="89"/>
        <v>1.2547437566179263</v>
      </c>
      <c r="M244" s="40">
        <f t="shared" si="79"/>
        <v>5.2562433820737553E-3</v>
      </c>
      <c r="N244" s="44">
        <f t="shared" si="74"/>
        <v>2.0000000000000001E-4</v>
      </c>
      <c r="O244" s="44">
        <f t="shared" si="80"/>
        <v>1.0512486764147511E-6</v>
      </c>
      <c r="P244" s="14">
        <f t="shared" si="75"/>
        <v>148.51364935969212</v>
      </c>
      <c r="Q244" s="44">
        <f t="shared" si="90"/>
        <v>1.5612477731890079E-4</v>
      </c>
      <c r="R244" s="73">
        <f t="shared" si="91"/>
        <v>3124.4490865216435</v>
      </c>
      <c r="S244" s="73">
        <f>Q244/(1/Mtc+1/(path_DqDp-V243))</f>
        <v>1.1424049318014698E-4</v>
      </c>
      <c r="T244" s="52">
        <f>D244*S244/(path_DqDp-E244/D244)</f>
        <v>0.20534221132248726</v>
      </c>
      <c r="U244" s="73">
        <f t="shared" si="92"/>
        <v>3137.2259061485533</v>
      </c>
      <c r="V244" s="14">
        <f t="shared" si="76"/>
        <v>1.2548579844557397</v>
      </c>
      <c r="W244">
        <f t="shared" si="93"/>
        <v>3936.7729773719052</v>
      </c>
      <c r="X244">
        <f t="shared" si="77"/>
        <v>1.6027353107796342E-7</v>
      </c>
      <c r="Y244" s="44">
        <f t="shared" si="94"/>
        <v>-2.1028889395609911E-2</v>
      </c>
      <c r="Z244">
        <f t="shared" si="81"/>
        <v>1.5675126105190267E-6</v>
      </c>
      <c r="AA244" s="43">
        <f t="shared" si="95"/>
        <v>9.5136969968300997E-2</v>
      </c>
    </row>
    <row r="245" spans="1:27">
      <c r="A245" s="74">
        <f t="shared" si="82"/>
        <v>237</v>
      </c>
      <c r="B245" s="40">
        <f t="shared" si="83"/>
        <v>8.8127340169764352</v>
      </c>
      <c r="C245" s="51">
        <f t="shared" si="84"/>
        <v>-2.1028889395609913</v>
      </c>
      <c r="D245" s="34">
        <f t="shared" si="85"/>
        <v>3137.2259061485533</v>
      </c>
      <c r="E245" s="34">
        <f t="shared" si="86"/>
        <v>3936.7729773719052</v>
      </c>
      <c r="F245" s="14">
        <f t="shared" si="87"/>
        <v>0.63364816146850789</v>
      </c>
      <c r="G245" s="14">
        <f>F245-(Gamma-lambda*LN(D245))</f>
        <v>-6.1585425245985426E-2</v>
      </c>
      <c r="H245" s="15">
        <f t="shared" si="78"/>
        <v>392.998784489711</v>
      </c>
      <c r="I245" s="15">
        <f t="shared" si="72"/>
        <v>1281.2808334227395</v>
      </c>
      <c r="J245" s="34">
        <f t="shared" si="88"/>
        <v>3124.4490865216435</v>
      </c>
      <c r="K245" s="34">
        <f t="shared" si="73"/>
        <v>1.26</v>
      </c>
      <c r="L245" s="34">
        <f t="shared" si="89"/>
        <v>1.2548579844557397</v>
      </c>
      <c r="M245" s="40">
        <f t="shared" si="79"/>
        <v>5.1420155442603033E-3</v>
      </c>
      <c r="N245" s="44">
        <f t="shared" si="74"/>
        <v>2.0000000000000001E-4</v>
      </c>
      <c r="O245" s="44">
        <f t="shared" si="80"/>
        <v>1.0284031088520607E-6</v>
      </c>
      <c r="P245" s="14">
        <f t="shared" si="75"/>
        <v>148.51346922440982</v>
      </c>
      <c r="Q245" s="44">
        <f t="shared" si="90"/>
        <v>1.527317134567879E-4</v>
      </c>
      <c r="R245" s="73">
        <f t="shared" si="91"/>
        <v>3124.9262889842366</v>
      </c>
      <c r="S245" s="73">
        <f>Q245/(1/Mtc+1/(path_DqDp-V244))</f>
        <v>1.1175463468609337E-4</v>
      </c>
      <c r="T245" s="52">
        <f>D245*S245/(path_DqDp-E245/D245)</f>
        <v>0.20090028888568004</v>
      </c>
      <c r="U245" s="73">
        <f t="shared" si="92"/>
        <v>3137.4268064374392</v>
      </c>
      <c r="V245" s="14">
        <f t="shared" si="76"/>
        <v>1.2549697269793265</v>
      </c>
      <c r="W245">
        <f t="shared" si="93"/>
        <v>3937.3756626924132</v>
      </c>
      <c r="X245">
        <f t="shared" si="77"/>
        <v>1.5679645214781418E-7</v>
      </c>
      <c r="Y245" s="44">
        <f t="shared" si="94"/>
        <v>-2.1027704196048911E-2</v>
      </c>
      <c r="Z245">
        <f t="shared" si="81"/>
        <v>1.5335551769978133E-6</v>
      </c>
      <c r="AA245" s="43">
        <f t="shared" si="95"/>
        <v>9.5338503523477988E-2</v>
      </c>
    </row>
    <row r="246" spans="1:27">
      <c r="A246" s="74">
        <f t="shared" si="82"/>
        <v>238</v>
      </c>
      <c r="B246" s="40">
        <f t="shared" si="83"/>
        <v>8.8329268791461679</v>
      </c>
      <c r="C246" s="51">
        <f t="shared" si="84"/>
        <v>-2.1027704196048913</v>
      </c>
      <c r="D246" s="34">
        <f t="shared" si="85"/>
        <v>3137.4268064374392</v>
      </c>
      <c r="E246" s="34">
        <f t="shared" si="86"/>
        <v>3937.3756626924132</v>
      </c>
      <c r="F246" s="14">
        <f t="shared" si="87"/>
        <v>0.6336462230329758</v>
      </c>
      <c r="G246" s="14">
        <f>F246-(Gamma-lambda*LN(D246))</f>
        <v>-6.158640314888808E-2</v>
      </c>
      <c r="H246" s="15">
        <f t="shared" si="78"/>
        <v>393.01136762967923</v>
      </c>
      <c r="I246" s="15">
        <f t="shared" si="72"/>
        <v>1281.3613630947334</v>
      </c>
      <c r="J246" s="34">
        <f t="shared" si="88"/>
        <v>3124.9262889842366</v>
      </c>
      <c r="K246" s="34">
        <f t="shared" si="73"/>
        <v>1.26</v>
      </c>
      <c r="L246" s="34">
        <f t="shared" si="89"/>
        <v>1.2549697269793265</v>
      </c>
      <c r="M246" s="40">
        <f t="shared" si="79"/>
        <v>5.0302730206734925E-3</v>
      </c>
      <c r="N246" s="44">
        <f t="shared" si="74"/>
        <v>2.0000000000000001E-4</v>
      </c>
      <c r="O246" s="44">
        <f t="shared" si="80"/>
        <v>1.0060546041346986E-6</v>
      </c>
      <c r="P246" s="14">
        <f t="shared" si="75"/>
        <v>148.51329300299781</v>
      </c>
      <c r="Q246" s="44">
        <f t="shared" si="90"/>
        <v>1.4941248220087146E-4</v>
      </c>
      <c r="R246" s="73">
        <f t="shared" si="91"/>
        <v>3125.3931919777683</v>
      </c>
      <c r="S246" s="73">
        <f>Q246/(1/Mtc+1/(path_DqDp-V245))</f>
        <v>1.0932299975648892E-4</v>
      </c>
      <c r="T246" s="52">
        <f>D246*S246/(path_DqDp-E246/D246)</f>
        <v>0.19655413163832175</v>
      </c>
      <c r="U246" s="73">
        <f t="shared" si="92"/>
        <v>3137.6233605690772</v>
      </c>
      <c r="V246" s="14">
        <f t="shared" si="76"/>
        <v>1.2550790383888255</v>
      </c>
      <c r="W246">
        <f t="shared" si="93"/>
        <v>3937.9653102093525</v>
      </c>
      <c r="X246">
        <f t="shared" si="77"/>
        <v>1.5339477004644953E-7</v>
      </c>
      <c r="Y246" s="44">
        <f t="shared" si="94"/>
        <v>-2.102654474667473E-2</v>
      </c>
      <c r="Z246">
        <f t="shared" si="81"/>
        <v>1.5003319636670112E-6</v>
      </c>
      <c r="AA246" s="43">
        <f t="shared" si="95"/>
        <v>9.554000385544166E-2</v>
      </c>
    </row>
    <row r="247" spans="1:27">
      <c r="A247" s="74">
        <f t="shared" si="82"/>
        <v>239</v>
      </c>
      <c r="B247" s="40">
        <f t="shared" si="83"/>
        <v>8.8531155606550076</v>
      </c>
      <c r="C247" s="51">
        <f t="shared" si="84"/>
        <v>-2.1026544746674731</v>
      </c>
      <c r="D247" s="34">
        <f t="shared" si="85"/>
        <v>3137.6233605690772</v>
      </c>
      <c r="E247" s="34">
        <f t="shared" si="86"/>
        <v>3937.9653102093525</v>
      </c>
      <c r="F247" s="14">
        <f t="shared" si="87"/>
        <v>0.63364432671367821</v>
      </c>
      <c r="G247" s="14">
        <f>F247-(Gamma-lambda*LN(D247))</f>
        <v>-6.1587359774670225E-2</v>
      </c>
      <c r="H247" s="15">
        <f t="shared" si="78"/>
        <v>393.02367816360237</v>
      </c>
      <c r="I247" s="15">
        <f t="shared" si="72"/>
        <v>1281.4401505894946</v>
      </c>
      <c r="J247" s="34">
        <f t="shared" si="88"/>
        <v>3125.3931919777683</v>
      </c>
      <c r="K247" s="34">
        <f t="shared" si="73"/>
        <v>1.26</v>
      </c>
      <c r="L247" s="34">
        <f t="shared" si="89"/>
        <v>1.2550790383888255</v>
      </c>
      <c r="M247" s="40">
        <f t="shared" si="79"/>
        <v>4.9209616111745014E-3</v>
      </c>
      <c r="N247" s="44">
        <f t="shared" si="74"/>
        <v>2.0000000000000001E-4</v>
      </c>
      <c r="O247" s="44">
        <f t="shared" si="80"/>
        <v>9.8419232223490037E-7</v>
      </c>
      <c r="P247" s="14">
        <f t="shared" si="75"/>
        <v>148.5131206103344</v>
      </c>
      <c r="Q247" s="44">
        <f t="shared" si="90"/>
        <v>1.4616547305583685E-4</v>
      </c>
      <c r="R247" s="73">
        <f t="shared" si="91"/>
        <v>3125.8500165521596</v>
      </c>
      <c r="S247" s="73">
        <f>Q247/(1/Mtc+1/(path_DqDp-V246))</f>
        <v>1.0694439997994562E-4</v>
      </c>
      <c r="T247" s="52">
        <f>D247*S247/(path_DqDp-E247/D247)</f>
        <v>0.19230168875344872</v>
      </c>
      <c r="U247" s="73">
        <f t="shared" si="92"/>
        <v>3137.8156622578308</v>
      </c>
      <c r="V247" s="14">
        <f t="shared" si="76"/>
        <v>1.2551859716969751</v>
      </c>
      <c r="W247">
        <f t="shared" si="93"/>
        <v>3938.5422010370826</v>
      </c>
      <c r="X247">
        <f t="shared" si="77"/>
        <v>1.5006685147565038E-7</v>
      </c>
      <c r="Y247" s="44">
        <f t="shared" si="94"/>
        <v>-2.102541048750102E-2</v>
      </c>
      <c r="Z247">
        <f t="shared" si="81"/>
        <v>1.4678271559249408E-6</v>
      </c>
      <c r="AA247" s="43">
        <f t="shared" si="95"/>
        <v>9.5741471682597584E-2</v>
      </c>
    </row>
    <row r="248" spans="1:27">
      <c r="A248" s="74">
        <f t="shared" si="82"/>
        <v>240</v>
      </c>
      <c r="B248" s="40">
        <f t="shared" si="83"/>
        <v>8.8733001520097243</v>
      </c>
      <c r="C248" s="51">
        <f t="shared" si="84"/>
        <v>-2.1025410487501022</v>
      </c>
      <c r="D248" s="34">
        <f t="shared" si="85"/>
        <v>3137.8156622578308</v>
      </c>
      <c r="E248" s="34">
        <f t="shared" si="86"/>
        <v>3938.5422010370826</v>
      </c>
      <c r="F248" s="14">
        <f t="shared" si="87"/>
        <v>0.63364247159467957</v>
      </c>
      <c r="G248" s="14">
        <f>F248-(Gamma-lambda*LN(D248))</f>
        <v>-6.1588295587363229E-2</v>
      </c>
      <c r="H248" s="15">
        <f t="shared" si="78"/>
        <v>393.03572198632094</v>
      </c>
      <c r="I248" s="15">
        <f t="shared" si="72"/>
        <v>1281.5172334748447</v>
      </c>
      <c r="J248" s="34">
        <f t="shared" si="88"/>
        <v>3125.8500165521596</v>
      </c>
      <c r="K248" s="34">
        <f t="shared" si="73"/>
        <v>1.26</v>
      </c>
      <c r="L248" s="34">
        <f t="shared" si="89"/>
        <v>1.2551859716969751</v>
      </c>
      <c r="M248" s="40">
        <f t="shared" si="79"/>
        <v>4.8140283030249087E-3</v>
      </c>
      <c r="N248" s="44">
        <f t="shared" si="74"/>
        <v>2.0000000000000001E-4</v>
      </c>
      <c r="O248" s="44">
        <f t="shared" si="80"/>
        <v>9.6280566060498175E-7</v>
      </c>
      <c r="P248" s="14">
        <f t="shared" si="75"/>
        <v>148.51295196315269</v>
      </c>
      <c r="Q248" s="44">
        <f t="shared" si="90"/>
        <v>1.4298911082327915E-4</v>
      </c>
      <c r="R248" s="73">
        <f t="shared" si="91"/>
        <v>3126.2969790665934</v>
      </c>
      <c r="S248" s="73">
        <f>Q248/(1/Mtc+1/(path_DqDp-V247))</f>
        <v>1.0461767323281421E-4</v>
      </c>
      <c r="T248" s="52">
        <f>D248*S248/(path_DqDp-E248/D248)</f>
        <v>0.18814095272845027</v>
      </c>
      <c r="U248" s="73">
        <f t="shared" si="92"/>
        <v>3138.0038032105595</v>
      </c>
      <c r="V248" s="14">
        <f t="shared" si="76"/>
        <v>1.2552905787553545</v>
      </c>
      <c r="W248">
        <f t="shared" si="93"/>
        <v>3939.1066102686868</v>
      </c>
      <c r="X248">
        <f t="shared" si="77"/>
        <v>1.4681109844953432E-7</v>
      </c>
      <c r="Y248" s="44">
        <f t="shared" si="94"/>
        <v>-2.1024300870741964E-2</v>
      </c>
      <c r="Z248">
        <f t="shared" si="81"/>
        <v>1.4360252771729038E-6</v>
      </c>
      <c r="AA248" s="43">
        <f t="shared" si="95"/>
        <v>9.5942907707874753E-2</v>
      </c>
    </row>
    <row r="249" spans="1:27">
      <c r="A249" s="74">
        <f t="shared" si="82"/>
        <v>241</v>
      </c>
      <c r="B249" s="40">
        <f t="shared" si="83"/>
        <v>8.8934807417627439</v>
      </c>
      <c r="C249" s="51">
        <f t="shared" si="84"/>
        <v>-2.1024300870741963</v>
      </c>
      <c r="D249" s="34">
        <f t="shared" si="85"/>
        <v>3138.0038032105595</v>
      </c>
      <c r="E249" s="34">
        <f t="shared" si="86"/>
        <v>3939.1066102686868</v>
      </c>
      <c r="F249" s="14">
        <f t="shared" si="87"/>
        <v>0.63364065678000159</v>
      </c>
      <c r="G249" s="14">
        <f>F249-(Gamma-lambda*LN(D249))</f>
        <v>-6.1589211040831926E-2</v>
      </c>
      <c r="H249" s="15">
        <f t="shared" si="78"/>
        <v>393.04750486567809</v>
      </c>
      <c r="I249" s="15">
        <f t="shared" si="72"/>
        <v>1281.5926485137604</v>
      </c>
      <c r="J249" s="34">
        <f t="shared" si="88"/>
        <v>3126.2969790665934</v>
      </c>
      <c r="K249" s="34">
        <f t="shared" si="73"/>
        <v>1.26</v>
      </c>
      <c r="L249" s="34">
        <f t="shared" si="89"/>
        <v>1.2552905787553545</v>
      </c>
      <c r="M249" s="40">
        <f t="shared" si="79"/>
        <v>4.709421244645462E-3</v>
      </c>
      <c r="N249" s="44">
        <f t="shared" si="74"/>
        <v>2.0000000000000001E-4</v>
      </c>
      <c r="O249" s="44">
        <f t="shared" si="80"/>
        <v>9.4188424892909241E-7</v>
      </c>
      <c r="P249" s="14">
        <f t="shared" si="75"/>
        <v>148.51278698000016</v>
      </c>
      <c r="Q249" s="44">
        <f t="shared" si="90"/>
        <v>1.3988185482102374E-4</v>
      </c>
      <c r="R249" s="73">
        <f t="shared" si="91"/>
        <v>3126.7342912867466</v>
      </c>
      <c r="S249" s="73">
        <f>Q249/(1/Mtc+1/(path_DqDp-V248))</f>
        <v>1.0234168308746637E-4</v>
      </c>
      <c r="T249" s="52">
        <f>D249*S249/(path_DqDp-E249/D249)</f>
        <v>0.18406995849563154</v>
      </c>
      <c r="U249" s="73">
        <f t="shared" si="92"/>
        <v>3138.1878731690549</v>
      </c>
      <c r="V249" s="14">
        <f t="shared" si="76"/>
        <v>1.2553929102800401</v>
      </c>
      <c r="W249">
        <f t="shared" si="93"/>
        <v>3939.6588071032293</v>
      </c>
      <c r="X249">
        <f t="shared" si="77"/>
        <v>1.4362594753418266E-7</v>
      </c>
      <c r="Y249" s="44">
        <f t="shared" si="94"/>
        <v>-2.1023215360545501E-2</v>
      </c>
      <c r="Z249">
        <f t="shared" si="81"/>
        <v>1.4049111817441476E-6</v>
      </c>
      <c r="AA249" s="43">
        <f t="shared" si="95"/>
        <v>9.6144312619056496E-2</v>
      </c>
    </row>
    <row r="250" spans="1:27">
      <c r="A250" s="74">
        <f t="shared" si="82"/>
        <v>242</v>
      </c>
      <c r="B250" s="40">
        <f t="shared" si="83"/>
        <v>8.9136574165541322</v>
      </c>
      <c r="C250" s="51">
        <f t="shared" si="84"/>
        <v>-2.10232153605455</v>
      </c>
      <c r="D250" s="34">
        <f t="shared" si="85"/>
        <v>3138.1878731690549</v>
      </c>
      <c r="E250" s="34">
        <f t="shared" si="86"/>
        <v>3939.6588071032293</v>
      </c>
      <c r="F250" s="14">
        <f t="shared" si="87"/>
        <v>0.63363888139318714</v>
      </c>
      <c r="G250" s="14">
        <f>F250-(Gamma-lambda*LN(D250))</f>
        <v>-6.1590106578999104E-2</v>
      </c>
      <c r="H250" s="15">
        <f t="shared" si="78"/>
        <v>393.05903244523495</v>
      </c>
      <c r="I250" s="15">
        <f t="shared" si="72"/>
        <v>1281.6664316813901</v>
      </c>
      <c r="J250" s="34">
        <f t="shared" si="88"/>
        <v>3126.7342912867466</v>
      </c>
      <c r="K250" s="34">
        <f t="shared" si="73"/>
        <v>1.26</v>
      </c>
      <c r="L250" s="34">
        <f t="shared" si="89"/>
        <v>1.2553929102800401</v>
      </c>
      <c r="M250" s="40">
        <f t="shared" si="79"/>
        <v>4.6070897199599337E-3</v>
      </c>
      <c r="N250" s="44">
        <f t="shared" si="74"/>
        <v>2.0000000000000001E-4</v>
      </c>
      <c r="O250" s="44">
        <f t="shared" si="80"/>
        <v>9.2141794399198681E-7</v>
      </c>
      <c r="P250" s="14">
        <f t="shared" si="75"/>
        <v>148.51262558119885</v>
      </c>
      <c r="Q250" s="44">
        <f t="shared" si="90"/>
        <v>1.3684219811987999E-4</v>
      </c>
      <c r="R250" s="73">
        <f t="shared" si="91"/>
        <v>3127.162160480103</v>
      </c>
      <c r="S250" s="73">
        <f>Q250/(1/Mtc+1/(path_DqDp-V249))</f>
        <v>1.0011531823422937E-4</v>
      </c>
      <c r="T250" s="52">
        <f>D250*S250/(path_DqDp-E250/D250)</f>
        <v>0.18008678254973209</v>
      </c>
      <c r="U250" s="73">
        <f t="shared" si="92"/>
        <v>3138.3679599516045</v>
      </c>
      <c r="V250" s="14">
        <f t="shared" si="76"/>
        <v>1.2554930158766826</v>
      </c>
      <c r="W250">
        <f t="shared" si="93"/>
        <v>3940.1990549703919</v>
      </c>
      <c r="X250">
        <f t="shared" si="77"/>
        <v>1.4050986910336738E-7</v>
      </c>
      <c r="Y250" s="44">
        <f t="shared" si="94"/>
        <v>-2.1022153432732407E-2</v>
      </c>
      <c r="Z250">
        <f t="shared" si="81"/>
        <v>1.3744700479257069E-6</v>
      </c>
      <c r="AA250" s="43">
        <f t="shared" si="95"/>
        <v>9.6345687089104418E-2</v>
      </c>
    </row>
    <row r="251" spans="1:27">
      <c r="A251" s="74">
        <f t="shared" si="82"/>
        <v>243</v>
      </c>
      <c r="B251" s="40">
        <f t="shared" si="83"/>
        <v>8.9338302611526945</v>
      </c>
      <c r="C251" s="51">
        <f t="shared" si="84"/>
        <v>-2.1022153432732407</v>
      </c>
      <c r="D251" s="34">
        <f t="shared" si="85"/>
        <v>3138.3679599516045</v>
      </c>
      <c r="E251" s="34">
        <f t="shared" si="86"/>
        <v>3940.1990549703919</v>
      </c>
      <c r="F251" s="14">
        <f t="shared" si="87"/>
        <v>0.63363714457687281</v>
      </c>
      <c r="G251" s="14">
        <f>F251-(Gamma-lambda*LN(D251))</f>
        <v>-6.159098263606555E-2</v>
      </c>
      <c r="H251" s="15">
        <f t="shared" si="78"/>
        <v>393.07031024692952</v>
      </c>
      <c r="I251" s="15">
        <f t="shared" si="72"/>
        <v>1281.7386181817212</v>
      </c>
      <c r="J251" s="34">
        <f t="shared" si="88"/>
        <v>3127.162160480103</v>
      </c>
      <c r="K251" s="34">
        <f t="shared" si="73"/>
        <v>1.26</v>
      </c>
      <c r="L251" s="34">
        <f t="shared" si="89"/>
        <v>1.2554930158766826</v>
      </c>
      <c r="M251" s="40">
        <f t="shared" si="79"/>
        <v>4.5069841233174035E-3</v>
      </c>
      <c r="N251" s="44">
        <f t="shared" si="74"/>
        <v>2.0000000000000001E-4</v>
      </c>
      <c r="O251" s="44">
        <f t="shared" si="80"/>
        <v>9.0139682466348078E-7</v>
      </c>
      <c r="P251" s="14">
        <f t="shared" si="75"/>
        <v>148.51246768880665</v>
      </c>
      <c r="Q251" s="44">
        <f t="shared" si="90"/>
        <v>1.3386866679762811E-4</v>
      </c>
      <c r="R251" s="73">
        <f t="shared" si="91"/>
        <v>3127.5807895093862</v>
      </c>
      <c r="S251" s="73">
        <f>Q251/(1/Mtc+1/(path_DqDp-V250))</f>
        <v>9.7937491916788425E-5</v>
      </c>
      <c r="T251" s="52">
        <f>D251*S251/(path_DqDp-E251/D251)</f>
        <v>0.17618954209239254</v>
      </c>
      <c r="U251" s="73">
        <f t="shared" si="92"/>
        <v>3138.5441494936968</v>
      </c>
      <c r="V251" s="14">
        <f t="shared" si="76"/>
        <v>1.2555909440650219</v>
      </c>
      <c r="W251">
        <f t="shared" si="93"/>
        <v>3940.7276116525418</v>
      </c>
      <c r="X251">
        <f t="shared" si="77"/>
        <v>1.3746136661024978E-7</v>
      </c>
      <c r="Y251" s="44">
        <f t="shared" si="94"/>
        <v>-2.1021114574541134E-2</v>
      </c>
      <c r="Z251">
        <f t="shared" si="81"/>
        <v>1.3446873711164811E-6</v>
      </c>
      <c r="AA251" s="43">
        <f t="shared" si="95"/>
        <v>9.6547031776475528E-2</v>
      </c>
    </row>
    <row r="252" spans="1:27">
      <c r="A252" s="74">
        <f t="shared" si="82"/>
        <v>244</v>
      </c>
      <c r="B252" s="40">
        <f t="shared" si="83"/>
        <v>8.9539993584961817</v>
      </c>
      <c r="C252" s="51">
        <f t="shared" si="84"/>
        <v>-2.1021114574541135</v>
      </c>
      <c r="D252" s="34">
        <f t="shared" si="85"/>
        <v>3138.5441494936968</v>
      </c>
      <c r="E252" s="34">
        <f t="shared" si="86"/>
        <v>3940.7276116525418</v>
      </c>
      <c r="F252" s="14">
        <f t="shared" si="87"/>
        <v>0.63363544549237183</v>
      </c>
      <c r="G252" s="14">
        <f>F252-(Gamma-lambda*LN(D252))</f>
        <v>-6.1591839636724766E-2</v>
      </c>
      <c r="H252" s="15">
        <f t="shared" si="78"/>
        <v>393.08134367367916</v>
      </c>
      <c r="I252" s="15">
        <f t="shared" si="72"/>
        <v>1281.809242463903</v>
      </c>
      <c r="J252" s="34">
        <f t="shared" si="88"/>
        <v>3127.5807895093862</v>
      </c>
      <c r="K252" s="34">
        <f t="shared" si="73"/>
        <v>1.26</v>
      </c>
      <c r="L252" s="34">
        <f t="shared" si="89"/>
        <v>1.2555909440650219</v>
      </c>
      <c r="M252" s="40">
        <f t="shared" si="79"/>
        <v>4.40905593497809E-3</v>
      </c>
      <c r="N252" s="44">
        <f t="shared" si="74"/>
        <v>2.0000000000000001E-4</v>
      </c>
      <c r="O252" s="44">
        <f t="shared" si="80"/>
        <v>8.8181118699561808E-7</v>
      </c>
      <c r="P252" s="14">
        <f t="shared" si="75"/>
        <v>148.51231322657927</v>
      </c>
      <c r="Q252" s="44">
        <f t="shared" si="90"/>
        <v>1.3095981920979491E-4</v>
      </c>
      <c r="R252" s="73">
        <f t="shared" si="91"/>
        <v>3127.9903769241446</v>
      </c>
      <c r="S252" s="73">
        <f>Q252/(1/Mtc+1/(path_DqDp-V251))</f>
        <v>9.5807141380693691E-5</v>
      </c>
      <c r="T252" s="52">
        <f>D252*S252/(path_DqDp-E252/D252)</f>
        <v>0.17237639419323211</v>
      </c>
      <c r="U252" s="73">
        <f t="shared" si="92"/>
        <v>3138.7165258878899</v>
      </c>
      <c r="V252" s="14">
        <f t="shared" si="76"/>
        <v>1.2556867423028539</v>
      </c>
      <c r="W252">
        <f t="shared" si="93"/>
        <v>3941.2447294042959</v>
      </c>
      <c r="X252">
        <f t="shared" si="77"/>
        <v>1.344789758746699E-7</v>
      </c>
      <c r="Y252" s="44">
        <f t="shared" si="94"/>
        <v>-2.1020098284378265E-2</v>
      </c>
      <c r="Z252">
        <f t="shared" si="81"/>
        <v>1.3155489571730389E-6</v>
      </c>
      <c r="AA252" s="43">
        <f t="shared" si="95"/>
        <v>9.6748347325432707E-2</v>
      </c>
    </row>
    <row r="253" spans="1:27">
      <c r="A253" s="74">
        <f t="shared" si="82"/>
        <v>245</v>
      </c>
      <c r="B253" s="40">
        <f t="shared" si="83"/>
        <v>8.9741647897306613</v>
      </c>
      <c r="C253" s="51">
        <f t="shared" si="84"/>
        <v>-2.1020098284378266</v>
      </c>
      <c r="D253" s="34">
        <f t="shared" si="85"/>
        <v>3138.7165258878899</v>
      </c>
      <c r="E253" s="34">
        <f t="shared" si="86"/>
        <v>3941.2447294042959</v>
      </c>
      <c r="F253" s="14">
        <f t="shared" si="87"/>
        <v>0.63363378331926579</v>
      </c>
      <c r="G253" s="14">
        <f>F253-(Gamma-lambda*LN(D253))</f>
        <v>-6.1592677996372247E-2</v>
      </c>
      <c r="H253" s="15">
        <f t="shared" si="78"/>
        <v>393.09213801192766</v>
      </c>
      <c r="I253" s="15">
        <f t="shared" si="72"/>
        <v>1281.8783382382342</v>
      </c>
      <c r="J253" s="34">
        <f t="shared" si="88"/>
        <v>3127.9903769241446</v>
      </c>
      <c r="K253" s="34">
        <f t="shared" si="73"/>
        <v>1.26</v>
      </c>
      <c r="L253" s="34">
        <f t="shared" si="89"/>
        <v>1.2556867423028539</v>
      </c>
      <c r="M253" s="40">
        <f t="shared" si="79"/>
        <v>4.3132576971460779E-3</v>
      </c>
      <c r="N253" s="44">
        <f t="shared" si="74"/>
        <v>2.0000000000000001E-4</v>
      </c>
      <c r="O253" s="44">
        <f t="shared" si="80"/>
        <v>8.6265153942921561E-7</v>
      </c>
      <c r="P253" s="14">
        <f t="shared" si="75"/>
        <v>148.51216211993327</v>
      </c>
      <c r="Q253" s="44">
        <f t="shared" si="90"/>
        <v>1.2811424527672168E-4</v>
      </c>
      <c r="R253" s="73">
        <f t="shared" si="91"/>
        <v>3128.3911170505171</v>
      </c>
      <c r="S253" s="73">
        <f>Q253/(1/Mtc+1/(path_DqDp-V252))</f>
        <v>9.3723227334573431E-5</v>
      </c>
      <c r="T253" s="52">
        <f>D253*S253/(path_DqDp-E253/D253)</f>
        <v>0.16864553496711898</v>
      </c>
      <c r="U253" s="73">
        <f t="shared" si="92"/>
        <v>3138.8851714228572</v>
      </c>
      <c r="V253" s="14">
        <f t="shared" si="76"/>
        <v>1.2557804570094573</v>
      </c>
      <c r="W253">
        <f t="shared" si="93"/>
        <v>3941.7506550696044</v>
      </c>
      <c r="X253">
        <f t="shared" si="77"/>
        <v>1.3156126438558835E-7</v>
      </c>
      <c r="Y253" s="44">
        <f t="shared" si="94"/>
        <v>-2.1019104071574451E-2</v>
      </c>
      <c r="Z253">
        <f t="shared" si="81"/>
        <v>1.2870409158199558E-6</v>
      </c>
      <c r="AA253" s="43">
        <f t="shared" si="95"/>
        <v>9.6949634366348528E-2</v>
      </c>
    </row>
    <row r="254" spans="1:27">
      <c r="A254" s="74">
        <f t="shared" si="82"/>
        <v>246</v>
      </c>
      <c r="B254" s="40">
        <f t="shared" si="83"/>
        <v>8.9943266342490364</v>
      </c>
      <c r="C254" s="51">
        <f t="shared" si="84"/>
        <v>-2.1019104071574453</v>
      </c>
      <c r="D254" s="34">
        <f t="shared" si="85"/>
        <v>3138.8851714228572</v>
      </c>
      <c r="E254" s="34">
        <f t="shared" si="86"/>
        <v>3941.7506550696044</v>
      </c>
      <c r="F254" s="14">
        <f t="shared" si="87"/>
        <v>0.63363215725500521</v>
      </c>
      <c r="G254" s="14">
        <f>F254-(Gamma-lambda*LN(D254))</f>
        <v>-6.1593498121311652E-2</v>
      </c>
      <c r="H254" s="15">
        <f t="shared" si="78"/>
        <v>393.10269843413971</v>
      </c>
      <c r="I254" s="15">
        <f t="shared" si="72"/>
        <v>1281.9459384918173</v>
      </c>
      <c r="J254" s="34">
        <f t="shared" si="88"/>
        <v>3128.3911170505171</v>
      </c>
      <c r="K254" s="34">
        <f t="shared" si="73"/>
        <v>1.26</v>
      </c>
      <c r="L254" s="34">
        <f t="shared" si="89"/>
        <v>1.2557804570094573</v>
      </c>
      <c r="M254" s="40">
        <f t="shared" si="79"/>
        <v>4.219542990542724E-3</v>
      </c>
      <c r="N254" s="44">
        <f t="shared" si="74"/>
        <v>2.0000000000000001E-4</v>
      </c>
      <c r="O254" s="44">
        <f t="shared" si="80"/>
        <v>8.4390859810854488E-7</v>
      </c>
      <c r="P254" s="14">
        <f t="shared" si="75"/>
        <v>148.51201429590958</v>
      </c>
      <c r="Q254" s="44">
        <f t="shared" si="90"/>
        <v>1.2533056578673723E-4</v>
      </c>
      <c r="R254" s="73">
        <f t="shared" si="91"/>
        <v>3128.7832000792191</v>
      </c>
      <c r="S254" s="73">
        <f>Q254/(1/Mtc+1/(path_DqDp-V253))</f>
        <v>9.168473342388186E-5</v>
      </c>
      <c r="T254" s="52">
        <f>D254*S254/(path_DqDp-E254/D254)</f>
        <v>0.16499519876761337</v>
      </c>
      <c r="U254" s="73">
        <f t="shared" si="92"/>
        <v>3139.0501666216246</v>
      </c>
      <c r="V254" s="14">
        <f t="shared" si="76"/>
        <v>1.2558721335884977</v>
      </c>
      <c r="W254">
        <f t="shared" si="93"/>
        <v>3942.2456301964289</v>
      </c>
      <c r="X254">
        <f t="shared" si="77"/>
        <v>1.2870683061855696E-7</v>
      </c>
      <c r="Y254" s="44">
        <f t="shared" si="94"/>
        <v>-2.1018131456145724E-2</v>
      </c>
      <c r="Z254">
        <f t="shared" si="81"/>
        <v>1.2591496542664521E-6</v>
      </c>
      <c r="AA254" s="43">
        <f t="shared" si="95"/>
        <v>9.7150893516002798E-2</v>
      </c>
    </row>
    <row r="255" spans="1:27">
      <c r="A255" s="74">
        <f t="shared" si="82"/>
        <v>247</v>
      </c>
      <c r="B255" s="40">
        <f t="shared" si="83"/>
        <v>9.0144849697287555</v>
      </c>
      <c r="C255" s="51">
        <f t="shared" si="84"/>
        <v>-2.1018131456145723</v>
      </c>
      <c r="D255" s="34">
        <f t="shared" si="85"/>
        <v>3139.0501666216246</v>
      </c>
      <c r="E255" s="34">
        <f t="shared" si="86"/>
        <v>3942.2456301964289</v>
      </c>
      <c r="F255" s="14">
        <f t="shared" si="87"/>
        <v>0.6336305665145191</v>
      </c>
      <c r="G255" s="14">
        <f>F255-(Gamma-lambda*LN(D255))</f>
        <v>-6.1594300408954972E-2</v>
      </c>
      <c r="H255" s="15">
        <f t="shared" si="78"/>
        <v>393.11303000124144</v>
      </c>
      <c r="I255" s="15">
        <f t="shared" si="72"/>
        <v>1282.0120755038949</v>
      </c>
      <c r="J255" s="34">
        <f t="shared" si="88"/>
        <v>3128.7832000792191</v>
      </c>
      <c r="K255" s="34">
        <f t="shared" si="73"/>
        <v>1.26</v>
      </c>
      <c r="L255" s="34">
        <f t="shared" si="89"/>
        <v>1.2558721335884977</v>
      </c>
      <c r="M255" s="40">
        <f t="shared" si="79"/>
        <v>4.1278664115023123E-3</v>
      </c>
      <c r="N255" s="44">
        <f t="shared" si="74"/>
        <v>2.0000000000000001E-4</v>
      </c>
      <c r="O255" s="44">
        <f t="shared" si="80"/>
        <v>8.2557328230046254E-7</v>
      </c>
      <c r="P255" s="14">
        <f t="shared" si="75"/>
        <v>148.51186968313809</v>
      </c>
      <c r="Q255" s="44">
        <f t="shared" si="90"/>
        <v>1.2260743171488688E-4</v>
      </c>
      <c r="R255" s="73">
        <f t="shared" si="91"/>
        <v>3129.1668121517737</v>
      </c>
      <c r="S255" s="73">
        <f>Q255/(1/Mtc+1/(path_DqDp-V254))</f>
        <v>8.9690665716747627E-5</v>
      </c>
      <c r="T255" s="52">
        <f>D255*S255/(path_DqDp-E255/D255)</f>
        <v>0.16142365739607697</v>
      </c>
      <c r="U255" s="73">
        <f t="shared" si="92"/>
        <v>3139.2115902790206</v>
      </c>
      <c r="V255" s="14">
        <f t="shared" si="76"/>
        <v>1.2559618164504176</v>
      </c>
      <c r="W255">
        <f t="shared" si="93"/>
        <v>3942.7298911490429</v>
      </c>
      <c r="X255">
        <f t="shared" si="77"/>
        <v>1.2591430336771936E-7</v>
      </c>
      <c r="Y255" s="44">
        <f t="shared" si="94"/>
        <v>-2.1017179968560055E-2</v>
      </c>
      <c r="Z255">
        <f t="shared" si="81"/>
        <v>1.2318618709038796E-6</v>
      </c>
      <c r="AA255" s="43">
        <f t="shared" si="95"/>
        <v>9.7352125377873702E-2</v>
      </c>
    </row>
    <row r="256" spans="1:27">
      <c r="A256" s="74">
        <f t="shared" si="82"/>
        <v>248</v>
      </c>
      <c r="B256" s="40">
        <f t="shared" si="83"/>
        <v>9.034639872168702</v>
      </c>
      <c r="C256" s="51">
        <f t="shared" si="84"/>
        <v>-2.1017179968560056</v>
      </c>
      <c r="D256" s="34">
        <f t="shared" si="85"/>
        <v>3139.2115902790206</v>
      </c>
      <c r="E256" s="34">
        <f t="shared" si="86"/>
        <v>3942.7298911490429</v>
      </c>
      <c r="F256" s="14">
        <f t="shared" si="87"/>
        <v>0.6336290103298331</v>
      </c>
      <c r="G256" s="14">
        <f>F256-(Gamma-lambda*LN(D256))</f>
        <v>-6.1595085248018488E-2</v>
      </c>
      <c r="H256" s="15">
        <f t="shared" si="78"/>
        <v>393.12313766501018</v>
      </c>
      <c r="I256" s="15">
        <f t="shared" si="72"/>
        <v>1282.0767808608643</v>
      </c>
      <c r="J256" s="34">
        <f t="shared" si="88"/>
        <v>3129.1668121517737</v>
      </c>
      <c r="K256" s="34">
        <f t="shared" si="73"/>
        <v>1.26</v>
      </c>
      <c r="L256" s="34">
        <f t="shared" si="89"/>
        <v>1.2559618164504176</v>
      </c>
      <c r="M256" s="40">
        <f t="shared" si="79"/>
        <v>4.0381835495824081E-3</v>
      </c>
      <c r="N256" s="44">
        <f t="shared" si="74"/>
        <v>2.0000000000000001E-4</v>
      </c>
      <c r="O256" s="44">
        <f t="shared" si="80"/>
        <v>8.0763670991648168E-7</v>
      </c>
      <c r="P256" s="14">
        <f t="shared" si="75"/>
        <v>148.51172821180302</v>
      </c>
      <c r="Q256" s="44">
        <f t="shared" si="90"/>
        <v>1.1994352355699133E-4</v>
      </c>
      <c r="R256" s="73">
        <f t="shared" si="91"/>
        <v>3129.5421354450209</v>
      </c>
      <c r="S256" s="73">
        <f>Q256/(1/Mtc+1/(path_DqDp-V255))</f>
        <v>8.7740052201725944E-5</v>
      </c>
      <c r="T256" s="52">
        <f>D256*S256/(path_DqDp-E256/D256)</f>
        <v>0.15792921932635764</v>
      </c>
      <c r="U256" s="73">
        <f t="shared" si="92"/>
        <v>3139.369519498347</v>
      </c>
      <c r="V256" s="14">
        <f t="shared" si="76"/>
        <v>1.2560495490343271</v>
      </c>
      <c r="W256">
        <f t="shared" si="93"/>
        <v>3943.2036692180109</v>
      </c>
      <c r="X256">
        <f t="shared" si="77"/>
        <v>1.2318234109217263E-7</v>
      </c>
      <c r="Y256" s="44">
        <f t="shared" si="94"/>
        <v>-2.1016249149509048E-2</v>
      </c>
      <c r="Z256">
        <f t="shared" si="81"/>
        <v>1.2051645491587653E-6</v>
      </c>
      <c r="AA256" s="43">
        <f t="shared" si="95"/>
        <v>9.7553330542422864E-2</v>
      </c>
    </row>
    <row r="257" spans="1:27">
      <c r="A257" s="74">
        <f t="shared" si="82"/>
        <v>249</v>
      </c>
      <c r="B257" s="40">
        <f t="shared" si="83"/>
        <v>9.0547914159253171</v>
      </c>
      <c r="C257" s="51">
        <f t="shared" si="84"/>
        <v>-2.101624914950905</v>
      </c>
      <c r="D257" s="34">
        <f t="shared" si="85"/>
        <v>3139.369519498347</v>
      </c>
      <c r="E257" s="34">
        <f t="shared" si="86"/>
        <v>3943.2036692180109</v>
      </c>
      <c r="F257" s="14">
        <f t="shared" si="87"/>
        <v>0.63362748794969603</v>
      </c>
      <c r="G257" s="14">
        <f>F257-(Gamma-lambda*LN(D257))</f>
        <v>-6.159585301871473E-2</v>
      </c>
      <c r="H257" s="15">
        <f t="shared" si="78"/>
        <v>393.13302627041395</v>
      </c>
      <c r="I257" s="15">
        <f t="shared" si="72"/>
        <v>1282.1400854709821</v>
      </c>
      <c r="J257" s="34">
        <f t="shared" si="88"/>
        <v>3129.5421354450209</v>
      </c>
      <c r="K257" s="34">
        <f t="shared" si="73"/>
        <v>1.26</v>
      </c>
      <c r="L257" s="34">
        <f t="shared" si="89"/>
        <v>1.2560495490343271</v>
      </c>
      <c r="M257" s="40">
        <f t="shared" si="79"/>
        <v>3.9504509656729248E-3</v>
      </c>
      <c r="N257" s="44">
        <f t="shared" si="74"/>
        <v>2.0000000000000001E-4</v>
      </c>
      <c r="O257" s="44">
        <f t="shared" si="80"/>
        <v>7.9009019313458503E-7</v>
      </c>
      <c r="P257" s="14">
        <f t="shared" si="75"/>
        <v>148.51158981360874</v>
      </c>
      <c r="Q257" s="44">
        <f t="shared" si="90"/>
        <v>1.173375506785584E-4</v>
      </c>
      <c r="R257" s="73">
        <f t="shared" si="91"/>
        <v>3129.9093482539397</v>
      </c>
      <c r="S257" s="73">
        <f>Q257/(1/Mtc+1/(path_DqDp-V256))</f>
        <v>8.5831942297075667E-5</v>
      </c>
      <c r="T257" s="52">
        <f>D257*S257/(path_DqDp-E257/D257)</f>
        <v>0.15451022894462049</v>
      </c>
      <c r="U257" s="73">
        <f t="shared" si="92"/>
        <v>3139.5240297272917</v>
      </c>
      <c r="V257" s="14">
        <f t="shared" si="76"/>
        <v>1.2561353738294041</v>
      </c>
      <c r="W257">
        <f t="shared" si="93"/>
        <v>3943.6671907278887</v>
      </c>
      <c r="X257">
        <f t="shared" si="77"/>
        <v>1.2050963127625998E-7</v>
      </c>
      <c r="Y257" s="44">
        <f t="shared" si="94"/>
        <v>-2.1015338549684636E-2</v>
      </c>
      <c r="Z257">
        <f t="shared" si="81"/>
        <v>1.1790449514639205E-6</v>
      </c>
      <c r="AA257" s="43">
        <f t="shared" si="95"/>
        <v>9.7754509587374333E-2</v>
      </c>
    </row>
    <row r="258" spans="1:27">
      <c r="A258" s="74">
        <f t="shared" si="82"/>
        <v>250</v>
      </c>
      <c r="B258" s="40">
        <f t="shared" si="83"/>
        <v>9.0749396737479451</v>
      </c>
      <c r="C258" s="51">
        <f t="shared" si="84"/>
        <v>-2.1015338549684635</v>
      </c>
      <c r="D258" s="34">
        <f t="shared" si="85"/>
        <v>3139.5240297272917</v>
      </c>
      <c r="E258" s="34">
        <f t="shared" si="86"/>
        <v>3943.6671907278887</v>
      </c>
      <c r="F258" s="14">
        <f t="shared" si="87"/>
        <v>0.63362599863921443</v>
      </c>
      <c r="G258" s="14">
        <f>F258-(Gamma-lambda*LN(D258))</f>
        <v>-6.1596604092939766E-2</v>
      </c>
      <c r="H258" s="15">
        <f t="shared" si="78"/>
        <v>393.14270055790047</v>
      </c>
      <c r="I258" s="15">
        <f t="shared" si="72"/>
        <v>1282.2020195787645</v>
      </c>
      <c r="J258" s="34">
        <f t="shared" si="88"/>
        <v>3129.9093482539397</v>
      </c>
      <c r="K258" s="34">
        <f t="shared" si="73"/>
        <v>1.26</v>
      </c>
      <c r="L258" s="34">
        <f t="shared" si="89"/>
        <v>1.2561353738294041</v>
      </c>
      <c r="M258" s="40">
        <f t="shared" si="79"/>
        <v>3.8646261705959084E-3</v>
      </c>
      <c r="N258" s="44">
        <f t="shared" si="74"/>
        <v>2.0000000000000001E-4</v>
      </c>
      <c r="O258" s="44">
        <f t="shared" si="80"/>
        <v>7.7292523411918177E-7</v>
      </c>
      <c r="P258" s="14">
        <f t="shared" si="75"/>
        <v>148.51145442174678</v>
      </c>
      <c r="Q258" s="44">
        <f t="shared" si="90"/>
        <v>1.1478825067830883E-4</v>
      </c>
      <c r="R258" s="73">
        <f t="shared" si="91"/>
        <v>3130.268625072807</v>
      </c>
      <c r="S258" s="73">
        <f>Q258/(1/Mtc+1/(path_DqDp-V257))</f>
        <v>8.3965406371357896E-5</v>
      </c>
      <c r="T258" s="52">
        <f>D258*S258/(path_DqDp-E258/D258)</f>
        <v>0.15116506580420022</v>
      </c>
      <c r="U258" s="73">
        <f t="shared" si="92"/>
        <v>3139.6751947930957</v>
      </c>
      <c r="V258" s="14">
        <f t="shared" si="76"/>
        <v>1.2562193323958157</v>
      </c>
      <c r="W258">
        <f t="shared" si="93"/>
        <v>3944.1206771426855</v>
      </c>
      <c r="X258">
        <f t="shared" si="77"/>
        <v>1.1789488980360657E-7</v>
      </c>
      <c r="Y258" s="44">
        <f t="shared" si="94"/>
        <v>-2.1014447729560713E-2</v>
      </c>
      <c r="Z258">
        <f t="shared" si="81"/>
        <v>1.1534906133402402E-6</v>
      </c>
      <c r="AA258" s="43">
        <f t="shared" si="95"/>
        <v>9.795566307798767E-2</v>
      </c>
    </row>
    <row r="259" spans="1:27">
      <c r="A259" s="74">
        <f t="shared" si="82"/>
        <v>251</v>
      </c>
      <c r="B259" s="40">
        <f t="shared" si="83"/>
        <v>9.0950847168134104</v>
      </c>
      <c r="C259" s="51">
        <f t="shared" si="84"/>
        <v>-2.1014447729560715</v>
      </c>
      <c r="D259" s="34">
        <f t="shared" si="85"/>
        <v>3139.6751947930957</v>
      </c>
      <c r="E259" s="34">
        <f t="shared" si="86"/>
        <v>3944.1206771426855</v>
      </c>
      <c r="F259" s="14">
        <f t="shared" si="87"/>
        <v>0.63362454167949545</v>
      </c>
      <c r="G259" s="14">
        <f>F259-(Gamma-lambda*LN(D259))</f>
        <v>-6.1597338834456505E-2</v>
      </c>
      <c r="H259" s="15">
        <f t="shared" si="78"/>
        <v>393.15216516563828</v>
      </c>
      <c r="I259" s="15">
        <f t="shared" si="72"/>
        <v>1282.2626127790879</v>
      </c>
      <c r="J259" s="34">
        <f t="shared" si="88"/>
        <v>3130.268625072807</v>
      </c>
      <c r="K259" s="34">
        <f t="shared" si="73"/>
        <v>1.26</v>
      </c>
      <c r="L259" s="34">
        <f t="shared" si="89"/>
        <v>1.2562193323958157</v>
      </c>
      <c r="M259" s="40">
        <f t="shared" si="79"/>
        <v>3.7806676041842735E-3</v>
      </c>
      <c r="N259" s="44">
        <f t="shared" si="74"/>
        <v>2.0000000000000001E-4</v>
      </c>
      <c r="O259" s="44">
        <f t="shared" si="80"/>
        <v>7.5613352083685478E-7</v>
      </c>
      <c r="P259" s="14">
        <f t="shared" si="75"/>
        <v>148.51132197086324</v>
      </c>
      <c r="Q259" s="44">
        <f t="shared" si="90"/>
        <v>1.1229438876596456E-4</v>
      </c>
      <c r="R259" s="73">
        <f t="shared" si="91"/>
        <v>3130.6201366747327</v>
      </c>
      <c r="S259" s="73">
        <f>Q259/(1/Mtc+1/(path_DqDp-V258))</f>
        <v>8.2139535275071616E-5</v>
      </c>
      <c r="T259" s="52">
        <f>D259*S259/(path_DqDp-E259/D259)</f>
        <v>0.14789214389519362</v>
      </c>
      <c r="U259" s="73">
        <f t="shared" si="92"/>
        <v>3139.8230869369909</v>
      </c>
      <c r="V259" s="14">
        <f t="shared" si="76"/>
        <v>1.2563014653851752</v>
      </c>
      <c r="W259">
        <f t="shared" si="93"/>
        <v>3944.5643451691458</v>
      </c>
      <c r="X259">
        <f t="shared" si="77"/>
        <v>1.1533686034459224E-7</v>
      </c>
      <c r="Y259" s="44">
        <f t="shared" si="94"/>
        <v>-2.1013576259179531E-2</v>
      </c>
      <c r="Z259">
        <f t="shared" si="81"/>
        <v>1.1284893376419581E-6</v>
      </c>
      <c r="AA259" s="43">
        <f t="shared" si="95"/>
        <v>9.8156791567325319E-2</v>
      </c>
    </row>
    <row r="260" spans="1:27">
      <c r="A260" s="74">
        <f t="shared" si="82"/>
        <v>252</v>
      </c>
      <c r="B260" s="40">
        <f t="shared" si="83"/>
        <v>9.1152266147598802</v>
      </c>
      <c r="C260" s="51">
        <f t="shared" si="84"/>
        <v>-2.1013576259179532</v>
      </c>
      <c r="D260" s="34">
        <f t="shared" si="85"/>
        <v>3139.8230869369909</v>
      </c>
      <c r="E260" s="34">
        <f t="shared" si="86"/>
        <v>3944.5643451691458</v>
      </c>
      <c r="F260" s="14">
        <f t="shared" si="87"/>
        <v>0.63362311636729718</v>
      </c>
      <c r="G260" s="14">
        <f>F260-(Gamma-lambda*LN(D260))</f>
        <v>-6.159805759907433E-2</v>
      </c>
      <c r="H260" s="15">
        <f t="shared" si="78"/>
        <v>393.16142463171093</v>
      </c>
      <c r="I260" s="15">
        <f t="shared" si="72"/>
        <v>1282.3218940309985</v>
      </c>
      <c r="J260" s="34">
        <f t="shared" si="88"/>
        <v>3130.6201366747327</v>
      </c>
      <c r="K260" s="34">
        <f t="shared" si="73"/>
        <v>1.26</v>
      </c>
      <c r="L260" s="34">
        <f t="shared" si="89"/>
        <v>1.2563014653851752</v>
      </c>
      <c r="M260" s="40">
        <f t="shared" si="79"/>
        <v>3.6985346148248333E-3</v>
      </c>
      <c r="N260" s="44">
        <f t="shared" si="74"/>
        <v>2.0000000000000001E-4</v>
      </c>
      <c r="O260" s="44">
        <f t="shared" si="80"/>
        <v>7.3970692296496672E-7</v>
      </c>
      <c r="P260" s="14">
        <f t="shared" si="75"/>
        <v>148.51119239702703</v>
      </c>
      <c r="Q260" s="44">
        <f t="shared" si="90"/>
        <v>1.0985475715386303E-4</v>
      </c>
      <c r="R260" s="73">
        <f t="shared" si="91"/>
        <v>3130.9640501895883</v>
      </c>
      <c r="S260" s="73">
        <f>Q260/(1/Mtc+1/(path_DqDp-V259))</f>
        <v>8.0353439882980716E-5</v>
      </c>
      <c r="T260" s="52">
        <f>D260*S260/(path_DqDp-E260/D260)</f>
        <v>0.14468991092839187</v>
      </c>
      <c r="U260" s="73">
        <f t="shared" si="92"/>
        <v>3139.9677768479191</v>
      </c>
      <c r="V260" s="14">
        <f t="shared" si="76"/>
        <v>1.256381812560539</v>
      </c>
      <c r="W260">
        <f t="shared" si="93"/>
        <v>3944.9984068578747</v>
      </c>
      <c r="X260">
        <f t="shared" si="77"/>
        <v>1.1283431375686562E-7</v>
      </c>
      <c r="Y260" s="44">
        <f t="shared" si="94"/>
        <v>-2.101272371794281E-2</v>
      </c>
      <c r="Z260">
        <f t="shared" si="81"/>
        <v>1.1040291888643215E-6</v>
      </c>
      <c r="AA260" s="43">
        <f t="shared" si="95"/>
        <v>9.8357895596514186E-2</v>
      </c>
    </row>
    <row r="261" spans="1:27">
      <c r="A261" s="74">
        <f t="shared" si="82"/>
        <v>253</v>
      </c>
      <c r="B261" s="40">
        <f t="shared" si="83"/>
        <v>9.1353654357199918</v>
      </c>
      <c r="C261" s="51">
        <f t="shared" si="84"/>
        <v>-2.1012723717942809</v>
      </c>
      <c r="D261" s="34">
        <f t="shared" si="85"/>
        <v>3139.9677768479191</v>
      </c>
      <c r="E261" s="34">
        <f t="shared" si="86"/>
        <v>3944.9984068578747</v>
      </c>
      <c r="F261" s="14">
        <f t="shared" si="87"/>
        <v>0.63362172201468725</v>
      </c>
      <c r="G261" s="14">
        <f>F261-(Gamma-lambda*LN(D261))</f>
        <v>-6.1598760734823288E-2</v>
      </c>
      <c r="H261" s="15">
        <f t="shared" si="78"/>
        <v>393.17048339626342</v>
      </c>
      <c r="I261" s="15">
        <f t="shared" si="72"/>
        <v>1282.3798916712319</v>
      </c>
      <c r="J261" s="34">
        <f t="shared" si="88"/>
        <v>3130.9640501895883</v>
      </c>
      <c r="K261" s="34">
        <f t="shared" si="73"/>
        <v>1.26</v>
      </c>
      <c r="L261" s="34">
        <f t="shared" si="89"/>
        <v>1.256381812560539</v>
      </c>
      <c r="M261" s="40">
        <f t="shared" si="79"/>
        <v>3.6181874394609626E-3</v>
      </c>
      <c r="N261" s="44">
        <f t="shared" si="74"/>
        <v>2.0000000000000001E-4</v>
      </c>
      <c r="O261" s="44">
        <f t="shared" si="80"/>
        <v>7.2363748789219259E-7</v>
      </c>
      <c r="P261" s="14">
        <f t="shared" si="75"/>
        <v>148.51106563769886</v>
      </c>
      <c r="Q261" s="44">
        <f t="shared" si="90"/>
        <v>1.0746817446225693E-4</v>
      </c>
      <c r="R261" s="73">
        <f t="shared" si="91"/>
        <v>3131.3005291803688</v>
      </c>
      <c r="S261" s="73">
        <f>Q261/(1/Mtc+1/(path_DqDp-V260))</f>
        <v>7.8606250647004751E-5</v>
      </c>
      <c r="T261" s="52">
        <f>D261*S261/(path_DqDp-E261/D261)</f>
        <v>0.1415568476335336</v>
      </c>
      <c r="U261" s="73">
        <f t="shared" si="92"/>
        <v>3140.1093336955528</v>
      </c>
      <c r="V261" s="14">
        <f t="shared" si="76"/>
        <v>1.25646041281596</v>
      </c>
      <c r="W261">
        <f t="shared" si="93"/>
        <v>3945.4230697023631</v>
      </c>
      <c r="X261">
        <f t="shared" si="77"/>
        <v>1.1038604749880545E-7</v>
      </c>
      <c r="Y261" s="44">
        <f t="shared" si="94"/>
        <v>-2.1011889694407419E-2</v>
      </c>
      <c r="Z261">
        <f t="shared" si="81"/>
        <v>1.0800984876081423E-6</v>
      </c>
      <c r="AA261" s="43">
        <f t="shared" si="95"/>
        <v>9.8558975695001799E-2</v>
      </c>
    </row>
    <row r="262" spans="1:27">
      <c r="A262" s="74">
        <f t="shared" si="82"/>
        <v>254</v>
      </c>
      <c r="B262" s="40">
        <f t="shared" si="83"/>
        <v>9.1555012463532659</v>
      </c>
      <c r="C262" s="51">
        <f t="shared" si="84"/>
        <v>-2.101188969440742</v>
      </c>
      <c r="D262" s="34">
        <f t="shared" si="85"/>
        <v>3140.1093336955528</v>
      </c>
      <c r="E262" s="34">
        <f t="shared" si="86"/>
        <v>3945.4230697023631</v>
      </c>
      <c r="F262" s="14">
        <f t="shared" si="87"/>
        <v>0.63362035794870852</v>
      </c>
      <c r="G262" s="14">
        <f>F262-(Gamma-lambda*LN(D262))</f>
        <v>-6.1599448582125849E-2</v>
      </c>
      <c r="H262" s="15">
        <f t="shared" si="78"/>
        <v>393.17934580360435</v>
      </c>
      <c r="I262" s="15">
        <f t="shared" si="72"/>
        <v>1282.4366334274523</v>
      </c>
      <c r="J262" s="34">
        <f t="shared" si="88"/>
        <v>3131.3005291803688</v>
      </c>
      <c r="K262" s="34">
        <f t="shared" si="73"/>
        <v>1.26</v>
      </c>
      <c r="L262" s="34">
        <f t="shared" si="89"/>
        <v>1.25646041281596</v>
      </c>
      <c r="M262" s="40">
        <f t="shared" si="79"/>
        <v>3.5395871840400162E-3</v>
      </c>
      <c r="N262" s="44">
        <f t="shared" si="74"/>
        <v>2.0000000000000001E-4</v>
      </c>
      <c r="O262" s="44">
        <f t="shared" si="80"/>
        <v>7.0791743680800322E-7</v>
      </c>
      <c r="P262" s="14">
        <f t="shared" si="75"/>
        <v>148.51094163170077</v>
      </c>
      <c r="Q262" s="44">
        <f t="shared" si="90"/>
        <v>1.0513348513785659E-4</v>
      </c>
      <c r="R262" s="73">
        <f t="shared" si="91"/>
        <v>3131.6297337180154</v>
      </c>
      <c r="S262" s="73">
        <f>Q262/(1/Mtc+1/(path_DqDp-V261))</f>
        <v>7.6897117159325121E-5</v>
      </c>
      <c r="T262" s="52">
        <f>D262*S262/(path_DqDp-E262/D262)</f>
        <v>0.13849146707145532</v>
      </c>
      <c r="U262" s="73">
        <f t="shared" si="92"/>
        <v>3140.2478251626244</v>
      </c>
      <c r="V262" s="14">
        <f t="shared" si="76"/>
        <v>1.2565373041956038</v>
      </c>
      <c r="W262">
        <f t="shared" si="93"/>
        <v>3945.8385367359519</v>
      </c>
      <c r="X262">
        <f t="shared" si="77"/>
        <v>1.0799088505552256E-7</v>
      </c>
      <c r="Y262" s="44">
        <f t="shared" si="94"/>
        <v>-2.1011073786085556E-2</v>
      </c>
      <c r="Z262">
        <f t="shared" si="81"/>
        <v>1.0566858051499475E-6</v>
      </c>
      <c r="AA262" s="43">
        <f t="shared" si="95"/>
        <v>9.8760032380806953E-2</v>
      </c>
    </row>
    <row r="263" spans="1:27">
      <c r="A263" s="74">
        <f t="shared" si="82"/>
        <v>255</v>
      </c>
      <c r="B263" s="40">
        <f t="shared" si="83"/>
        <v>9.1756341118778444</v>
      </c>
      <c r="C263" s="51">
        <f t="shared" si="84"/>
        <v>-2.1011073786085555</v>
      </c>
      <c r="D263" s="34">
        <f t="shared" si="85"/>
        <v>3140.2478251626244</v>
      </c>
      <c r="E263" s="34">
        <f t="shared" si="86"/>
        <v>3945.8385367359519</v>
      </c>
      <c r="F263" s="14">
        <f t="shared" si="87"/>
        <v>0.63361902351105182</v>
      </c>
      <c r="G263" s="14">
        <f>F263-(Gamma-lambda*LN(D263))</f>
        <v>-6.1600121473964653E-2</v>
      </c>
      <c r="H263" s="15">
        <f t="shared" si="78"/>
        <v>393.18801610426294</v>
      </c>
      <c r="I263" s="15">
        <f t="shared" si="72"/>
        <v>1282.4921464312176</v>
      </c>
      <c r="J263" s="34">
        <f t="shared" si="88"/>
        <v>3131.6297337180154</v>
      </c>
      <c r="K263" s="34">
        <f t="shared" si="73"/>
        <v>1.26</v>
      </c>
      <c r="L263" s="34">
        <f t="shared" si="89"/>
        <v>1.2565373041956038</v>
      </c>
      <c r="M263" s="40">
        <f t="shared" si="79"/>
        <v>3.4626958043961764E-3</v>
      </c>
      <c r="N263" s="44">
        <f t="shared" si="74"/>
        <v>2.0000000000000001E-4</v>
      </c>
      <c r="O263" s="44">
        <f t="shared" si="80"/>
        <v>6.9253916087923534E-7</v>
      </c>
      <c r="P263" s="14">
        <f t="shared" si="75"/>
        <v>148.51082031918654</v>
      </c>
      <c r="Q263" s="44">
        <f t="shared" si="90"/>
        <v>1.0284955888533634E-4</v>
      </c>
      <c r="R263" s="73">
        <f t="shared" si="91"/>
        <v>3131.9518204547203</v>
      </c>
      <c r="S263" s="73">
        <f>Q263/(1/Mtc+1/(path_DqDp-V262))</f>
        <v>7.5225207725480411E-5</v>
      </c>
      <c r="T263" s="52">
        <f>D263*S263/(path_DqDp-E263/D263)</f>
        <v>0.13549231395992503</v>
      </c>
      <c r="U263" s="73">
        <f t="shared" si="92"/>
        <v>3140.3833174765841</v>
      </c>
      <c r="V263" s="14">
        <f t="shared" si="76"/>
        <v>1.2566125239124413</v>
      </c>
      <c r="W263">
        <f t="shared" si="93"/>
        <v>3946.2450066267756</v>
      </c>
      <c r="X263">
        <f t="shared" si="77"/>
        <v>1.0564767537716203E-7</v>
      </c>
      <c r="Y263" s="44">
        <f t="shared" si="94"/>
        <v>-2.1010275599249298E-2</v>
      </c>
      <c r="Z263">
        <f t="shared" si="81"/>
        <v>1.0337799581254673E-6</v>
      </c>
      <c r="AA263" s="43">
        <f t="shared" si="95"/>
        <v>9.8961066160765082E-2</v>
      </c>
    </row>
    <row r="264" spans="1:27">
      <c r="A264" s="74">
        <f t="shared" si="82"/>
        <v>256</v>
      </c>
      <c r="B264" s="40">
        <f t="shared" si="83"/>
        <v>9.1957640961015326</v>
      </c>
      <c r="C264" s="51">
        <f t="shared" si="84"/>
        <v>-2.1010275599249297</v>
      </c>
      <c r="D264" s="34">
        <f t="shared" si="85"/>
        <v>3140.3833174765841</v>
      </c>
      <c r="E264" s="34">
        <f t="shared" si="86"/>
        <v>3946.2450066267756</v>
      </c>
      <c r="F264" s="14">
        <f t="shared" si="87"/>
        <v>0.63361771805773692</v>
      </c>
      <c r="G264" s="14">
        <f>F264-(Gamma-lambda*LN(D264))</f>
        <v>-6.1600779736045608E-2</v>
      </c>
      <c r="H264" s="15">
        <f t="shared" si="78"/>
        <v>393.19649845700206</v>
      </c>
      <c r="I264" s="15">
        <f t="shared" si="72"/>
        <v>1282.5464572306705</v>
      </c>
      <c r="J264" s="34">
        <f t="shared" si="88"/>
        <v>3131.9518204547203</v>
      </c>
      <c r="K264" s="34">
        <f t="shared" si="73"/>
        <v>1.26</v>
      </c>
      <c r="L264" s="34">
        <f t="shared" si="89"/>
        <v>1.2566125239124413</v>
      </c>
      <c r="M264" s="40">
        <f t="shared" si="79"/>
        <v>3.3874760875587384E-3</v>
      </c>
      <c r="N264" s="44">
        <f t="shared" si="74"/>
        <v>2.0000000000000001E-4</v>
      </c>
      <c r="O264" s="44">
        <f t="shared" si="80"/>
        <v>6.7749521751174775E-7</v>
      </c>
      <c r="P264" s="14">
        <f t="shared" si="75"/>
        <v>148.51070164161246</v>
      </c>
      <c r="Q264" s="44">
        <f t="shared" si="90"/>
        <v>1.0061529011150651E-4</v>
      </c>
      <c r="R264" s="73">
        <f t="shared" si="91"/>
        <v>3132.2669426957505</v>
      </c>
      <c r="S264" s="73">
        <f>Q264/(1/Mtc+1/(path_DqDp-V263))</f>
        <v>7.358970894721005E-5</v>
      </c>
      <c r="T264" s="52">
        <f>D264*S264/(path_DqDp-E264/D264)</f>
        <v>0.13255796401291181</v>
      </c>
      <c r="U264" s="73">
        <f t="shared" si="92"/>
        <v>3140.515875440597</v>
      </c>
      <c r="V264" s="14">
        <f t="shared" si="76"/>
        <v>1.2566861083665208</v>
      </c>
      <c r="W264">
        <f t="shared" si="93"/>
        <v>3946.6426737707211</v>
      </c>
      <c r="X264">
        <f t="shared" si="77"/>
        <v>1.0335529232924369E-7</v>
      </c>
      <c r="Y264" s="44">
        <f t="shared" si="94"/>
        <v>-2.1009494748739456E-2</v>
      </c>
      <c r="Z264">
        <f t="shared" si="81"/>
        <v>1.0113700033087699E-6</v>
      </c>
      <c r="AA264" s="43">
        <f t="shared" si="95"/>
        <v>9.9162077530768389E-2</v>
      </c>
    </row>
    <row r="265" spans="1:27">
      <c r="A265" s="74">
        <f t="shared" si="82"/>
        <v>257</v>
      </c>
      <c r="B265" s="40">
        <f t="shared" si="83"/>
        <v>9.2158912614521888</v>
      </c>
      <c r="C265" s="51">
        <f t="shared" si="84"/>
        <v>-2.1009494748739455</v>
      </c>
      <c r="D265" s="34">
        <f t="shared" si="85"/>
        <v>3140.515875440597</v>
      </c>
      <c r="E265" s="34">
        <f t="shared" si="86"/>
        <v>3946.6426737707211</v>
      </c>
      <c r="F265" s="14">
        <f t="shared" si="87"/>
        <v>0.63361644095879888</v>
      </c>
      <c r="G265" s="14">
        <f>F265-(Gamma-lambda*LN(D265))</f>
        <v>-6.1601423686958312E-2</v>
      </c>
      <c r="H265" s="15">
        <f t="shared" si="78"/>
        <v>393.20479693078931</v>
      </c>
      <c r="I265" s="15">
        <f t="shared" ref="I265:I328" si="96">0.001*D265*(1+F265)/kappa</f>
        <v>1282.5995918029687</v>
      </c>
      <c r="J265" s="34">
        <f t="shared" si="88"/>
        <v>3132.2669426957505</v>
      </c>
      <c r="K265" s="34">
        <f t="shared" ref="K265:K328" si="97">Mtc</f>
        <v>1.26</v>
      </c>
      <c r="L265" s="34">
        <f t="shared" si="89"/>
        <v>1.2566861083665208</v>
      </c>
      <c r="M265" s="40">
        <f t="shared" si="79"/>
        <v>3.3138916334791713E-3</v>
      </c>
      <c r="N265" s="44">
        <f t="shared" ref="N265:N328" si="98">d_epQp</f>
        <v>2.0000000000000001E-4</v>
      </c>
      <c r="O265" s="44">
        <f t="shared" si="80"/>
        <v>6.6277832669583426E-7</v>
      </c>
      <c r="P265" s="14">
        <f t="shared" ref="P265:P328" si="99">(1+F265)/(lambda-kappa)</f>
        <v>148.51058554170899</v>
      </c>
      <c r="Q265" s="44">
        <f t="shared" si="90"/>
        <v>9.8429597381952447E-5</v>
      </c>
      <c r="R265" s="73">
        <f t="shared" si="91"/>
        <v>3132.575250469813</v>
      </c>
      <c r="S265" s="73">
        <f>Q265/(1/Mtc+1/(path_DqDp-V264))</f>
        <v>7.1989825314880637E-5</v>
      </c>
      <c r="T265" s="52">
        <f>D265*S265/(path_DqDp-E265/D265)</f>
        <v>0.12968702329317011</v>
      </c>
      <c r="U265" s="73">
        <f t="shared" si="92"/>
        <v>3140.6455624638902</v>
      </c>
      <c r="V265" s="14">
        <f t="shared" ref="V265:V328" si="100">Mtc*(1+LN(R265/U265))</f>
        <v>1.2567580931628388</v>
      </c>
      <c r="W265">
        <f t="shared" si="93"/>
        <v>3947.0317283824502</v>
      </c>
      <c r="X265">
        <f t="shared" ref="X265:X328" si="101">T265/(I265*MPa_to_kPa)</f>
        <v>1.0111263415487853E-7</v>
      </c>
      <c r="Y265" s="44">
        <f t="shared" si="94"/>
        <v>-2.1008730857778605E-2</v>
      </c>
      <c r="Z265">
        <f t="shared" si="81"/>
        <v>9.8944523252487135E-7</v>
      </c>
      <c r="AA265" s="43">
        <f t="shared" si="95"/>
        <v>9.9363066976000919E-2</v>
      </c>
    </row>
    <row r="266" spans="1:27">
      <c r="A266" s="74">
        <f t="shared" si="82"/>
        <v>258</v>
      </c>
      <c r="B266" s="40">
        <f t="shared" si="83"/>
        <v>9.2360156690074717</v>
      </c>
      <c r="C266" s="51">
        <f t="shared" si="84"/>
        <v>-2.1008730857778604</v>
      </c>
      <c r="D266" s="34">
        <f t="shared" si="85"/>
        <v>3140.6455624638902</v>
      </c>
      <c r="E266" s="34">
        <f t="shared" si="86"/>
        <v>3947.0317283824502</v>
      </c>
      <c r="F266" s="14">
        <f t="shared" si="87"/>
        <v>0.63361519159798307</v>
      </c>
      <c r="G266" s="14">
        <f>F266-(Gamma-lambda*LN(D266))</f>
        <v>-6.1602053638332488E-2</v>
      </c>
      <c r="H266" s="15">
        <f t="shared" ref="H266:H329" si="102">Gmax*(U265/_p0)^G_exponent</f>
        <v>393.21291550672538</v>
      </c>
      <c r="I266" s="15">
        <f t="shared" si="96"/>
        <v>1282.6515755664509</v>
      </c>
      <c r="J266" s="34">
        <f t="shared" si="88"/>
        <v>3132.575250469813</v>
      </c>
      <c r="K266" s="34">
        <f t="shared" si="97"/>
        <v>1.26</v>
      </c>
      <c r="L266" s="34">
        <f t="shared" si="89"/>
        <v>1.2567580931628388</v>
      </c>
      <c r="M266" s="40">
        <f t="shared" ref="M266:M329" si="103">K266-L266</f>
        <v>3.2419068371611903E-3</v>
      </c>
      <c r="N266" s="44">
        <f t="shared" si="98"/>
        <v>2.0000000000000001E-4</v>
      </c>
      <c r="O266" s="44">
        <f t="shared" ref="O266:O329" si="104">N266*M266</f>
        <v>6.4838136743223813E-7</v>
      </c>
      <c r="P266" s="14">
        <f t="shared" si="99"/>
        <v>148.51047196345303</v>
      </c>
      <c r="Q266" s="44">
        <f t="shared" si="90"/>
        <v>9.6291422889670741E-5</v>
      </c>
      <c r="R266" s="73">
        <f t="shared" si="91"/>
        <v>3132.8768905979896</v>
      </c>
      <c r="S266" s="73">
        <f>Q266/(1/Mtc+1/(path_DqDp-V265))</f>
        <v>7.0424778809130673E-5</v>
      </c>
      <c r="T266" s="52">
        <f>D266*S266/(path_DqDp-E266/D266)</f>
        <v>0.12687812757765349</v>
      </c>
      <c r="U266" s="73">
        <f t="shared" si="92"/>
        <v>3140.7724405914678</v>
      </c>
      <c r="V266" s="14">
        <f t="shared" si="100"/>
        <v>1.2568285131288079</v>
      </c>
      <c r="W266">
        <f t="shared" si="93"/>
        <v>3947.4123565845116</v>
      </c>
      <c r="X266">
        <f t="shared" si="101"/>
        <v>9.8918622948419144E-8</v>
      </c>
      <c r="Y266" s="44">
        <f t="shared" si="94"/>
        <v>-2.1007983557788223E-2</v>
      </c>
      <c r="Z266">
        <f t="shared" ref="Z266:Z329" si="105">(W266-W265)/(H266*MPa_to_kPa)</f>
        <v>9.6799516763305827E-7</v>
      </c>
      <c r="AA266" s="43">
        <f t="shared" si="95"/>
        <v>9.9564034971168558E-2</v>
      </c>
    </row>
    <row r="267" spans="1:27">
      <c r="A267" s="74">
        <f t="shared" ref="A267:A330" si="106">A266+1</f>
        <v>259</v>
      </c>
      <c r="B267" s="40">
        <f t="shared" ref="B267:B330" si="107">100*AA266+C267/3</f>
        <v>9.2561373785239152</v>
      </c>
      <c r="C267" s="51">
        <f t="shared" ref="C267:C330" si="108">100*Y266</f>
        <v>-2.1007983557788221</v>
      </c>
      <c r="D267" s="34">
        <f t="shared" ref="D267:D330" si="109">U266</f>
        <v>3140.7724405914678</v>
      </c>
      <c r="E267" s="34">
        <f t="shared" ref="E267:E330" si="110">W266</f>
        <v>3947.4123565845116</v>
      </c>
      <c r="F267" s="14">
        <f t="shared" ref="F267:F330" si="111">F$9-(1+F$9)*C266/100</f>
        <v>0.63361396937244574</v>
      </c>
      <c r="G267" s="14">
        <f>F267-(Gamma-lambda*LN(D267))</f>
        <v>-6.1602669894990525E-2</v>
      </c>
      <c r="H267" s="15">
        <f t="shared" si="102"/>
        <v>393.22085807993255</v>
      </c>
      <c r="I267" s="15">
        <f t="shared" si="96"/>
        <v>1282.7024333925528</v>
      </c>
      <c r="J267" s="34">
        <f t="shared" ref="J267:J330" si="112">R266</f>
        <v>3132.8768905979896</v>
      </c>
      <c r="K267" s="34">
        <f t="shared" si="97"/>
        <v>1.26</v>
      </c>
      <c r="L267" s="34">
        <f t="shared" ref="L267:L330" si="113">E267/D267</f>
        <v>1.2568285131288079</v>
      </c>
      <c r="M267" s="40">
        <f t="shared" si="103"/>
        <v>3.1714868711920641E-3</v>
      </c>
      <c r="N267" s="44">
        <f t="shared" si="98"/>
        <v>2.0000000000000001E-4</v>
      </c>
      <c r="O267" s="44">
        <f t="shared" si="104"/>
        <v>6.3429737423841289E-7</v>
      </c>
      <c r="P267" s="14">
        <f t="shared" si="99"/>
        <v>148.51036085204055</v>
      </c>
      <c r="Q267" s="44">
        <f t="shared" ref="Q267:Q330" si="114">P267*O267</f>
        <v>9.4199731935648508E-5</v>
      </c>
      <c r="R267" s="73">
        <f t="shared" ref="R267:R330" si="115">J267*(1+Q267)</f>
        <v>3133.1720067612714</v>
      </c>
      <c r="S267" s="73">
        <f>Q267/(1/Mtc+1/(path_DqDp-V266))</f>
        <v>6.8893808511675096E-5</v>
      </c>
      <c r="T267" s="52">
        <f>D267*S267/(path_DqDp-E267/D267)</f>
        <v>0.12412994173581499</v>
      </c>
      <c r="U267" s="73">
        <f t="shared" ref="U267:U330" si="116">D267+T267</f>
        <v>3140.8965705332034</v>
      </c>
      <c r="V267" s="14">
        <f t="shared" si="100"/>
        <v>1.2568974023313415</v>
      </c>
      <c r="W267">
        <f t="shared" ref="W267:W330" si="117">V267*U267</f>
        <v>3947.7847404946024</v>
      </c>
      <c r="X267">
        <f t="shared" si="101"/>
        <v>9.6772204140527094E-8</v>
      </c>
      <c r="Y267" s="44">
        <f t="shared" ref="Y267:Y330" si="118">Y266+(X267+O267)</f>
        <v>-2.1007252488209845E-2</v>
      </c>
      <c r="Z267">
        <f t="shared" si="105"/>
        <v>9.4700955567081953E-7</v>
      </c>
      <c r="AA267" s="43">
        <f t="shared" ref="AA267:AA330" si="119">AA266+(Z267+N267)</f>
        <v>9.9764981980724227E-2</v>
      </c>
    </row>
    <row r="268" spans="1:27">
      <c r="A268" s="74">
        <f t="shared" si="106"/>
        <v>260</v>
      </c>
      <c r="B268" s="40">
        <f t="shared" si="107"/>
        <v>9.2762564484654266</v>
      </c>
      <c r="C268" s="51">
        <f t="shared" si="108"/>
        <v>-2.1007252488209844</v>
      </c>
      <c r="D268" s="34">
        <f t="shared" si="109"/>
        <v>3140.8965705332034</v>
      </c>
      <c r="E268" s="34">
        <f t="shared" si="110"/>
        <v>3947.7847404946024</v>
      </c>
      <c r="F268" s="14">
        <f t="shared" si="111"/>
        <v>0.63361277369246116</v>
      </c>
      <c r="G268" s="14">
        <f>F268-(Gamma-lambda*LN(D268))</f>
        <v>-6.1603272755097804E-2</v>
      </c>
      <c r="H268" s="15">
        <f t="shared" si="102"/>
        <v>393.22862846140112</v>
      </c>
      <c r="I268" s="15">
        <f t="shared" si="96"/>
        <v>1282.7521896174715</v>
      </c>
      <c r="J268" s="34">
        <f t="shared" si="112"/>
        <v>3133.1720067612714</v>
      </c>
      <c r="K268" s="34">
        <f t="shared" si="97"/>
        <v>1.26</v>
      </c>
      <c r="L268" s="34">
        <f t="shared" si="113"/>
        <v>1.2568974023313415</v>
      </c>
      <c r="M268" s="40">
        <f t="shared" si="103"/>
        <v>3.1025976686585022E-3</v>
      </c>
      <c r="N268" s="44">
        <f t="shared" si="98"/>
        <v>2.0000000000000001E-4</v>
      </c>
      <c r="O268" s="44">
        <f t="shared" si="104"/>
        <v>6.2051953373170047E-7</v>
      </c>
      <c r="P268" s="14">
        <f t="shared" si="99"/>
        <v>148.51025215386011</v>
      </c>
      <c r="Q268" s="44">
        <f t="shared" si="114"/>
        <v>9.2153512420890533E-5</v>
      </c>
      <c r="R268" s="73">
        <f t="shared" si="115"/>
        <v>3133.4607395667135</v>
      </c>
      <c r="S268" s="73">
        <f>Q268/(1/Mtc+1/(path_DqDp-V267))</f>
        <v>6.739617022488893E-5</v>
      </c>
      <c r="T268" s="52">
        <f>D268*S268/(path_DqDp-E268/D268)</f>
        <v>0.12144115912026432</v>
      </c>
      <c r="U268" s="73">
        <f t="shared" si="116"/>
        <v>3141.0180116923239</v>
      </c>
      <c r="V268" s="14">
        <f t="shared" si="100"/>
        <v>1.2569647940935544</v>
      </c>
      <c r="W268">
        <f t="shared" si="117"/>
        <v>3948.1490583109876</v>
      </c>
      <c r="X268">
        <f t="shared" si="101"/>
        <v>9.4672345994185503E-8</v>
      </c>
      <c r="Y268" s="44">
        <f t="shared" si="118"/>
        <v>-2.1006537296330119E-2</v>
      </c>
      <c r="Z268">
        <f t="shared" si="105"/>
        <v>9.2647836402626248E-7</v>
      </c>
      <c r="AA268" s="43">
        <f t="shared" si="119"/>
        <v>9.996590845908826E-2</v>
      </c>
    </row>
    <row r="269" spans="1:27">
      <c r="A269" s="74">
        <f t="shared" si="106"/>
        <v>261</v>
      </c>
      <c r="B269" s="40">
        <f t="shared" si="107"/>
        <v>9.2963729360311564</v>
      </c>
      <c r="C269" s="51">
        <f t="shared" si="108"/>
        <v>-2.1006537296330121</v>
      </c>
      <c r="D269" s="34">
        <f t="shared" si="109"/>
        <v>3141.0180116923239</v>
      </c>
      <c r="E269" s="34">
        <f t="shared" si="110"/>
        <v>3948.1490583109876</v>
      </c>
      <c r="F269" s="14">
        <f t="shared" si="111"/>
        <v>0.6336116039811357</v>
      </c>
      <c r="G269" s="14">
        <f>F269-(Gamma-lambda*LN(D269))</f>
        <v>-6.1603862510308582E-2</v>
      </c>
      <c r="H269" s="15">
        <f t="shared" si="102"/>
        <v>393.23623037979905</v>
      </c>
      <c r="I269" s="15">
        <f t="shared" si="96"/>
        <v>1282.8008680535836</v>
      </c>
      <c r="J269" s="34">
        <f t="shared" si="112"/>
        <v>3133.4607395667135</v>
      </c>
      <c r="K269" s="34">
        <f t="shared" si="97"/>
        <v>1.26</v>
      </c>
      <c r="L269" s="34">
        <f t="shared" si="113"/>
        <v>1.2569647940935544</v>
      </c>
      <c r="M269" s="40">
        <f t="shared" si="103"/>
        <v>3.0352059064455705E-3</v>
      </c>
      <c r="N269" s="44">
        <f t="shared" si="98"/>
        <v>2.0000000000000001E-4</v>
      </c>
      <c r="O269" s="44">
        <f t="shared" si="104"/>
        <v>6.0704118128911411E-7</v>
      </c>
      <c r="P269" s="14">
        <f t="shared" si="99"/>
        <v>148.51014581646689</v>
      </c>
      <c r="Q269" s="44">
        <f t="shared" si="114"/>
        <v>9.0151774349846652E-5</v>
      </c>
      <c r="R269" s="73">
        <f t="shared" si="115"/>
        <v>3133.7432266122414</v>
      </c>
      <c r="S269" s="73">
        <f>Q269/(1/Mtc+1/(path_DqDp-V268))</f>
        <v>6.5931136100117629E-5</v>
      </c>
      <c r="T269" s="52">
        <f>D269*S269/(path_DqDp-E269/D269)</f>
        <v>0.11881050096983682</v>
      </c>
      <c r="U269" s="73">
        <f t="shared" si="116"/>
        <v>3141.1368221932935</v>
      </c>
      <c r="V269" s="14">
        <f t="shared" si="100"/>
        <v>1.2570307210110971</v>
      </c>
      <c r="W269">
        <f t="shared" si="117"/>
        <v>3948.505484396142</v>
      </c>
      <c r="X269">
        <f t="shared" si="101"/>
        <v>9.2618039111643322E-8</v>
      </c>
      <c r="Y269" s="44">
        <f t="shared" si="118"/>
        <v>-2.1005837637109719E-2</v>
      </c>
      <c r="Z269">
        <f t="shared" si="105"/>
        <v>9.0639177577866229E-7</v>
      </c>
      <c r="AA269" s="43">
        <f t="shared" si="119"/>
        <v>0.10016681485086404</v>
      </c>
    </row>
    <row r="270" spans="1:27">
      <c r="A270" s="74">
        <f t="shared" si="106"/>
        <v>262</v>
      </c>
      <c r="B270" s="40">
        <f t="shared" si="107"/>
        <v>9.3164868971827453</v>
      </c>
      <c r="C270" s="51">
        <f t="shared" si="108"/>
        <v>-2.1005837637109717</v>
      </c>
      <c r="D270" s="34">
        <f t="shared" si="109"/>
        <v>3141.1368221932935</v>
      </c>
      <c r="E270" s="34">
        <f t="shared" si="110"/>
        <v>3948.505484396142</v>
      </c>
      <c r="F270" s="14">
        <f t="shared" si="111"/>
        <v>0.63361045967412821</v>
      </c>
      <c r="G270" s="14">
        <f>F270-(Gamma-lambda*LN(D270))</f>
        <v>-6.1604439445908654E-2</v>
      </c>
      <c r="H270" s="15">
        <f t="shared" si="102"/>
        <v>393.24366748324104</v>
      </c>
      <c r="I270" s="15">
        <f t="shared" si="96"/>
        <v>1282.8484920006288</v>
      </c>
      <c r="J270" s="34">
        <f t="shared" si="112"/>
        <v>3133.7432266122414</v>
      </c>
      <c r="K270" s="34">
        <f t="shared" si="97"/>
        <v>1.26</v>
      </c>
      <c r="L270" s="34">
        <f t="shared" si="113"/>
        <v>1.2570307210110971</v>
      </c>
      <c r="M270" s="40">
        <f t="shared" si="103"/>
        <v>2.9692789889028681E-3</v>
      </c>
      <c r="N270" s="44">
        <f t="shared" si="98"/>
        <v>2.0000000000000001E-4</v>
      </c>
      <c r="O270" s="44">
        <f t="shared" si="104"/>
        <v>5.9385579778057368E-7</v>
      </c>
      <c r="P270" s="14">
        <f t="shared" si="99"/>
        <v>148.51004178855712</v>
      </c>
      <c r="Q270" s="44">
        <f t="shared" si="114"/>
        <v>8.8193549344769924E-5</v>
      </c>
      <c r="R270" s="73">
        <f t="shared" si="115"/>
        <v>3134.0196025501318</v>
      </c>
      <c r="S270" s="73">
        <f>Q270/(1/Mtc+1/(path_DqDp-V269))</f>
        <v>6.4497994274353797E-5</v>
      </c>
      <c r="T270" s="52">
        <f>D270*S270/(path_DqDp-E270/D270)</f>
        <v>0.11623671582456779</v>
      </c>
      <c r="U270" s="73">
        <f t="shared" si="116"/>
        <v>3141.253058909118</v>
      </c>
      <c r="V270" s="14">
        <f t="shared" si="100"/>
        <v>1.2570952149681218</v>
      </c>
      <c r="W270">
        <f t="shared" si="117"/>
        <v>3948.854189358628</v>
      </c>
      <c r="X270">
        <f t="shared" si="101"/>
        <v>9.0608295951842473E-8</v>
      </c>
      <c r="Y270" s="44">
        <f t="shared" si="118"/>
        <v>-2.1005153173015986E-2</v>
      </c>
      <c r="Z270">
        <f t="shared" si="105"/>
        <v>8.8674018508083044E-7</v>
      </c>
      <c r="AA270" s="43">
        <f t="shared" si="119"/>
        <v>0.10036770159104912</v>
      </c>
    </row>
    <row r="271" spans="1:27">
      <c r="A271" s="74">
        <f t="shared" si="106"/>
        <v>263</v>
      </c>
      <c r="B271" s="40">
        <f t="shared" si="107"/>
        <v>9.3365983866710458</v>
      </c>
      <c r="C271" s="51">
        <f t="shared" si="108"/>
        <v>-2.1005153173015985</v>
      </c>
      <c r="D271" s="34">
        <f t="shared" si="109"/>
        <v>3141.253058909118</v>
      </c>
      <c r="E271" s="34">
        <f t="shared" si="110"/>
        <v>3948.854189358628</v>
      </c>
      <c r="F271" s="14">
        <f t="shared" si="111"/>
        <v>0.63360934021937554</v>
      </c>
      <c r="G271" s="14">
        <f>F271-(Gamma-lambda*LN(D271))</f>
        <v>-6.160500384095613E-2</v>
      </c>
      <c r="H271" s="15">
        <f t="shared" si="102"/>
        <v>393.25094334102073</v>
      </c>
      <c r="I271" s="15">
        <f t="shared" si="96"/>
        <v>1282.8950842566549</v>
      </c>
      <c r="J271" s="34">
        <f t="shared" si="112"/>
        <v>3134.0196025501318</v>
      </c>
      <c r="K271" s="34">
        <f t="shared" si="97"/>
        <v>1.26</v>
      </c>
      <c r="L271" s="34">
        <f t="shared" si="113"/>
        <v>1.2570952149681218</v>
      </c>
      <c r="M271" s="40">
        <f t="shared" si="103"/>
        <v>2.9047850318781876E-3</v>
      </c>
      <c r="N271" s="44">
        <f t="shared" si="98"/>
        <v>2.0000000000000001E-4</v>
      </c>
      <c r="O271" s="44">
        <f t="shared" si="104"/>
        <v>5.8095700637563754E-7</v>
      </c>
      <c r="P271" s="14">
        <f t="shared" si="99"/>
        <v>148.50994001994326</v>
      </c>
      <c r="Q271" s="44">
        <f t="shared" si="114"/>
        <v>8.6277890171011719E-5</v>
      </c>
      <c r="R271" s="73">
        <f t="shared" si="115"/>
        <v>3134.289999149194</v>
      </c>
      <c r="S271" s="73">
        <f>Q271/(1/Mtc+1/(path_DqDp-V270))</f>
        <v>6.3096048515268754E-5</v>
      </c>
      <c r="T271" s="52">
        <f>D271*S271/(path_DqDp-E271/D271)</f>
        <v>0.11371857895268841</v>
      </c>
      <c r="U271" s="73">
        <f t="shared" si="116"/>
        <v>3141.3667774880705</v>
      </c>
      <c r="V271" s="14">
        <f t="shared" si="100"/>
        <v>1.2571583071528989</v>
      </c>
      <c r="W271">
        <f t="shared" si="117"/>
        <v>3949.1953401332598</v>
      </c>
      <c r="X271">
        <f t="shared" si="101"/>
        <v>8.8642150358367089E-8</v>
      </c>
      <c r="Y271" s="44">
        <f t="shared" si="118"/>
        <v>-2.1004483573859253E-2</v>
      </c>
      <c r="Z271">
        <f t="shared" si="105"/>
        <v>8.6751419267671472E-7</v>
      </c>
      <c r="AA271" s="43">
        <f t="shared" si="119"/>
        <v>0.1005685691052418</v>
      </c>
    </row>
    <row r="272" spans="1:27">
      <c r="A272" s="74">
        <f t="shared" si="106"/>
        <v>264</v>
      </c>
      <c r="B272" s="40">
        <f t="shared" si="107"/>
        <v>9.3567074580622052</v>
      </c>
      <c r="C272" s="51">
        <f t="shared" si="108"/>
        <v>-2.1004483573859254</v>
      </c>
      <c r="D272" s="34">
        <f t="shared" si="109"/>
        <v>3141.3667774880705</v>
      </c>
      <c r="E272" s="34">
        <f t="shared" si="110"/>
        <v>3949.1953401332598</v>
      </c>
      <c r="F272" s="14">
        <f t="shared" si="111"/>
        <v>0.63360824507682556</v>
      </c>
      <c r="G272" s="14">
        <f>F272-(Gamma-lambda*LN(D272))</f>
        <v>-6.1605555968417214E-2</v>
      </c>
      <c r="H272" s="15">
        <f t="shared" si="102"/>
        <v>393.2580614453064</v>
      </c>
      <c r="I272" s="15">
        <f t="shared" si="96"/>
        <v>1282.9406671287325</v>
      </c>
      <c r="J272" s="34">
        <f t="shared" si="112"/>
        <v>3134.289999149194</v>
      </c>
      <c r="K272" s="34">
        <f t="shared" si="97"/>
        <v>1.26</v>
      </c>
      <c r="L272" s="34">
        <f t="shared" si="113"/>
        <v>1.2571583071528989</v>
      </c>
      <c r="M272" s="40">
        <f t="shared" si="103"/>
        <v>2.8416928471011182E-3</v>
      </c>
      <c r="N272" s="44">
        <f t="shared" si="98"/>
        <v>2.0000000000000001E-4</v>
      </c>
      <c r="O272" s="44">
        <f t="shared" si="104"/>
        <v>5.683385694202237E-7</v>
      </c>
      <c r="P272" s="14">
        <f t="shared" si="99"/>
        <v>148.50984046152962</v>
      </c>
      <c r="Q272" s="44">
        <f t="shared" si="114"/>
        <v>8.44038702727314E-5</v>
      </c>
      <c r="R272" s="73">
        <f t="shared" si="115"/>
        <v>3134.5545453556792</v>
      </c>
      <c r="S272" s="73">
        <f>Q272/(1/Mtc+1/(path_DqDp-V271))</f>
        <v>6.172461787420149E-5</v>
      </c>
      <c r="T272" s="52">
        <f>D272*S272/(path_DqDp-E272/D272)</f>
        <v>0.11125489178905799</v>
      </c>
      <c r="U272" s="73">
        <f t="shared" si="116"/>
        <v>3141.4780323798595</v>
      </c>
      <c r="V272" s="14">
        <f t="shared" si="100"/>
        <v>1.2572200280730865</v>
      </c>
      <c r="W272">
        <f t="shared" si="117"/>
        <v>3949.5291000595917</v>
      </c>
      <c r="X272">
        <f t="shared" si="101"/>
        <v>8.6718657097409236E-8</v>
      </c>
      <c r="Y272" s="44">
        <f t="shared" si="118"/>
        <v>-2.1003828516632735E-2</v>
      </c>
      <c r="Z272">
        <f t="shared" si="105"/>
        <v>8.4870460151581965E-7</v>
      </c>
      <c r="AA272" s="43">
        <f t="shared" si="119"/>
        <v>0.10076941780984332</v>
      </c>
    </row>
    <row r="273" spans="1:27">
      <c r="A273" s="74">
        <f t="shared" si="106"/>
        <v>265</v>
      </c>
      <c r="B273" s="40">
        <f t="shared" si="107"/>
        <v>9.3768141637632407</v>
      </c>
      <c r="C273" s="51">
        <f t="shared" si="108"/>
        <v>-2.1003828516632734</v>
      </c>
      <c r="D273" s="34">
        <f t="shared" si="109"/>
        <v>3141.4780323798595</v>
      </c>
      <c r="E273" s="34">
        <f t="shared" si="110"/>
        <v>3949.5291000595917</v>
      </c>
      <c r="F273" s="14">
        <f t="shared" si="111"/>
        <v>0.63360717371817477</v>
      </c>
      <c r="G273" s="14">
        <f>F273-(Gamma-lambda*LN(D273))</f>
        <v>-6.1606096095300433E-2</v>
      </c>
      <c r="H273" s="15">
        <f t="shared" si="102"/>
        <v>393.26502521279957</v>
      </c>
      <c r="I273" s="15">
        <f t="shared" si="96"/>
        <v>1282.9852624434488</v>
      </c>
      <c r="J273" s="34">
        <f t="shared" si="112"/>
        <v>3134.5545453556792</v>
      </c>
      <c r="K273" s="34">
        <f t="shared" si="97"/>
        <v>1.26</v>
      </c>
      <c r="L273" s="34">
        <f t="shared" si="113"/>
        <v>1.2572200280730865</v>
      </c>
      <c r="M273" s="40">
        <f t="shared" si="103"/>
        <v>2.7799719269134826E-3</v>
      </c>
      <c r="N273" s="44">
        <f t="shared" si="98"/>
        <v>2.0000000000000001E-4</v>
      </c>
      <c r="O273" s="44">
        <f t="shared" si="104"/>
        <v>5.559943853826966E-7</v>
      </c>
      <c r="P273" s="14">
        <f t="shared" si="99"/>
        <v>148.50974306528863</v>
      </c>
      <c r="Q273" s="44">
        <f t="shared" si="114"/>
        <v>8.2570583318927344E-5</v>
      </c>
      <c r="R273" s="73">
        <f t="shared" si="115"/>
        <v>3134.8133673529342</v>
      </c>
      <c r="S273" s="73">
        <f>Q273/(1/Mtc+1/(path_DqDp-V272))</f>
        <v>6.0383036347021768E-5</v>
      </c>
      <c r="T273" s="52">
        <f>D273*S273/(path_DqDp-E273/D273)</f>
        <v>0.10884448138500787</v>
      </c>
      <c r="U273" s="73">
        <f t="shared" si="116"/>
        <v>3141.5868768612445</v>
      </c>
      <c r="V273" s="14">
        <f t="shared" si="100"/>
        <v>1.2572804075706594</v>
      </c>
      <c r="W273">
        <f t="shared" si="117"/>
        <v>3949.8556289587405</v>
      </c>
      <c r="X273">
        <f t="shared" si="101"/>
        <v>8.4836891405684004E-8</v>
      </c>
      <c r="Y273" s="44">
        <f t="shared" si="118"/>
        <v>-2.1003187685355949E-2</v>
      </c>
      <c r="Z273">
        <f t="shared" si="105"/>
        <v>8.3030241240524712E-7</v>
      </c>
      <c r="AA273" s="43">
        <f t="shared" si="119"/>
        <v>0.10097024811225572</v>
      </c>
    </row>
    <row r="274" spans="1:27">
      <c r="A274" s="74">
        <f t="shared" si="106"/>
        <v>266</v>
      </c>
      <c r="B274" s="40">
        <f t="shared" si="107"/>
        <v>9.3969185550470407</v>
      </c>
      <c r="C274" s="51">
        <f t="shared" si="108"/>
        <v>-2.1003187685355948</v>
      </c>
      <c r="D274" s="34">
        <f t="shared" si="109"/>
        <v>3141.5868768612445</v>
      </c>
      <c r="E274" s="34">
        <f t="shared" si="110"/>
        <v>3949.8556289587405</v>
      </c>
      <c r="F274" s="14">
        <f t="shared" si="111"/>
        <v>0.63360612562661234</v>
      </c>
      <c r="G274" s="14">
        <f>F274-(Gamma-lambda*LN(D274))</f>
        <v>-6.1606624482786976E-2</v>
      </c>
      <c r="H274" s="15">
        <f t="shared" si="102"/>
        <v>393.27183798635895</v>
      </c>
      <c r="I274" s="15">
        <f t="shared" si="96"/>
        <v>1283.0288915571768</v>
      </c>
      <c r="J274" s="34">
        <f t="shared" si="112"/>
        <v>3134.8133673529342</v>
      </c>
      <c r="K274" s="34">
        <f t="shared" si="97"/>
        <v>1.26</v>
      </c>
      <c r="L274" s="34">
        <f t="shared" si="113"/>
        <v>1.2572804075706594</v>
      </c>
      <c r="M274" s="40">
        <f t="shared" si="103"/>
        <v>2.7195924293406115E-3</v>
      </c>
      <c r="N274" s="44">
        <f t="shared" si="98"/>
        <v>2.0000000000000001E-4</v>
      </c>
      <c r="O274" s="44">
        <f t="shared" si="104"/>
        <v>5.4391848586812229E-7</v>
      </c>
      <c r="P274" s="14">
        <f t="shared" si="99"/>
        <v>148.5096477842375</v>
      </c>
      <c r="Q274" s="44">
        <f t="shared" si="114"/>
        <v>8.07771427596106E-5</v>
      </c>
      <c r="R274" s="73">
        <f t="shared" si="115"/>
        <v>3135.0665886198335</v>
      </c>
      <c r="S274" s="73">
        <f>Q274/(1/Mtc+1/(path_DqDp-V273))</f>
        <v>5.9070652542723004E-5</v>
      </c>
      <c r="T274" s="52">
        <f>D274*S274/(path_DqDp-E274/D274)</f>
        <v>0.10648619986945672</v>
      </c>
      <c r="U274" s="73">
        <f t="shared" si="116"/>
        <v>3141.6933630611138</v>
      </c>
      <c r="V274" s="14">
        <f t="shared" si="100"/>
        <v>1.2573394748365081</v>
      </c>
      <c r="W274">
        <f t="shared" si="117"/>
        <v>3950.1750832086036</v>
      </c>
      <c r="X274">
        <f t="shared" si="101"/>
        <v>8.2995948548140134E-8</v>
      </c>
      <c r="Y274" s="44">
        <f t="shared" si="118"/>
        <v>-2.1002560770921531E-2</v>
      </c>
      <c r="Z274">
        <f t="shared" si="105"/>
        <v>8.1229881981591803E-7</v>
      </c>
      <c r="AA274" s="43">
        <f t="shared" si="119"/>
        <v>0.10117106041107553</v>
      </c>
    </row>
    <row r="275" spans="1:27">
      <c r="A275" s="74">
        <f t="shared" si="106"/>
        <v>267</v>
      </c>
      <c r="B275" s="40">
        <f t="shared" si="107"/>
        <v>9.417020682076835</v>
      </c>
      <c r="C275" s="51">
        <f t="shared" si="108"/>
        <v>-2.100256077092153</v>
      </c>
      <c r="D275" s="34">
        <f t="shared" si="109"/>
        <v>3141.6933630611138</v>
      </c>
      <c r="E275" s="34">
        <f t="shared" si="110"/>
        <v>3950.1750832086036</v>
      </c>
      <c r="F275" s="14">
        <f t="shared" si="111"/>
        <v>0.63360510029656947</v>
      </c>
      <c r="G275" s="14">
        <f>F275-(Gamma-lambda*LN(D275))</f>
        <v>-6.1607141386359254E-2</v>
      </c>
      <c r="H275" s="15">
        <f t="shared" si="102"/>
        <v>393.27850303658983</v>
      </c>
      <c r="I275" s="15">
        <f t="shared" si="96"/>
        <v>1283.0715753661293</v>
      </c>
      <c r="J275" s="34">
        <f t="shared" si="112"/>
        <v>3135.0665886198335</v>
      </c>
      <c r="K275" s="34">
        <f t="shared" si="97"/>
        <v>1.26</v>
      </c>
      <c r="L275" s="34">
        <f t="shared" si="113"/>
        <v>1.2573394748365081</v>
      </c>
      <c r="M275" s="40">
        <f t="shared" si="103"/>
        <v>2.6605251634919114E-3</v>
      </c>
      <c r="N275" s="44">
        <f t="shared" si="98"/>
        <v>2.0000000000000001E-4</v>
      </c>
      <c r="O275" s="44">
        <f t="shared" si="104"/>
        <v>5.3210503269838226E-7</v>
      </c>
      <c r="P275" s="14">
        <f t="shared" si="99"/>
        <v>148.50955457241542</v>
      </c>
      <c r="Q275" s="44">
        <f t="shared" si="114"/>
        <v>7.9022681391777288E-5</v>
      </c>
      <c r="R275" s="73">
        <f t="shared" si="115"/>
        <v>3135.314329988008</v>
      </c>
      <c r="S275" s="73">
        <f>Q275/(1/Mtc+1/(path_DqDp-V274))</f>
        <v>5.7786829359479427E-5</v>
      </c>
      <c r="T275" s="52">
        <f>D275*S275/(path_DqDp-E275/D275)</f>
        <v>0.1041789239209336</v>
      </c>
      <c r="U275" s="73">
        <f t="shared" si="116"/>
        <v>3141.797541985035</v>
      </c>
      <c r="V275" s="14">
        <f t="shared" si="100"/>
        <v>1.2573972584247153</v>
      </c>
      <c r="W275">
        <f t="shared" si="117"/>
        <v>3950.4876158174925</v>
      </c>
      <c r="X275">
        <f t="shared" si="101"/>
        <v>8.1194943385138706E-8</v>
      </c>
      <c r="Y275" s="44">
        <f t="shared" si="118"/>
        <v>-2.1001947470945449E-2</v>
      </c>
      <c r="Z275">
        <f t="shared" si="105"/>
        <v>7.9468520774909858E-7</v>
      </c>
      <c r="AA275" s="43">
        <f t="shared" si="119"/>
        <v>0.10137185509628328</v>
      </c>
    </row>
    <row r="276" spans="1:27">
      <c r="A276" s="74">
        <f t="shared" si="106"/>
        <v>268</v>
      </c>
      <c r="B276" s="40">
        <f t="shared" si="107"/>
        <v>9.4371205939301461</v>
      </c>
      <c r="C276" s="51">
        <f t="shared" si="108"/>
        <v>-2.100194747094545</v>
      </c>
      <c r="D276" s="34">
        <f t="shared" si="109"/>
        <v>3141.797541985035</v>
      </c>
      <c r="E276" s="34">
        <f t="shared" si="110"/>
        <v>3950.4876158174925</v>
      </c>
      <c r="F276" s="14">
        <f t="shared" si="111"/>
        <v>0.63360409723347444</v>
      </c>
      <c r="G276" s="14">
        <f>F276-(Gamma-lambda*LN(D276))</f>
        <v>-6.1607647055924919E-2</v>
      </c>
      <c r="H276" s="15">
        <f t="shared" si="102"/>
        <v>393.28502356339897</v>
      </c>
      <c r="I276" s="15">
        <f t="shared" si="96"/>
        <v>1283.113334316203</v>
      </c>
      <c r="J276" s="34">
        <f t="shared" si="112"/>
        <v>3135.314329988008</v>
      </c>
      <c r="K276" s="34">
        <f t="shared" si="97"/>
        <v>1.26</v>
      </c>
      <c r="L276" s="34">
        <f t="shared" si="113"/>
        <v>1.2573972584247153</v>
      </c>
      <c r="M276" s="40">
        <f t="shared" si="103"/>
        <v>2.6027415752847283E-3</v>
      </c>
      <c r="N276" s="44">
        <f t="shared" si="98"/>
        <v>2.0000000000000001E-4</v>
      </c>
      <c r="O276" s="44">
        <f t="shared" si="104"/>
        <v>5.2054831505694567E-7</v>
      </c>
      <c r="P276" s="14">
        <f t="shared" si="99"/>
        <v>148.50946338486133</v>
      </c>
      <c r="Q276" s="44">
        <f t="shared" si="114"/>
        <v>7.730635093500074E-5</v>
      </c>
      <c r="R276" s="73">
        <f t="shared" si="115"/>
        <v>3135.5567096978934</v>
      </c>
      <c r="S276" s="73">
        <f>Q276/(1/Mtc+1/(path_DqDp-V275))</f>
        <v>5.6530943668024001E-5</v>
      </c>
      <c r="T276" s="52">
        <f>D276*S276/(path_DqDp-E276/D276)</f>
        <v>0.10192155425036048</v>
      </c>
      <c r="U276" s="73">
        <f t="shared" si="116"/>
        <v>3141.8994635392855</v>
      </c>
      <c r="V276" s="14">
        <f t="shared" si="100"/>
        <v>1.2574537862665158</v>
      </c>
      <c r="W276">
        <f t="shared" si="117"/>
        <v>3950.7933764962095</v>
      </c>
      <c r="X276">
        <f t="shared" si="101"/>
        <v>7.9433009948943081E-8</v>
      </c>
      <c r="Y276" s="44">
        <f t="shared" si="118"/>
        <v>-2.1001347489620445E-2</v>
      </c>
      <c r="Z276">
        <f t="shared" si="105"/>
        <v>7.7745314567690155E-7</v>
      </c>
      <c r="AA276" s="43">
        <f t="shared" si="119"/>
        <v>0.10157263254942896</v>
      </c>
    </row>
    <row r="277" spans="1:27">
      <c r="A277" s="74">
        <f t="shared" si="106"/>
        <v>269</v>
      </c>
      <c r="B277" s="40">
        <f t="shared" si="107"/>
        <v>9.4572183386222139</v>
      </c>
      <c r="C277" s="51">
        <f t="shared" si="108"/>
        <v>-2.1001347489620446</v>
      </c>
      <c r="D277" s="34">
        <f t="shared" si="109"/>
        <v>3141.8994635392855</v>
      </c>
      <c r="E277" s="34">
        <f t="shared" si="110"/>
        <v>3950.7933764962095</v>
      </c>
      <c r="F277" s="14">
        <f t="shared" si="111"/>
        <v>0.63360311595351271</v>
      </c>
      <c r="G277" s="14">
        <f>F277-(Gamma-lambda*LN(D277))</f>
        <v>-6.1608141735939981E-2</v>
      </c>
      <c r="H277" s="15">
        <f t="shared" si="102"/>
        <v>393.29140269751667</v>
      </c>
      <c r="I277" s="15">
        <f t="shared" si="96"/>
        <v>1283.1541884126116</v>
      </c>
      <c r="J277" s="34">
        <f t="shared" si="112"/>
        <v>3135.5567096978934</v>
      </c>
      <c r="K277" s="34">
        <f t="shared" si="97"/>
        <v>1.26</v>
      </c>
      <c r="L277" s="34">
        <f t="shared" si="113"/>
        <v>1.2574537862665158</v>
      </c>
      <c r="M277" s="40">
        <f t="shared" si="103"/>
        <v>2.5462137334841817E-3</v>
      </c>
      <c r="N277" s="44">
        <f t="shared" si="98"/>
        <v>2.0000000000000001E-4</v>
      </c>
      <c r="O277" s="44">
        <f t="shared" si="104"/>
        <v>5.0924274669683641E-7</v>
      </c>
      <c r="P277" s="14">
        <f t="shared" si="99"/>
        <v>148.50937417759206</v>
      </c>
      <c r="Q277" s="44">
        <f t="shared" si="114"/>
        <v>7.5627321616425209E-5</v>
      </c>
      <c r="R277" s="73">
        <f t="shared" si="115"/>
        <v>3135.7938434536245</v>
      </c>
      <c r="S277" s="73">
        <f>Q277/(1/Mtc+1/(path_DqDp-V276))</f>
        <v>5.5302386002174892E-5</v>
      </c>
      <c r="T277" s="52">
        <f>D277*S277/(path_DqDp-E277/D277)</f>
        <v>9.9713015094388124E-2</v>
      </c>
      <c r="U277" s="73">
        <f t="shared" si="116"/>
        <v>3141.99917655438</v>
      </c>
      <c r="V277" s="14">
        <f t="shared" si="100"/>
        <v>1.2575090856839473</v>
      </c>
      <c r="W277">
        <f t="shared" si="117"/>
        <v>3951.0925117286138</v>
      </c>
      <c r="X277">
        <f t="shared" si="101"/>
        <v>7.7709301029319759E-8</v>
      </c>
      <c r="Y277" s="44">
        <f t="shared" si="118"/>
        <v>-2.1000760537572719E-2</v>
      </c>
      <c r="Z277">
        <f t="shared" si="105"/>
        <v>7.6059438460281707E-7</v>
      </c>
      <c r="AA277" s="43">
        <f t="shared" si="119"/>
        <v>0.10177339314381356</v>
      </c>
    </row>
    <row r="278" spans="1:27">
      <c r="A278" s="74">
        <f t="shared" si="106"/>
        <v>270</v>
      </c>
      <c r="B278" s="40">
        <f t="shared" si="107"/>
        <v>9.4773139631289318</v>
      </c>
      <c r="C278" s="51">
        <f t="shared" si="108"/>
        <v>-2.100076053757272</v>
      </c>
      <c r="D278" s="34">
        <f t="shared" si="109"/>
        <v>3141.99917655438</v>
      </c>
      <c r="E278" s="34">
        <f t="shared" si="110"/>
        <v>3951.0925117286138</v>
      </c>
      <c r="F278" s="14">
        <f t="shared" si="111"/>
        <v>0.63360215598339265</v>
      </c>
      <c r="G278" s="14">
        <f>F278-(Gamma-lambda*LN(D278))</f>
        <v>-6.1608625665527827E-2</v>
      </c>
      <c r="H278" s="15">
        <f t="shared" si="102"/>
        <v>393.29764350198644</v>
      </c>
      <c r="I278" s="15">
        <f t="shared" si="96"/>
        <v>1283.1941572293199</v>
      </c>
      <c r="J278" s="34">
        <f t="shared" si="112"/>
        <v>3135.7938434536245</v>
      </c>
      <c r="K278" s="34">
        <f t="shared" si="97"/>
        <v>1.26</v>
      </c>
      <c r="L278" s="34">
        <f t="shared" si="113"/>
        <v>1.2575090856839473</v>
      </c>
      <c r="M278" s="40">
        <f t="shared" si="103"/>
        <v>2.4909143160527503E-3</v>
      </c>
      <c r="N278" s="44">
        <f t="shared" si="98"/>
        <v>2.0000000000000001E-4</v>
      </c>
      <c r="O278" s="44">
        <f t="shared" si="104"/>
        <v>4.9818286321055009E-7</v>
      </c>
      <c r="P278" s="14">
        <f t="shared" si="99"/>
        <v>148.50928690758116</v>
      </c>
      <c r="Q278" s="44">
        <f t="shared" si="114"/>
        <v>7.3984781764975836E-5</v>
      </c>
      <c r="R278" s="73">
        <f t="shared" si="115"/>
        <v>3136.0258444767924</v>
      </c>
      <c r="S278" s="73">
        <f>Q278/(1/Mtc+1/(path_DqDp-V277))</f>
        <v>5.4100560256363397E-5</v>
      </c>
      <c r="T278" s="52">
        <f>D278*S278/(path_DqDp-E278/D278)</f>
        <v>9.7552253719121976E-2</v>
      </c>
      <c r="U278" s="73">
        <f t="shared" si="116"/>
        <v>3142.0967288080992</v>
      </c>
      <c r="V278" s="14">
        <f t="shared" si="100"/>
        <v>1.2575631834031995</v>
      </c>
      <c r="W278">
        <f t="shared" si="117"/>
        <v>3951.3851648406931</v>
      </c>
      <c r="X278">
        <f t="shared" si="101"/>
        <v>7.6022987768084419E-8</v>
      </c>
      <c r="Y278" s="44">
        <f t="shared" si="118"/>
        <v>-2.1000186331721741E-2</v>
      </c>
      <c r="Z278">
        <f t="shared" si="105"/>
        <v>7.4410085316923763E-7</v>
      </c>
      <c r="AA278" s="43">
        <f t="shared" si="119"/>
        <v>0.10197413724466674</v>
      </c>
    </row>
    <row r="279" spans="1:27">
      <c r="A279" s="74">
        <f t="shared" si="106"/>
        <v>271</v>
      </c>
      <c r="B279" s="40">
        <f t="shared" si="107"/>
        <v>9.4974075134092821</v>
      </c>
      <c r="C279" s="51">
        <f t="shared" si="108"/>
        <v>-2.1000186331721742</v>
      </c>
      <c r="D279" s="34">
        <f t="shared" si="109"/>
        <v>3142.0967288080992</v>
      </c>
      <c r="E279" s="34">
        <f t="shared" si="110"/>
        <v>3951.3851648406931</v>
      </c>
      <c r="F279" s="14">
        <f t="shared" si="111"/>
        <v>0.63360121686011639</v>
      </c>
      <c r="G279" s="14">
        <f>F279-(Gamma-lambda*LN(D279))</f>
        <v>-6.1609099078596019E-2</v>
      </c>
      <c r="H279" s="15">
        <f t="shared" si="102"/>
        <v>393.3037489736227</v>
      </c>
      <c r="I279" s="15">
        <f t="shared" si="96"/>
        <v>1283.2332599182753</v>
      </c>
      <c r="J279" s="34">
        <f t="shared" si="112"/>
        <v>3136.0258444767924</v>
      </c>
      <c r="K279" s="34">
        <f t="shared" si="97"/>
        <v>1.26</v>
      </c>
      <c r="L279" s="34">
        <f t="shared" si="113"/>
        <v>1.2575631834031995</v>
      </c>
      <c r="M279" s="40">
        <f t="shared" si="103"/>
        <v>2.4368165968005062E-3</v>
      </c>
      <c r="N279" s="44">
        <f t="shared" si="98"/>
        <v>2.0000000000000001E-4</v>
      </c>
      <c r="O279" s="44">
        <f t="shared" si="104"/>
        <v>4.8736331936010125E-7</v>
      </c>
      <c r="P279" s="14">
        <f t="shared" si="99"/>
        <v>148.50920153273788</v>
      </c>
      <c r="Q279" s="44">
        <f t="shared" si="114"/>
        <v>7.2377937414513365E-5</v>
      </c>
      <c r="R279" s="73">
        <f t="shared" si="115"/>
        <v>3136.2528235590944</v>
      </c>
      <c r="S279" s="73">
        <f>Q279/(1/Mtc+1/(path_DqDp-V278))</f>
        <v>5.2924883389953138E-5</v>
      </c>
      <c r="T279" s="52">
        <f>D279*S279/(path_DqDp-E279/D279)</f>
        <v>9.543823993395481E-2</v>
      </c>
      <c r="U279" s="73">
        <f t="shared" si="116"/>
        <v>3142.1921670480333</v>
      </c>
      <c r="V279" s="14">
        <f t="shared" si="100"/>
        <v>1.2576161055676682</v>
      </c>
      <c r="W279">
        <f t="shared" si="117"/>
        <v>3951.6714760681798</v>
      </c>
      <c r="X279">
        <f t="shared" si="101"/>
        <v>7.4373259262336255E-8</v>
      </c>
      <c r="Y279" s="44">
        <f t="shared" si="118"/>
        <v>-2.0999624595143117E-2</v>
      </c>
      <c r="Z279">
        <f t="shared" si="105"/>
        <v>7.279646538684551E-7</v>
      </c>
      <c r="AA279" s="43">
        <f t="shared" si="119"/>
        <v>0.10217486520932061</v>
      </c>
    </row>
    <row r="280" spans="1:27">
      <c r="A280" s="74">
        <f t="shared" si="106"/>
        <v>272</v>
      </c>
      <c r="B280" s="40">
        <f t="shared" si="107"/>
        <v>9.5174990344272903</v>
      </c>
      <c r="C280" s="51">
        <f t="shared" si="108"/>
        <v>-2.0999624595143116</v>
      </c>
      <c r="D280" s="34">
        <f t="shared" si="109"/>
        <v>3142.1921670480333</v>
      </c>
      <c r="E280" s="34">
        <f t="shared" si="110"/>
        <v>3951.6714760681798</v>
      </c>
      <c r="F280" s="14">
        <f t="shared" si="111"/>
        <v>0.6336002981307548</v>
      </c>
      <c r="G280" s="14">
        <f>F280-(Gamma-lambda*LN(D280))</f>
        <v>-6.1609562203951196E-2</v>
      </c>
      <c r="H280" s="15">
        <f t="shared" si="102"/>
        <v>393.30972204443708</v>
      </c>
      <c r="I280" s="15">
        <f t="shared" si="96"/>
        <v>1283.2715152184473</v>
      </c>
      <c r="J280" s="34">
        <f t="shared" si="112"/>
        <v>3136.2528235590944</v>
      </c>
      <c r="K280" s="34">
        <f t="shared" si="97"/>
        <v>1.26</v>
      </c>
      <c r="L280" s="34">
        <f t="shared" si="113"/>
        <v>1.2576161055676682</v>
      </c>
      <c r="M280" s="40">
        <f t="shared" si="103"/>
        <v>2.383894432331779E-3</v>
      </c>
      <c r="N280" s="44">
        <f t="shared" si="98"/>
        <v>2.0000000000000001E-4</v>
      </c>
      <c r="O280" s="44">
        <f t="shared" si="104"/>
        <v>4.7677888646635585E-7</v>
      </c>
      <c r="P280" s="14">
        <f t="shared" si="99"/>
        <v>148.50911801188681</v>
      </c>
      <c r="Q280" s="44">
        <f t="shared" si="114"/>
        <v>7.0806011915808021E-5</v>
      </c>
      <c r="R280" s="73">
        <f t="shared" si="115"/>
        <v>3136.4748891138906</v>
      </c>
      <c r="S280" s="73">
        <f>Q280/(1/Mtc+1/(path_DqDp-V279))</f>
        <v>5.1774785138248073E-5</v>
      </c>
      <c r="T280" s="52">
        <f>D280*S280/(path_DqDp-E280/D280)</f>
        <v>9.3369965615414038E-2</v>
      </c>
      <c r="U280" s="73">
        <f t="shared" si="116"/>
        <v>3142.2855370136485</v>
      </c>
      <c r="V280" s="14">
        <f t="shared" si="100"/>
        <v>1.2576678777507202</v>
      </c>
      <c r="W280">
        <f t="shared" si="117"/>
        <v>3951.9515826227375</v>
      </c>
      <c r="X280">
        <f t="shared" si="101"/>
        <v>7.2759322176273777E-8</v>
      </c>
      <c r="Y280" s="44">
        <f t="shared" si="118"/>
        <v>-2.0999075056934473E-2</v>
      </c>
      <c r="Z280">
        <f t="shared" si="105"/>
        <v>7.1217805932111163E-7</v>
      </c>
      <c r="AA280" s="43">
        <f t="shared" si="119"/>
        <v>0.10237557738737993</v>
      </c>
    </row>
    <row r="281" spans="1:27">
      <c r="A281" s="74">
        <f t="shared" si="106"/>
        <v>273</v>
      </c>
      <c r="B281" s="40">
        <f t="shared" si="107"/>
        <v>9.5375885701735097</v>
      </c>
      <c r="C281" s="51">
        <f t="shared" si="108"/>
        <v>-2.0999075056934475</v>
      </c>
      <c r="D281" s="34">
        <f t="shared" si="109"/>
        <v>3142.2855370136485</v>
      </c>
      <c r="E281" s="34">
        <f t="shared" si="110"/>
        <v>3951.9515826227375</v>
      </c>
      <c r="F281" s="14">
        <f t="shared" si="111"/>
        <v>0.63359939935222898</v>
      </c>
      <c r="G281" s="14">
        <f>F281-(Gamma-lambda*LN(D281))</f>
        <v>-6.1610015265410212E-2</v>
      </c>
      <c r="H281" s="15">
        <f t="shared" si="102"/>
        <v>393.31556558303498</v>
      </c>
      <c r="I281" s="15">
        <f t="shared" si="96"/>
        <v>1283.3089414646729</v>
      </c>
      <c r="J281" s="34">
        <f t="shared" si="112"/>
        <v>3136.4748891138906</v>
      </c>
      <c r="K281" s="34">
        <f t="shared" si="97"/>
        <v>1.26</v>
      </c>
      <c r="L281" s="34">
        <f t="shared" si="113"/>
        <v>1.2576678777507202</v>
      </c>
      <c r="M281" s="40">
        <f t="shared" si="103"/>
        <v>2.332122249279811E-3</v>
      </c>
      <c r="N281" s="44">
        <f t="shared" si="98"/>
        <v>2.0000000000000001E-4</v>
      </c>
      <c r="O281" s="44">
        <f t="shared" si="104"/>
        <v>4.6642444985596222E-7</v>
      </c>
      <c r="P281" s="14">
        <f t="shared" si="99"/>
        <v>148.50903630474809</v>
      </c>
      <c r="Q281" s="44">
        <f t="shared" si="114"/>
        <v>6.9268245557081249E-5</v>
      </c>
      <c r="R281" s="73">
        <f t="shared" si="115"/>
        <v>3136.6921472266931</v>
      </c>
      <c r="S281" s="73">
        <f>Q281/(1/Mtc+1/(path_DqDp-V280))</f>
        <v>5.0649707729994966E-5</v>
      </c>
      <c r="T281" s="52">
        <f>D281*S281/(path_DqDp-E281/D281)</f>
        <v>9.1346444240761548E-2</v>
      </c>
      <c r="U281" s="73">
        <f t="shared" si="116"/>
        <v>3142.3768834578891</v>
      </c>
      <c r="V281" s="14">
        <f t="shared" si="100"/>
        <v>1.2577185249681762</v>
      </c>
      <c r="W281">
        <f t="shared" si="117"/>
        <v>3952.2256187567505</v>
      </c>
      <c r="X281">
        <f t="shared" si="101"/>
        <v>7.1180400361354567E-8</v>
      </c>
      <c r="Y281" s="44">
        <f t="shared" si="118"/>
        <v>-2.0998537452084257E-2</v>
      </c>
      <c r="Z281">
        <f t="shared" si="105"/>
        <v>6.9673350864390813E-7</v>
      </c>
      <c r="AA281" s="43">
        <f t="shared" si="119"/>
        <v>0.10257627412088857</v>
      </c>
    </row>
    <row r="282" spans="1:27">
      <c r="A282" s="74">
        <f t="shared" si="106"/>
        <v>274</v>
      </c>
      <c r="B282" s="40">
        <f t="shared" si="107"/>
        <v>9.5576761636860486</v>
      </c>
      <c r="C282" s="51">
        <f t="shared" si="108"/>
        <v>-2.0998537452084256</v>
      </c>
      <c r="D282" s="34">
        <f t="shared" si="109"/>
        <v>3142.3768834578891</v>
      </c>
      <c r="E282" s="34">
        <f t="shared" si="110"/>
        <v>3952.2256187567505</v>
      </c>
      <c r="F282" s="14">
        <f t="shared" si="111"/>
        <v>0.63359852009109519</v>
      </c>
      <c r="G282" s="14">
        <f>F282-(Gamma-lambda*LN(D282))</f>
        <v>-6.1610458481909602E-2</v>
      </c>
      <c r="H282" s="15">
        <f t="shared" si="102"/>
        <v>393.32128239598114</v>
      </c>
      <c r="I282" s="15">
        <f t="shared" si="96"/>
        <v>1283.3455565963191</v>
      </c>
      <c r="J282" s="34">
        <f t="shared" si="112"/>
        <v>3136.6921472266931</v>
      </c>
      <c r="K282" s="34">
        <f t="shared" si="97"/>
        <v>1.26</v>
      </c>
      <c r="L282" s="34">
        <f t="shared" si="113"/>
        <v>1.2577185249681762</v>
      </c>
      <c r="M282" s="40">
        <f t="shared" si="103"/>
        <v>2.2814750318238541E-3</v>
      </c>
      <c r="N282" s="44">
        <f t="shared" si="98"/>
        <v>2.0000000000000001E-4</v>
      </c>
      <c r="O282" s="44">
        <f t="shared" si="104"/>
        <v>4.5629500636477084E-7</v>
      </c>
      <c r="P282" s="14">
        <f t="shared" si="99"/>
        <v>148.50895637191775</v>
      </c>
      <c r="Q282" s="44">
        <f t="shared" si="114"/>
        <v>6.7763895192949684E-5</v>
      </c>
      <c r="R282" s="73">
        <f t="shared" si="115"/>
        <v>3136.90470170461</v>
      </c>
      <c r="S282" s="73">
        <f>Q282/(1/Mtc+1/(path_DqDp-V281))</f>
        <v>4.9549105611249444E-5</v>
      </c>
      <c r="T282" s="52">
        <f>D282*S282/(path_DqDp-E282/D282)</f>
        <v>8.9366710431194721E-2</v>
      </c>
      <c r="U282" s="73">
        <f t="shared" si="116"/>
        <v>3142.4662501683201</v>
      </c>
      <c r="V282" s="14">
        <f t="shared" si="100"/>
        <v>1.2577680716905195</v>
      </c>
      <c r="W282">
        <f t="shared" si="117"/>
        <v>3952.4937158267458</v>
      </c>
      <c r="X282">
        <f t="shared" si="101"/>
        <v>6.9635734484648513E-8</v>
      </c>
      <c r="Y282" s="44">
        <f t="shared" si="118"/>
        <v>-2.0998011521343406E-2</v>
      </c>
      <c r="Z282">
        <f t="shared" si="105"/>
        <v>6.8162360389484894E-7</v>
      </c>
      <c r="AA282" s="43">
        <f t="shared" si="119"/>
        <v>0.10277695574449247</v>
      </c>
    </row>
    <row r="283" spans="1:27">
      <c r="A283" s="74">
        <f t="shared" si="106"/>
        <v>275</v>
      </c>
      <c r="B283" s="40">
        <f t="shared" si="107"/>
        <v>9.5777618570711329</v>
      </c>
      <c r="C283" s="51">
        <f t="shared" si="108"/>
        <v>-2.0998011521343405</v>
      </c>
      <c r="D283" s="34">
        <f t="shared" si="109"/>
        <v>3142.4662501683201</v>
      </c>
      <c r="E283" s="34">
        <f t="shared" si="110"/>
        <v>3952.4937158267458</v>
      </c>
      <c r="F283" s="14">
        <f t="shared" si="111"/>
        <v>0.63359765992333483</v>
      </c>
      <c r="G283" s="14">
        <f>F283-(Gamma-lambda*LN(D283))</f>
        <v>-6.1610892067612721E-2</v>
      </c>
      <c r="H283" s="15">
        <f t="shared" si="102"/>
        <v>393.32687522913722</v>
      </c>
      <c r="I283" s="15">
        <f t="shared" si="96"/>
        <v>1283.3813781657561</v>
      </c>
      <c r="J283" s="34">
        <f t="shared" si="112"/>
        <v>3136.90470170461</v>
      </c>
      <c r="K283" s="34">
        <f t="shared" si="97"/>
        <v>1.26</v>
      </c>
      <c r="L283" s="34">
        <f t="shared" si="113"/>
        <v>1.2577680716905195</v>
      </c>
      <c r="M283" s="40">
        <f t="shared" si="103"/>
        <v>2.2319283094804909E-3</v>
      </c>
      <c r="N283" s="44">
        <f t="shared" si="98"/>
        <v>2.0000000000000001E-4</v>
      </c>
      <c r="O283" s="44">
        <f t="shared" si="104"/>
        <v>4.4638566189609823E-7</v>
      </c>
      <c r="P283" s="14">
        <f t="shared" si="99"/>
        <v>148.50887817484863</v>
      </c>
      <c r="Q283" s="44">
        <f t="shared" si="114"/>
        <v>6.6292233881526825E-5</v>
      </c>
      <c r="R283" s="73">
        <f t="shared" si="115"/>
        <v>3137.112654124759</v>
      </c>
      <c r="S283" s="73">
        <f>Q283/(1/Mtc+1/(path_DqDp-V282))</f>
        <v>4.8472445175417084E-5</v>
      </c>
      <c r="T283" s="52">
        <f>D283*S283/(path_DqDp-E283/D283)</f>
        <v>8.7429819504389536E-2</v>
      </c>
      <c r="U283" s="73">
        <f t="shared" si="116"/>
        <v>3142.5536799878246</v>
      </c>
      <c r="V283" s="14">
        <f t="shared" si="100"/>
        <v>1.2578165418548335</v>
      </c>
      <c r="W283">
        <f t="shared" si="117"/>
        <v>3952.7560023554665</v>
      </c>
      <c r="X283">
        <f t="shared" si="101"/>
        <v>6.8124581665152909E-8</v>
      </c>
      <c r="Y283" s="44">
        <f t="shared" si="118"/>
        <v>-2.0997497011099844E-2</v>
      </c>
      <c r="Z283">
        <f t="shared" si="105"/>
        <v>6.6684110656812008E-7</v>
      </c>
      <c r="AA283" s="43">
        <f t="shared" si="119"/>
        <v>0.10297762258559903</v>
      </c>
    </row>
    <row r="284" spans="1:27">
      <c r="A284" s="74">
        <f t="shared" si="106"/>
        <v>276</v>
      </c>
      <c r="B284" s="40">
        <f t="shared" si="107"/>
        <v>9.5978456915232417</v>
      </c>
      <c r="C284" s="51">
        <f t="shared" si="108"/>
        <v>-2.0997497011099844</v>
      </c>
      <c r="D284" s="34">
        <f t="shared" si="109"/>
        <v>3142.5536799878246</v>
      </c>
      <c r="E284" s="34">
        <f t="shared" si="110"/>
        <v>3952.7560023554665</v>
      </c>
      <c r="F284" s="14">
        <f t="shared" si="111"/>
        <v>0.63359681843414939</v>
      </c>
      <c r="G284" s="14">
        <f>F284-(Gamma-lambda*LN(D284))</f>
        <v>-6.1611316232014102E-2</v>
      </c>
      <c r="H284" s="15">
        <f t="shared" si="102"/>
        <v>393.33234676896996</v>
      </c>
      <c r="I284" s="15">
        <f t="shared" si="96"/>
        <v>1283.4164233466595</v>
      </c>
      <c r="J284" s="34">
        <f t="shared" si="112"/>
        <v>3137.112654124759</v>
      </c>
      <c r="K284" s="34">
        <f t="shared" si="97"/>
        <v>1.26</v>
      </c>
      <c r="L284" s="34">
        <f t="shared" si="113"/>
        <v>1.2578165418548335</v>
      </c>
      <c r="M284" s="40">
        <f t="shared" si="103"/>
        <v>2.1834581451665169E-3</v>
      </c>
      <c r="N284" s="44">
        <f t="shared" si="98"/>
        <v>2.0000000000000001E-4</v>
      </c>
      <c r="O284" s="44">
        <f t="shared" si="104"/>
        <v>4.3669162903330338E-7</v>
      </c>
      <c r="P284" s="14">
        <f t="shared" si="99"/>
        <v>148.50880167583176</v>
      </c>
      <c r="Q284" s="44">
        <f t="shared" si="114"/>
        <v>6.4852550529602749E-5</v>
      </c>
      <c r="R284" s="73">
        <f t="shared" si="115"/>
        <v>3137.3161038816775</v>
      </c>
      <c r="S284" s="73">
        <f>Q284/(1/Mtc+1/(path_DqDp-V283))</f>
        <v>4.7419204499402426E-5</v>
      </c>
      <c r="T284" s="52">
        <f>D284*S284/(path_DqDp-E284/D284)</f>
        <v>8.5534847036342093E-2</v>
      </c>
      <c r="U284" s="73">
        <f t="shared" si="116"/>
        <v>3142.6392148348609</v>
      </c>
      <c r="V284" s="14">
        <f t="shared" si="100"/>
        <v>1.2578639588764766</v>
      </c>
      <c r="W284">
        <f t="shared" si="117"/>
        <v>3953.0126040926402</v>
      </c>
      <c r="X284">
        <f t="shared" si="101"/>
        <v>6.6646215118005043E-8</v>
      </c>
      <c r="Y284" s="44">
        <f t="shared" si="118"/>
        <v>-2.0996993673255693E-2</v>
      </c>
      <c r="Z284">
        <f t="shared" si="105"/>
        <v>6.523789342055188E-7</v>
      </c>
      <c r="AA284" s="43">
        <f t="shared" si="119"/>
        <v>0.10317827496453323</v>
      </c>
    </row>
    <row r="285" spans="1:27">
      <c r="A285" s="74">
        <f t="shared" si="106"/>
        <v>277</v>
      </c>
      <c r="B285" s="40">
        <f t="shared" si="107"/>
        <v>9.6179277073447995</v>
      </c>
      <c r="C285" s="51">
        <f t="shared" si="108"/>
        <v>-2.0996993673255693</v>
      </c>
      <c r="D285" s="34">
        <f t="shared" si="109"/>
        <v>3142.6392148348609</v>
      </c>
      <c r="E285" s="34">
        <f t="shared" si="110"/>
        <v>3953.0126040926402</v>
      </c>
      <c r="F285" s="14">
        <f t="shared" si="111"/>
        <v>0.63359599521775978</v>
      </c>
      <c r="G285" s="14">
        <f>F285-(Gamma-lambda*LN(D285))</f>
        <v>-6.1611731180041152E-2</v>
      </c>
      <c r="H285" s="15">
        <f t="shared" si="102"/>
        <v>393.33769964383129</v>
      </c>
      <c r="I285" s="15">
        <f t="shared" si="96"/>
        <v>1283.4507089421286</v>
      </c>
      <c r="J285" s="34">
        <f t="shared" si="112"/>
        <v>3137.3161038816775</v>
      </c>
      <c r="K285" s="34">
        <f t="shared" si="97"/>
        <v>1.26</v>
      </c>
      <c r="L285" s="34">
        <f t="shared" si="113"/>
        <v>1.2578639588764766</v>
      </c>
      <c r="M285" s="40">
        <f t="shared" si="103"/>
        <v>2.1360411235233911E-3</v>
      </c>
      <c r="N285" s="44">
        <f t="shared" si="98"/>
        <v>2.0000000000000001E-4</v>
      </c>
      <c r="O285" s="44">
        <f t="shared" si="104"/>
        <v>4.2720822470467825E-7</v>
      </c>
      <c r="P285" s="14">
        <f t="shared" si="99"/>
        <v>148.50872683797817</v>
      </c>
      <c r="Q285" s="44">
        <f t="shared" si="114"/>
        <v>6.3444149545604657E-5</v>
      </c>
      <c r="R285" s="73">
        <f t="shared" si="115"/>
        <v>3137.5151482337437</v>
      </c>
      <c r="S285" s="73">
        <f>Q285/(1/Mtc+1/(path_DqDp-V284))</f>
        <v>4.6388873085639691E-5</v>
      </c>
      <c r="T285" s="52">
        <f>D285*S285/(path_DqDp-E285/D285)</f>
        <v>8.3680888432175082E-2</v>
      </c>
      <c r="U285" s="73">
        <f t="shared" si="116"/>
        <v>3142.7228957232933</v>
      </c>
      <c r="V285" s="14">
        <f t="shared" si="100"/>
        <v>1.2579103456604981</v>
      </c>
      <c r="W285">
        <f t="shared" si="117"/>
        <v>3953.2636440744495</v>
      </c>
      <c r="X285">
        <f t="shared" si="101"/>
        <v>6.5199923806305128E-8</v>
      </c>
      <c r="Y285" s="44">
        <f t="shared" si="118"/>
        <v>-2.0996501265107183E-2</v>
      </c>
      <c r="Z285">
        <f t="shared" si="105"/>
        <v>6.3823015702948586E-7</v>
      </c>
      <c r="AA285" s="43">
        <f t="shared" si="119"/>
        <v>0.10337891319469027</v>
      </c>
    </row>
    <row r="286" spans="1:27">
      <c r="A286" s="74">
        <f t="shared" si="106"/>
        <v>278</v>
      </c>
      <c r="B286" s="40">
        <f t="shared" si="107"/>
        <v>9.6380079439654534</v>
      </c>
      <c r="C286" s="51">
        <f t="shared" si="108"/>
        <v>-2.0996501265107184</v>
      </c>
      <c r="D286" s="34">
        <f t="shared" si="109"/>
        <v>3142.7228957232933</v>
      </c>
      <c r="E286" s="34">
        <f t="shared" si="110"/>
        <v>3953.2636440744495</v>
      </c>
      <c r="F286" s="14">
        <f t="shared" si="111"/>
        <v>0.63359518987720909</v>
      </c>
      <c r="G286" s="14">
        <f>F286-(Gamma-lambda*LN(D286))</f>
        <v>-6.1612137112155518E-2</v>
      </c>
      <c r="H286" s="15">
        <f t="shared" si="102"/>
        <v>393.34293642521186</v>
      </c>
      <c r="I286" s="15">
        <f t="shared" si="96"/>
        <v>1283.4842513926365</v>
      </c>
      <c r="J286" s="34">
        <f t="shared" si="112"/>
        <v>3137.5151482337437</v>
      </c>
      <c r="K286" s="34">
        <f t="shared" si="97"/>
        <v>1.26</v>
      </c>
      <c r="L286" s="34">
        <f t="shared" si="113"/>
        <v>1.2579103456604981</v>
      </c>
      <c r="M286" s="40">
        <f t="shared" si="103"/>
        <v>2.0896543395019229E-3</v>
      </c>
      <c r="N286" s="44">
        <f t="shared" si="98"/>
        <v>2.0000000000000001E-4</v>
      </c>
      <c r="O286" s="44">
        <f t="shared" si="104"/>
        <v>4.1793086790038459E-7</v>
      </c>
      <c r="P286" s="14">
        <f t="shared" si="99"/>
        <v>148.50865362520085</v>
      </c>
      <c r="Q286" s="44">
        <f t="shared" si="114"/>
        <v>6.2066350500297783E-5</v>
      </c>
      <c r="R286" s="73">
        <f t="shared" si="115"/>
        <v>3137.7098823486335</v>
      </c>
      <c r="S286" s="73">
        <f>Q286/(1/Mtc+1/(path_DqDp-V285))</f>
        <v>4.5380951609967328E-5</v>
      </c>
      <c r="T286" s="52">
        <f>D286*S286/(path_DqDp-E286/D286)</f>
        <v>8.1867058505911514E-2</v>
      </c>
      <c r="U286" s="73">
        <f t="shared" si="116"/>
        <v>3142.8047627817991</v>
      </c>
      <c r="V286" s="14">
        <f t="shared" si="100"/>
        <v>1.2579557246128052</v>
      </c>
      <c r="W286">
        <f t="shared" si="117"/>
        <v>3953.5092426817537</v>
      </c>
      <c r="X286">
        <f t="shared" si="101"/>
        <v>6.3785012100524165E-8</v>
      </c>
      <c r="Y286" s="44">
        <f t="shared" si="118"/>
        <v>-2.0996019549227182E-2</v>
      </c>
      <c r="Z286">
        <f t="shared" si="105"/>
        <v>6.2438799470050395E-7</v>
      </c>
      <c r="AA286" s="43">
        <f t="shared" si="119"/>
        <v>0.10357953758268497</v>
      </c>
    </row>
    <row r="287" spans="1:27">
      <c r="A287" s="74">
        <f t="shared" si="106"/>
        <v>279</v>
      </c>
      <c r="B287" s="40">
        <f t="shared" si="107"/>
        <v>9.6580864399609236</v>
      </c>
      <c r="C287" s="51">
        <f t="shared" si="108"/>
        <v>-2.0996019549227181</v>
      </c>
      <c r="D287" s="34">
        <f t="shared" si="109"/>
        <v>3142.8047627817991</v>
      </c>
      <c r="E287" s="34">
        <f t="shared" si="110"/>
        <v>3953.5092426817537</v>
      </c>
      <c r="F287" s="14">
        <f t="shared" si="111"/>
        <v>0.6335944020241715</v>
      </c>
      <c r="G287" s="14">
        <f>F287-(Gamma-lambda*LN(D287))</f>
        <v>-6.1612534224448789E-2</v>
      </c>
      <c r="H287" s="15">
        <f t="shared" si="102"/>
        <v>393.34805962896672</v>
      </c>
      <c r="I287" s="15">
        <f t="shared" si="96"/>
        <v>1283.5170667838127</v>
      </c>
      <c r="J287" s="34">
        <f t="shared" si="112"/>
        <v>3137.7098823486335</v>
      </c>
      <c r="K287" s="34">
        <f t="shared" si="97"/>
        <v>1.26</v>
      </c>
      <c r="L287" s="34">
        <f t="shared" si="113"/>
        <v>1.2579557246128052</v>
      </c>
      <c r="M287" s="40">
        <f t="shared" si="103"/>
        <v>2.0442753871947605E-3</v>
      </c>
      <c r="N287" s="44">
        <f t="shared" si="98"/>
        <v>2.0000000000000001E-4</v>
      </c>
      <c r="O287" s="44">
        <f t="shared" si="104"/>
        <v>4.0885507743895212E-7</v>
      </c>
      <c r="P287" s="14">
        <f t="shared" si="99"/>
        <v>148.50858200219741</v>
      </c>
      <c r="Q287" s="44">
        <f t="shared" si="114"/>
        <v>6.0718487794857394E-5</v>
      </c>
      <c r="R287" s="73">
        <f t="shared" si="115"/>
        <v>3137.9003993478286</v>
      </c>
      <c r="S287" s="73">
        <f>Q287/(1/Mtc+1/(path_DqDp-V286))</f>
        <v>4.4394951675068383E-5</v>
      </c>
      <c r="T287" s="52">
        <f>D287*S287/(path_DqDp-E287/D287)</f>
        <v>8.0092491068782579E-2</v>
      </c>
      <c r="U287" s="73">
        <f t="shared" si="116"/>
        <v>3142.8848552728678</v>
      </c>
      <c r="V287" s="14">
        <f t="shared" si="100"/>
        <v>1.2580001176510811</v>
      </c>
      <c r="W287">
        <f t="shared" si="117"/>
        <v>3953.7495176970688</v>
      </c>
      <c r="X287">
        <f t="shared" si="101"/>
        <v>6.2400799445133393E-8</v>
      </c>
      <c r="Y287" s="44">
        <f t="shared" si="118"/>
        <v>-2.0995548293350298E-2</v>
      </c>
      <c r="Z287">
        <f t="shared" si="105"/>
        <v>6.1084581309930953E-7</v>
      </c>
      <c r="AA287" s="43">
        <f t="shared" si="119"/>
        <v>0.10378014842849807</v>
      </c>
    </row>
    <row r="288" spans="1:27">
      <c r="A288" s="74">
        <f t="shared" si="106"/>
        <v>280</v>
      </c>
      <c r="B288" s="40">
        <f t="shared" si="107"/>
        <v>9.678163233071464</v>
      </c>
      <c r="C288" s="51">
        <f t="shared" si="108"/>
        <v>-2.0995548293350299</v>
      </c>
      <c r="D288" s="34">
        <f t="shared" si="109"/>
        <v>3142.8848552728678</v>
      </c>
      <c r="E288" s="34">
        <f t="shared" si="110"/>
        <v>3953.7495176970688</v>
      </c>
      <c r="F288" s="14">
        <f t="shared" si="111"/>
        <v>0.63359363127876345</v>
      </c>
      <c r="G288" s="14">
        <f>F288-(Gamma-lambda*LN(D288))</f>
        <v>-6.1612922708740192E-2</v>
      </c>
      <c r="H288" s="15">
        <f t="shared" si="102"/>
        <v>393.35307171651544</v>
      </c>
      <c r="I288" s="15">
        <f t="shared" si="96"/>
        <v>1283.5491708540585</v>
      </c>
      <c r="J288" s="34">
        <f t="shared" si="112"/>
        <v>3137.9003993478286</v>
      </c>
      <c r="K288" s="34">
        <f t="shared" si="97"/>
        <v>1.26</v>
      </c>
      <c r="L288" s="34">
        <f t="shared" si="113"/>
        <v>1.2580001176510811</v>
      </c>
      <c r="M288" s="40">
        <f t="shared" si="103"/>
        <v>1.9998823489189022E-3</v>
      </c>
      <c r="N288" s="44">
        <f t="shared" si="98"/>
        <v>2.0000000000000001E-4</v>
      </c>
      <c r="O288" s="44">
        <f t="shared" si="104"/>
        <v>3.9997646978378046E-7</v>
      </c>
      <c r="P288" s="14">
        <f t="shared" si="99"/>
        <v>148.50851193443305</v>
      </c>
      <c r="Q288" s="44">
        <f t="shared" si="114"/>
        <v>5.9399910336376957E-5</v>
      </c>
      <c r="R288" s="73">
        <f t="shared" si="115"/>
        <v>3138.0867903501944</v>
      </c>
      <c r="S288" s="73">
        <f>Q288/(1/Mtc+1/(path_DqDp-V287))</f>
        <v>4.3430395569516747E-5</v>
      </c>
      <c r="T288" s="52">
        <f>D288*S288/(path_DqDp-E288/D288)</f>
        <v>7.8356338526206645E-2</v>
      </c>
      <c r="U288" s="73">
        <f t="shared" si="116"/>
        <v>3142.9632116113939</v>
      </c>
      <c r="V288" s="14">
        <f t="shared" si="100"/>
        <v>1.2580435462154622</v>
      </c>
      <c r="W288">
        <f t="shared" si="117"/>
        <v>3953.9845843603362</v>
      </c>
      <c r="X288">
        <f t="shared" si="101"/>
        <v>6.1046620032537793E-8</v>
      </c>
      <c r="Y288" s="44">
        <f t="shared" si="118"/>
        <v>-2.0995087270260483E-2</v>
      </c>
      <c r="Z288">
        <f t="shared" si="105"/>
        <v>5.9759712118582054E-7</v>
      </c>
      <c r="AA288" s="43">
        <f t="shared" si="119"/>
        <v>0.10398074602561926</v>
      </c>
    </row>
    <row r="289" spans="1:27">
      <c r="A289" s="74">
        <f t="shared" si="106"/>
        <v>281</v>
      </c>
      <c r="B289" s="40">
        <f t="shared" si="107"/>
        <v>9.6982383602199089</v>
      </c>
      <c r="C289" s="51">
        <f t="shared" si="108"/>
        <v>-2.0995087270260484</v>
      </c>
      <c r="D289" s="34">
        <f t="shared" si="109"/>
        <v>3142.9632116113939</v>
      </c>
      <c r="E289" s="34">
        <f t="shared" si="110"/>
        <v>3953.9845843603362</v>
      </c>
      <c r="F289" s="14">
        <f t="shared" si="111"/>
        <v>0.63359287726936042</v>
      </c>
      <c r="G289" s="14">
        <f>F289-(Gamma-lambda*LN(D289))</f>
        <v>-6.1613302752668631E-2</v>
      </c>
      <c r="H289" s="15">
        <f t="shared" si="102"/>
        <v>393.35797509601593</v>
      </c>
      <c r="I289" s="15">
        <f t="shared" si="96"/>
        <v>1283.5805790020017</v>
      </c>
      <c r="J289" s="34">
        <f t="shared" si="112"/>
        <v>3138.0867903501944</v>
      </c>
      <c r="K289" s="34">
        <f t="shared" si="97"/>
        <v>1.26</v>
      </c>
      <c r="L289" s="34">
        <f t="shared" si="113"/>
        <v>1.2580435462154622</v>
      </c>
      <c r="M289" s="40">
        <f t="shared" si="103"/>
        <v>1.9564537845377927E-3</v>
      </c>
      <c r="N289" s="44">
        <f t="shared" si="98"/>
        <v>2.0000000000000001E-4</v>
      </c>
      <c r="O289" s="44">
        <f t="shared" si="104"/>
        <v>3.9129075690755858E-7</v>
      </c>
      <c r="P289" s="14">
        <f t="shared" si="99"/>
        <v>148.50844338812368</v>
      </c>
      <c r="Q289" s="44">
        <f t="shared" si="114"/>
        <v>5.8109981220502231E-5</v>
      </c>
      <c r="R289" s="73">
        <f t="shared" si="115"/>
        <v>3138.2691445146497</v>
      </c>
      <c r="S289" s="73">
        <f>Q289/(1/Mtc+1/(path_DqDp-V288))</f>
        <v>4.2486816032194853E-5</v>
      </c>
      <c r="T289" s="52">
        <f>D289*S289/(path_DqDp-E289/D289)</f>
        <v>7.665777148307891E-2</v>
      </c>
      <c r="U289" s="73">
        <f t="shared" si="116"/>
        <v>3143.039869382877</v>
      </c>
      <c r="V289" s="14">
        <f t="shared" si="100"/>
        <v>1.2580860312789839</v>
      </c>
      <c r="W289">
        <f t="shared" si="117"/>
        <v>3954.2145554235194</v>
      </c>
      <c r="X289">
        <f t="shared" si="101"/>
        <v>5.9721822484008893E-8</v>
      </c>
      <c r="Y289" s="44">
        <f t="shared" si="118"/>
        <v>-2.0994636257681092E-2</v>
      </c>
      <c r="Z289">
        <f t="shared" si="105"/>
        <v>5.8463556796356407E-7</v>
      </c>
      <c r="AA289" s="43">
        <f t="shared" si="119"/>
        <v>0.10418133066118722</v>
      </c>
    </row>
    <row r="290" spans="1:27">
      <c r="A290" s="74">
        <f t="shared" si="106"/>
        <v>282</v>
      </c>
      <c r="B290" s="40">
        <f t="shared" si="107"/>
        <v>9.7183118575293523</v>
      </c>
      <c r="C290" s="51">
        <f t="shared" si="108"/>
        <v>-2.0994636257681094</v>
      </c>
      <c r="D290" s="34">
        <f t="shared" si="109"/>
        <v>3143.039869382877</v>
      </c>
      <c r="E290" s="34">
        <f t="shared" si="110"/>
        <v>3954.2145554235194</v>
      </c>
      <c r="F290" s="14">
        <f t="shared" si="111"/>
        <v>0.63359213963241678</v>
      </c>
      <c r="G290" s="14">
        <f>F290-(Gamma-lambda*LN(D290))</f>
        <v>-6.1613674539784502E-2</v>
      </c>
      <c r="H290" s="15">
        <f t="shared" si="102"/>
        <v>393.36277212351382</v>
      </c>
      <c r="I290" s="15">
        <f t="shared" si="96"/>
        <v>1283.6113062937914</v>
      </c>
      <c r="J290" s="34">
        <f t="shared" si="112"/>
        <v>3138.2691445146497</v>
      </c>
      <c r="K290" s="34">
        <f t="shared" si="97"/>
        <v>1.26</v>
      </c>
      <c r="L290" s="34">
        <f t="shared" si="113"/>
        <v>1.2580860312789839</v>
      </c>
      <c r="M290" s="40">
        <f t="shared" si="103"/>
        <v>1.9139687210161238E-3</v>
      </c>
      <c r="N290" s="44">
        <f t="shared" si="98"/>
        <v>2.0000000000000001E-4</v>
      </c>
      <c r="O290" s="44">
        <f t="shared" si="104"/>
        <v>3.8279374420322478E-7</v>
      </c>
      <c r="P290" s="14">
        <f t="shared" si="99"/>
        <v>148.50837633021973</v>
      </c>
      <c r="Q290" s="44">
        <f t="shared" si="114"/>
        <v>5.6848077420986372E-5</v>
      </c>
      <c r="R290" s="73">
        <f t="shared" si="115"/>
        <v>3138.447549081945</v>
      </c>
      <c r="S290" s="73">
        <f>Q290/(1/Mtc+1/(path_DqDp-V289))</f>
        <v>4.1563756021926345E-5</v>
      </c>
      <c r="T290" s="52">
        <f>D290*S290/(path_DqDp-E290/D290)</f>
        <v>7.4995978357149176E-2</v>
      </c>
      <c r="U290" s="73">
        <f t="shared" si="116"/>
        <v>3143.114865361234</v>
      </c>
      <c r="V290" s="14">
        <f t="shared" si="100"/>
        <v>1.2581275933577918</v>
      </c>
      <c r="W290">
        <f t="shared" si="117"/>
        <v>3954.439541204029</v>
      </c>
      <c r="X290">
        <f t="shared" si="101"/>
        <v>5.8425769537421155E-8</v>
      </c>
      <c r="Y290" s="44">
        <f t="shared" si="118"/>
        <v>-2.0994195038167351E-2</v>
      </c>
      <c r="Z290">
        <f t="shared" si="105"/>
        <v>5.7195493944428816E-7</v>
      </c>
      <c r="AA290" s="43">
        <f t="shared" si="119"/>
        <v>0.10438190261612666</v>
      </c>
    </row>
    <row r="291" spans="1:27">
      <c r="A291" s="74">
        <f t="shared" si="106"/>
        <v>283</v>
      </c>
      <c r="B291" s="40">
        <f t="shared" si="107"/>
        <v>9.7383837603404206</v>
      </c>
      <c r="C291" s="51">
        <f t="shared" si="108"/>
        <v>-2.0994195038167351</v>
      </c>
      <c r="D291" s="34">
        <f t="shared" si="109"/>
        <v>3143.114865361234</v>
      </c>
      <c r="E291" s="34">
        <f t="shared" si="110"/>
        <v>3954.439541204029</v>
      </c>
      <c r="F291" s="14">
        <f t="shared" si="111"/>
        <v>0.63359141801228969</v>
      </c>
      <c r="G291" s="14">
        <f>F291-(Gamma-lambda*LN(D291))</f>
        <v>-6.1614038249639513E-2</v>
      </c>
      <c r="H291" s="15">
        <f t="shared" si="102"/>
        <v>393.36746510406681</v>
      </c>
      <c r="I291" s="15">
        <f t="shared" si="96"/>
        <v>1283.6413674702414</v>
      </c>
      <c r="J291" s="34">
        <f t="shared" si="112"/>
        <v>3138.447549081945</v>
      </c>
      <c r="K291" s="34">
        <f t="shared" si="97"/>
        <v>1.26</v>
      </c>
      <c r="L291" s="34">
        <f t="shared" si="113"/>
        <v>1.2581275933577918</v>
      </c>
      <c r="M291" s="40">
        <f t="shared" si="103"/>
        <v>1.8724066422082242E-3</v>
      </c>
      <c r="N291" s="44">
        <f t="shared" si="98"/>
        <v>2.0000000000000001E-4</v>
      </c>
      <c r="O291" s="44">
        <f t="shared" si="104"/>
        <v>3.7448132844164483E-7</v>
      </c>
      <c r="P291" s="14">
        <f t="shared" si="99"/>
        <v>148.50831072838997</v>
      </c>
      <c r="Q291" s="44">
        <f t="shared" si="114"/>
        <v>5.5613589486192055E-5</v>
      </c>
      <c r="R291" s="73">
        <f t="shared" si="115"/>
        <v>3138.6220894155636</v>
      </c>
      <c r="S291" s="73">
        <f>Q291/(1/Mtc+1/(path_DqDp-V290))</f>
        <v>4.0660768492335788E-5</v>
      </c>
      <c r="T291" s="52">
        <f>D291*S291/(path_DqDp-E291/D291)</f>
        <v>7.3370165000566284E-2</v>
      </c>
      <c r="U291" s="73">
        <f t="shared" si="116"/>
        <v>3143.1882355262346</v>
      </c>
      <c r="V291" s="14">
        <f t="shared" si="100"/>
        <v>1.2581682525211304</v>
      </c>
      <c r="W291">
        <f t="shared" si="117"/>
        <v>3954.659649637018</v>
      </c>
      <c r="X291">
        <f t="shared" si="101"/>
        <v>5.715783774183113E-8</v>
      </c>
      <c r="Y291" s="44">
        <f t="shared" si="118"/>
        <v>-2.0993763399001168E-2</v>
      </c>
      <c r="Z291">
        <f t="shared" si="105"/>
        <v>5.5954915572594663E-7</v>
      </c>
      <c r="AA291" s="43">
        <f t="shared" si="119"/>
        <v>0.10458246216528239</v>
      </c>
    </row>
    <row r="292" spans="1:27">
      <c r="A292" s="74">
        <f t="shared" si="106"/>
        <v>284</v>
      </c>
      <c r="B292" s="40">
        <f t="shared" si="107"/>
        <v>9.7584541032281997</v>
      </c>
      <c r="C292" s="51">
        <f t="shared" si="108"/>
        <v>-2.0993763399001169</v>
      </c>
      <c r="D292" s="34">
        <f t="shared" si="109"/>
        <v>3143.1882355262346</v>
      </c>
      <c r="E292" s="34">
        <f t="shared" si="110"/>
        <v>3954.659649637018</v>
      </c>
      <c r="F292" s="14">
        <f t="shared" si="111"/>
        <v>0.63359071206106776</v>
      </c>
      <c r="G292" s="14">
        <f>F292-(Gamma-lambda*LN(D292))</f>
        <v>-6.1614394057873612E-2</v>
      </c>
      <c r="H292" s="15">
        <f t="shared" si="102"/>
        <v>393.37205629284449</v>
      </c>
      <c r="I292" s="15">
        <f t="shared" si="96"/>
        <v>1283.6707769538182</v>
      </c>
      <c r="J292" s="34">
        <f t="shared" si="112"/>
        <v>3138.6220894155636</v>
      </c>
      <c r="K292" s="34">
        <f t="shared" si="97"/>
        <v>1.26</v>
      </c>
      <c r="L292" s="34">
        <f t="shared" si="113"/>
        <v>1.2581682525211304</v>
      </c>
      <c r="M292" s="40">
        <f t="shared" si="103"/>
        <v>1.8317474788696053E-3</v>
      </c>
      <c r="N292" s="44">
        <f t="shared" si="98"/>
        <v>2.0000000000000001E-4</v>
      </c>
      <c r="O292" s="44">
        <f t="shared" si="104"/>
        <v>3.663494957739211E-7</v>
      </c>
      <c r="P292" s="14">
        <f t="shared" si="99"/>
        <v>148.50824655100618</v>
      </c>
      <c r="Q292" s="44">
        <f t="shared" si="114"/>
        <v>5.4405921242230272E-5</v>
      </c>
      <c r="R292" s="73">
        <f t="shared" si="115"/>
        <v>3138.7928490417694</v>
      </c>
      <c r="S292" s="73">
        <f>Q292/(1/Mtc+1/(path_DqDp-V291))</f>
        <v>3.9777416171702232E-5</v>
      </c>
      <c r="T292" s="52">
        <f>D292*S292/(path_DqDp-E292/D292)</f>
        <v>7.1779554329223283E-2</v>
      </c>
      <c r="U292" s="73">
        <f t="shared" si="116"/>
        <v>3143.2600150805638</v>
      </c>
      <c r="V292" s="14">
        <f t="shared" si="100"/>
        <v>1.2582080284011117</v>
      </c>
      <c r="W292">
        <f t="shared" si="117"/>
        <v>3954.8749863265648</v>
      </c>
      <c r="X292">
        <f t="shared" si="101"/>
        <v>5.5917417158594122E-8</v>
      </c>
      <c r="Y292" s="44">
        <f t="shared" si="118"/>
        <v>-2.0993341132088235E-2</v>
      </c>
      <c r="Z292">
        <f t="shared" si="105"/>
        <v>5.4741226811112339E-7</v>
      </c>
      <c r="AA292" s="43">
        <f t="shared" si="119"/>
        <v>0.1047830095775505</v>
      </c>
    </row>
    <row r="293" spans="1:27">
      <c r="A293" s="74">
        <f t="shared" si="106"/>
        <v>285</v>
      </c>
      <c r="B293" s="40">
        <f t="shared" si="107"/>
        <v>9.7785229200187764</v>
      </c>
      <c r="C293" s="51">
        <f t="shared" si="108"/>
        <v>-2.0993341132088235</v>
      </c>
      <c r="D293" s="34">
        <f t="shared" si="109"/>
        <v>3143.2600150805638</v>
      </c>
      <c r="E293" s="34">
        <f t="shared" si="110"/>
        <v>3954.8749863265648</v>
      </c>
      <c r="F293" s="14">
        <f t="shared" si="111"/>
        <v>0.63359002143840182</v>
      </c>
      <c r="G293" s="14">
        <f>F293-(Gamma-lambda*LN(D293))</f>
        <v>-6.1614742136300915E-2</v>
      </c>
      <c r="H293" s="15">
        <f t="shared" si="102"/>
        <v>393.37654789620524</v>
      </c>
      <c r="I293" s="15">
        <f t="shared" si="96"/>
        <v>1283.6995488554826</v>
      </c>
      <c r="J293" s="34">
        <f t="shared" si="112"/>
        <v>3138.7928490417694</v>
      </c>
      <c r="K293" s="34">
        <f t="shared" si="97"/>
        <v>1.26</v>
      </c>
      <c r="L293" s="34">
        <f t="shared" si="113"/>
        <v>1.2582080284011117</v>
      </c>
      <c r="M293" s="40">
        <f t="shared" si="103"/>
        <v>1.7919715988883311E-3</v>
      </c>
      <c r="N293" s="44">
        <f t="shared" si="98"/>
        <v>2.0000000000000001E-4</v>
      </c>
      <c r="O293" s="44">
        <f t="shared" si="104"/>
        <v>3.5839431977766626E-7</v>
      </c>
      <c r="P293" s="14">
        <f t="shared" si="99"/>
        <v>148.50818376712743</v>
      </c>
      <c r="Q293" s="44">
        <f t="shared" si="114"/>
        <v>5.3224489502636298E-5</v>
      </c>
      <c r="R293" s="73">
        <f t="shared" si="115"/>
        <v>3138.9599096888142</v>
      </c>
      <c r="S293" s="73">
        <f>Q293/(1/Mtc+1/(path_DqDp-V292))</f>
        <v>3.8913271347727658E-5</v>
      </c>
      <c r="T293" s="52">
        <f>D293*S293/(path_DqDp-E293/D293)</f>
        <v>7.0223385959813076E-2</v>
      </c>
      <c r="U293" s="73">
        <f t="shared" si="116"/>
        <v>3143.3302384665235</v>
      </c>
      <c r="V293" s="14">
        <f t="shared" si="100"/>
        <v>1.2582469402022691</v>
      </c>
      <c r="W293">
        <f t="shared" si="117"/>
        <v>3955.0856545957722</v>
      </c>
      <c r="X293">
        <f t="shared" si="101"/>
        <v>5.4703911068927815E-8</v>
      </c>
      <c r="Y293" s="44">
        <f t="shared" si="118"/>
        <v>-2.0992928033857387E-2</v>
      </c>
      <c r="Z293">
        <f t="shared" si="105"/>
        <v>5.3553845630625498E-7</v>
      </c>
      <c r="AA293" s="43">
        <f t="shared" si="119"/>
        <v>0.10498354511600681</v>
      </c>
    </row>
    <row r="294" spans="1:27">
      <c r="A294" s="74">
        <f t="shared" si="106"/>
        <v>286</v>
      </c>
      <c r="B294" s="40">
        <f t="shared" si="107"/>
        <v>9.7985902438054353</v>
      </c>
      <c r="C294" s="51">
        <f t="shared" si="108"/>
        <v>-2.0992928033857385</v>
      </c>
      <c r="D294" s="34">
        <f t="shared" si="109"/>
        <v>3143.3302384665235</v>
      </c>
      <c r="E294" s="34">
        <f t="shared" si="110"/>
        <v>3955.0856545957722</v>
      </c>
      <c r="F294" s="14">
        <f t="shared" si="111"/>
        <v>0.63358934581134119</v>
      </c>
      <c r="G294" s="14">
        <f>F294-(Gamma-lambda*LN(D294))</f>
        <v>-6.1615082652992648E-2</v>
      </c>
      <c r="H294" s="15">
        <f t="shared" si="102"/>
        <v>393.38094207274992</v>
      </c>
      <c r="I294" s="15">
        <f t="shared" si="96"/>
        <v>1283.7276969813838</v>
      </c>
      <c r="J294" s="34">
        <f t="shared" si="112"/>
        <v>3138.9599096888142</v>
      </c>
      <c r="K294" s="34">
        <f t="shared" si="97"/>
        <v>1.26</v>
      </c>
      <c r="L294" s="34">
        <f t="shared" si="113"/>
        <v>1.2582469402022691</v>
      </c>
      <c r="M294" s="40">
        <f t="shared" si="103"/>
        <v>1.7530597977308826E-3</v>
      </c>
      <c r="N294" s="44">
        <f t="shared" si="98"/>
        <v>2.0000000000000001E-4</v>
      </c>
      <c r="O294" s="44">
        <f t="shared" si="104"/>
        <v>3.5061195954617653E-7</v>
      </c>
      <c r="P294" s="14">
        <f t="shared" si="99"/>
        <v>148.50812234648555</v>
      </c>
      <c r="Q294" s="44">
        <f t="shared" si="114"/>
        <v>5.2068723784424623E-5</v>
      </c>
      <c r="R294" s="73">
        <f t="shared" si="115"/>
        <v>3139.1233513253219</v>
      </c>
      <c r="S294" s="73">
        <f>Q294/(1/Mtc+1/(path_DqDp-V293))</f>
        <v>3.8067915657098863E-5</v>
      </c>
      <c r="T294" s="52">
        <f>D294*S294/(path_DqDp-E294/D294)</f>
        <v>6.8700915854425504E-2</v>
      </c>
      <c r="U294" s="73">
        <f t="shared" si="116"/>
        <v>3143.3989393823781</v>
      </c>
      <c r="V294" s="14">
        <f t="shared" si="100"/>
        <v>1.258285006710899</v>
      </c>
      <c r="W294">
        <f t="shared" si="117"/>
        <v>3955.2917555357885</v>
      </c>
      <c r="X294">
        <f t="shared" si="101"/>
        <v>5.351673568777241E-8</v>
      </c>
      <c r="Y294" s="44">
        <f t="shared" si="118"/>
        <v>-2.0992523905162153E-2</v>
      </c>
      <c r="Z294">
        <f t="shared" si="105"/>
        <v>5.239220256333559E-7</v>
      </c>
      <c r="AA294" s="43">
        <f t="shared" si="119"/>
        <v>0.10518406903803244</v>
      </c>
    </row>
    <row r="295" spans="1:27">
      <c r="A295" s="74">
        <f t="shared" si="106"/>
        <v>287</v>
      </c>
      <c r="B295" s="40">
        <f t="shared" si="107"/>
        <v>9.8186561069645055</v>
      </c>
      <c r="C295" s="51">
        <f t="shared" si="108"/>
        <v>-2.0992523905162153</v>
      </c>
      <c r="D295" s="34">
        <f t="shared" si="109"/>
        <v>3143.3989393823781</v>
      </c>
      <c r="E295" s="34">
        <f t="shared" si="110"/>
        <v>3955.2917555357885</v>
      </c>
      <c r="F295" s="14">
        <f t="shared" si="111"/>
        <v>0.63358868485417175</v>
      </c>
      <c r="G295" s="14">
        <f>F295-(Gamma-lambda*LN(D295))</f>
        <v>-6.1615415772360072E-2</v>
      </c>
      <c r="H295" s="15">
        <f t="shared" si="102"/>
        <v>393.38524093435251</v>
      </c>
      <c r="I295" s="15">
        <f t="shared" si="96"/>
        <v>1283.755234839414</v>
      </c>
      <c r="J295" s="34">
        <f t="shared" si="112"/>
        <v>3139.1233513253219</v>
      </c>
      <c r="K295" s="34">
        <f t="shared" si="97"/>
        <v>1.26</v>
      </c>
      <c r="L295" s="34">
        <f t="shared" si="113"/>
        <v>1.258285006710899</v>
      </c>
      <c r="M295" s="40">
        <f t="shared" si="103"/>
        <v>1.7149932891009634E-3</v>
      </c>
      <c r="N295" s="44">
        <f t="shared" si="98"/>
        <v>2.0000000000000001E-4</v>
      </c>
      <c r="O295" s="44">
        <f t="shared" si="104"/>
        <v>3.4299865782019268E-7</v>
      </c>
      <c r="P295" s="14">
        <f t="shared" si="99"/>
        <v>148.50806225947017</v>
      </c>
      <c r="Q295" s="44">
        <f t="shared" si="114"/>
        <v>5.0938066030475879E-5</v>
      </c>
      <c r="R295" s="73">
        <f t="shared" si="115"/>
        <v>3139.2832521978698</v>
      </c>
      <c r="S295" s="73">
        <f>Q295/(1/Mtc+1/(path_DqDp-V294))</f>
        <v>3.7240939879802739E-5</v>
      </c>
      <c r="T295" s="52">
        <f>D295*S295/(path_DqDp-E295/D295)</f>
        <v>6.7211415972661351E-2</v>
      </c>
      <c r="U295" s="73">
        <f t="shared" si="116"/>
        <v>3143.4661507983506</v>
      </c>
      <c r="V295" s="14">
        <f t="shared" si="100"/>
        <v>1.2583222463042014</v>
      </c>
      <c r="W295">
        <f t="shared" si="117"/>
        <v>3955.4933880538019</v>
      </c>
      <c r="X295">
        <f t="shared" si="101"/>
        <v>5.2355319883909864E-8</v>
      </c>
      <c r="Y295" s="44">
        <f t="shared" si="118"/>
        <v>-2.0992128551184448E-2</v>
      </c>
      <c r="Z295">
        <f t="shared" si="105"/>
        <v>5.1255740437669306E-7</v>
      </c>
      <c r="AA295" s="43">
        <f t="shared" si="119"/>
        <v>0.10538458159543682</v>
      </c>
    </row>
    <row r="296" spans="1:27">
      <c r="A296" s="74">
        <f t="shared" si="106"/>
        <v>288</v>
      </c>
      <c r="B296" s="40">
        <f t="shared" si="107"/>
        <v>9.8387205411708667</v>
      </c>
      <c r="C296" s="51">
        <f t="shared" si="108"/>
        <v>-2.0992128551184446</v>
      </c>
      <c r="D296" s="34">
        <f t="shared" si="109"/>
        <v>3143.4661507983506</v>
      </c>
      <c r="E296" s="34">
        <f t="shared" si="110"/>
        <v>3955.4933880538019</v>
      </c>
      <c r="F296" s="14">
        <f t="shared" si="111"/>
        <v>0.63358803824825938</v>
      </c>
      <c r="G296" s="14">
        <f>F296-(Gamma-lambda*LN(D296))</f>
        <v>-6.1615741655233203E-2</v>
      </c>
      <c r="H296" s="15">
        <f t="shared" si="102"/>
        <v>393.38944654716909</v>
      </c>
      <c r="I296" s="15">
        <f t="shared" si="96"/>
        <v>1283.782175645621</v>
      </c>
      <c r="J296" s="34">
        <f t="shared" si="112"/>
        <v>3139.2832521978698</v>
      </c>
      <c r="K296" s="34">
        <f t="shared" si="97"/>
        <v>1.26</v>
      </c>
      <c r="L296" s="34">
        <f t="shared" si="113"/>
        <v>1.2583222463042014</v>
      </c>
      <c r="M296" s="40">
        <f t="shared" si="103"/>
        <v>1.6777536957985895E-3</v>
      </c>
      <c r="N296" s="44">
        <f t="shared" si="98"/>
        <v>2.0000000000000001E-4</v>
      </c>
      <c r="O296" s="44">
        <f t="shared" si="104"/>
        <v>3.355507391597179E-7</v>
      </c>
      <c r="P296" s="14">
        <f t="shared" si="99"/>
        <v>148.5080034771145</v>
      </c>
      <c r="Q296" s="44">
        <f t="shared" si="114"/>
        <v>4.9831970337879726E-5</v>
      </c>
      <c r="R296" s="73">
        <f t="shared" si="115"/>
        <v>3139.4396888677757</v>
      </c>
      <c r="S296" s="73">
        <f>Q296/(1/Mtc+1/(path_DqDp-V295))</f>
        <v>3.6431943737914758E-5</v>
      </c>
      <c r="T296" s="52">
        <f>D296*S296/(path_DqDp-E296/D296)</f>
        <v>6.5754173930803669E-2</v>
      </c>
      <c r="U296" s="73">
        <f t="shared" si="116"/>
        <v>3143.5319049722812</v>
      </c>
      <c r="V296" s="14">
        <f t="shared" si="100"/>
        <v>1.258358676959213</v>
      </c>
      <c r="W296">
        <f t="shared" si="117"/>
        <v>3955.6906489199941</v>
      </c>
      <c r="X296">
        <f t="shared" si="101"/>
        <v>5.1219104905967042E-8</v>
      </c>
      <c r="Y296" s="44">
        <f t="shared" si="118"/>
        <v>-2.0991741781340383E-2</v>
      </c>
      <c r="Z296">
        <f t="shared" si="105"/>
        <v>5.0143914109438899E-7</v>
      </c>
      <c r="AA296" s="43">
        <f t="shared" si="119"/>
        <v>0.10558508303457791</v>
      </c>
    </row>
    <row r="297" spans="1:27">
      <c r="A297" s="74">
        <f t="shared" si="106"/>
        <v>289</v>
      </c>
      <c r="B297" s="40">
        <f t="shared" si="107"/>
        <v>9.8587835774131101</v>
      </c>
      <c r="C297" s="51">
        <f t="shared" si="108"/>
        <v>-2.0991741781340383</v>
      </c>
      <c r="D297" s="34">
        <f t="shared" si="109"/>
        <v>3143.5319049722812</v>
      </c>
      <c r="E297" s="34">
        <f t="shared" si="110"/>
        <v>3955.6906489199941</v>
      </c>
      <c r="F297" s="14">
        <f t="shared" si="111"/>
        <v>0.63358740568189509</v>
      </c>
      <c r="G297" s="14">
        <f>F297-(Gamma-lambda*LN(D297))</f>
        <v>-6.161606045893997E-2</v>
      </c>
      <c r="H297" s="15">
        <f t="shared" si="102"/>
        <v>393.39356093262484</v>
      </c>
      <c r="I297" s="15">
        <f t="shared" si="96"/>
        <v>1283.8085323304838</v>
      </c>
      <c r="J297" s="34">
        <f t="shared" si="112"/>
        <v>3139.4396888677757</v>
      </c>
      <c r="K297" s="34">
        <f t="shared" si="97"/>
        <v>1.26</v>
      </c>
      <c r="L297" s="34">
        <f t="shared" si="113"/>
        <v>1.258358676959213</v>
      </c>
      <c r="M297" s="40">
        <f t="shared" si="103"/>
        <v>1.6413230407870127E-3</v>
      </c>
      <c r="N297" s="44">
        <f t="shared" si="98"/>
        <v>2.0000000000000001E-4</v>
      </c>
      <c r="O297" s="44">
        <f t="shared" si="104"/>
        <v>3.2826460815740259E-7</v>
      </c>
      <c r="P297" s="14">
        <f t="shared" si="99"/>
        <v>148.50794597108137</v>
      </c>
      <c r="Q297" s="44">
        <f t="shared" si="114"/>
        <v>4.874990269245774E-5</v>
      </c>
      <c r="R297" s="73">
        <f t="shared" si="115"/>
        <v>3139.5927362471166</v>
      </c>
      <c r="S297" s="73">
        <f>Q297/(1/Mtc+1/(path_DqDp-V296))</f>
        <v>3.5640535699019131E-5</v>
      </c>
      <c r="T297" s="52">
        <f>D297*S297/(path_DqDp-E297/D297)</f>
        <v>6.4328492668376147E-2</v>
      </c>
      <c r="U297" s="73">
        <f t="shared" si="116"/>
        <v>3143.5962334649494</v>
      </c>
      <c r="V297" s="14">
        <f t="shared" si="100"/>
        <v>1.258394316261551</v>
      </c>
      <c r="W297">
        <f t="shared" si="117"/>
        <v>3955.8836328135117</v>
      </c>
      <c r="X297">
        <f t="shared" si="101"/>
        <v>5.0107544114542784E-8</v>
      </c>
      <c r="Y297" s="44">
        <f t="shared" si="118"/>
        <v>-2.0991363409188109E-2</v>
      </c>
      <c r="Z297">
        <f t="shared" si="105"/>
        <v>4.9056190208098724E-7</v>
      </c>
      <c r="AA297" s="43">
        <f t="shared" si="119"/>
        <v>0.10578557359647998</v>
      </c>
    </row>
    <row r="298" spans="1:27">
      <c r="A298" s="74">
        <f t="shared" si="106"/>
        <v>290</v>
      </c>
      <c r="B298" s="40">
        <f t="shared" si="107"/>
        <v>9.8788452460083942</v>
      </c>
      <c r="C298" s="51">
        <f t="shared" si="108"/>
        <v>-2.0991363409188111</v>
      </c>
      <c r="D298" s="34">
        <f t="shared" si="109"/>
        <v>3143.5962334649494</v>
      </c>
      <c r="E298" s="34">
        <f t="shared" si="110"/>
        <v>3955.8836328135117</v>
      </c>
      <c r="F298" s="14">
        <f t="shared" si="111"/>
        <v>0.63358678685014458</v>
      </c>
      <c r="G298" s="14">
        <f>F298-(Gamma-lambda*LN(D298))</f>
        <v>-6.1616372337382375E-2</v>
      </c>
      <c r="H298" s="15">
        <f t="shared" si="102"/>
        <v>393.39758606837972</v>
      </c>
      <c r="I298" s="15">
        <f t="shared" si="96"/>
        <v>1283.8343175450557</v>
      </c>
      <c r="J298" s="34">
        <f t="shared" si="112"/>
        <v>3139.5927362471166</v>
      </c>
      <c r="K298" s="34">
        <f t="shared" si="97"/>
        <v>1.26</v>
      </c>
      <c r="L298" s="34">
        <f t="shared" si="113"/>
        <v>1.258394316261551</v>
      </c>
      <c r="M298" s="40">
        <f t="shared" si="103"/>
        <v>1.6056837384490485E-3</v>
      </c>
      <c r="N298" s="44">
        <f t="shared" si="98"/>
        <v>2.0000000000000001E-4</v>
      </c>
      <c r="O298" s="44">
        <f t="shared" si="104"/>
        <v>3.2113674768980974E-7</v>
      </c>
      <c r="P298" s="14">
        <f t="shared" si="99"/>
        <v>148.50788971364952</v>
      </c>
      <c r="Q298" s="44">
        <f t="shared" si="114"/>
        <v>4.7691340708918355E-5</v>
      </c>
      <c r="R298" s="73">
        <f t="shared" si="115"/>
        <v>3139.7424676339879</v>
      </c>
      <c r="S298" s="73">
        <f>Q298/(1/Mtc+1/(path_DqDp-V297))</f>
        <v>3.4866332783855351E-5</v>
      </c>
      <c r="T298" s="52">
        <f>D298*S298/(path_DqDp-E298/D298)</f>
        <v>6.2933690121399211E-2</v>
      </c>
      <c r="U298" s="73">
        <f t="shared" si="116"/>
        <v>3143.6591671550709</v>
      </c>
      <c r="V298" s="14">
        <f t="shared" si="100"/>
        <v>1.2584291814139601</v>
      </c>
      <c r="W298">
        <f t="shared" si="117"/>
        <v>3956.0724323674476</v>
      </c>
      <c r="X298">
        <f t="shared" si="101"/>
        <v>4.9020102719906131E-8</v>
      </c>
      <c r="Y298" s="44">
        <f t="shared" si="118"/>
        <v>-2.0990993252337699E-2</v>
      </c>
      <c r="Z298">
        <f t="shared" si="105"/>
        <v>4.7992046881328342E-7</v>
      </c>
      <c r="AA298" s="43">
        <f t="shared" si="119"/>
        <v>0.1059860535169488</v>
      </c>
    </row>
    <row r="299" spans="1:27">
      <c r="A299" s="74">
        <f t="shared" si="106"/>
        <v>291</v>
      </c>
      <c r="B299" s="40">
        <f t="shared" si="107"/>
        <v>9.8989055766169578</v>
      </c>
      <c r="C299" s="51">
        <f t="shared" si="108"/>
        <v>-2.09909932523377</v>
      </c>
      <c r="D299" s="34">
        <f t="shared" si="109"/>
        <v>3143.6591671550709</v>
      </c>
      <c r="E299" s="34">
        <f t="shared" si="110"/>
        <v>3956.0724323674476</v>
      </c>
      <c r="F299" s="14">
        <f t="shared" si="111"/>
        <v>0.63358618145470091</v>
      </c>
      <c r="G299" s="14">
        <f>F299-(Gamma-lambda*LN(D299))</f>
        <v>-6.1616677441111545E-2</v>
      </c>
      <c r="H299" s="15">
        <f t="shared" si="102"/>
        <v>393.40152388927464</v>
      </c>
      <c r="I299" s="15">
        <f t="shared" si="96"/>
        <v>1283.8595436669793</v>
      </c>
      <c r="J299" s="34">
        <f t="shared" si="112"/>
        <v>3139.7424676339879</v>
      </c>
      <c r="K299" s="34">
        <f t="shared" si="97"/>
        <v>1.26</v>
      </c>
      <c r="L299" s="34">
        <f t="shared" si="113"/>
        <v>1.2584291814139601</v>
      </c>
      <c r="M299" s="40">
        <f t="shared" si="103"/>
        <v>1.5708185860399126E-3</v>
      </c>
      <c r="N299" s="44">
        <f t="shared" si="98"/>
        <v>2.0000000000000001E-4</v>
      </c>
      <c r="O299" s="44">
        <f t="shared" si="104"/>
        <v>3.1416371720798252E-7</v>
      </c>
      <c r="P299" s="14">
        <f t="shared" si="99"/>
        <v>148.50783467770009</v>
      </c>
      <c r="Q299" s="44">
        <f t="shared" si="114"/>
        <v>4.6655773376854792E-5</v>
      </c>
      <c r="R299" s="73">
        <f t="shared" si="115"/>
        <v>3139.8889547470199</v>
      </c>
      <c r="S299" s="73">
        <f>Q299/(1/Mtc+1/(path_DqDp-V298))</f>
        <v>3.4108960378340451E-5</v>
      </c>
      <c r="T299" s="52">
        <f>D299*S299/(path_DqDp-E299/D299)</f>
        <v>6.1569098902653475E-2</v>
      </c>
      <c r="U299" s="73">
        <f t="shared" si="116"/>
        <v>3143.7207362539734</v>
      </c>
      <c r="V299" s="14">
        <f t="shared" si="100"/>
        <v>1.2584632892446732</v>
      </c>
      <c r="W299">
        <f t="shared" si="117"/>
        <v>3956.2571382128613</v>
      </c>
      <c r="X299">
        <f t="shared" si="101"/>
        <v>4.7956257525491354E-8</v>
      </c>
      <c r="Y299" s="44">
        <f t="shared" si="118"/>
        <v>-2.0990631132362967E-2</v>
      </c>
      <c r="Z299">
        <f t="shared" si="105"/>
        <v>4.6950973546719793E-7</v>
      </c>
      <c r="AA299" s="43">
        <f t="shared" si="119"/>
        <v>0.10618652302668427</v>
      </c>
    </row>
    <row r="300" spans="1:27">
      <c r="A300" s="74">
        <f t="shared" si="106"/>
        <v>292</v>
      </c>
      <c r="B300" s="40">
        <f t="shared" si="107"/>
        <v>9.918964598256327</v>
      </c>
      <c r="C300" s="51">
        <f t="shared" si="108"/>
        <v>-2.0990631132362969</v>
      </c>
      <c r="D300" s="34">
        <f t="shared" si="109"/>
        <v>3143.7207362539734</v>
      </c>
      <c r="E300" s="34">
        <f t="shared" si="110"/>
        <v>3956.2571382128613</v>
      </c>
      <c r="F300" s="14">
        <f t="shared" si="111"/>
        <v>0.63358558920374031</v>
      </c>
      <c r="G300" s="14">
        <f>F300-(Gamma-lambda*LN(D300))</f>
        <v>-6.1616975917400452E-2</v>
      </c>
      <c r="H300" s="15">
        <f t="shared" si="102"/>
        <v>393.40537628825473</v>
      </c>
      <c r="I300" s="15">
        <f t="shared" si="96"/>
        <v>1283.8842228063659</v>
      </c>
      <c r="J300" s="34">
        <f t="shared" si="112"/>
        <v>3139.8889547470199</v>
      </c>
      <c r="K300" s="34">
        <f t="shared" si="97"/>
        <v>1.26</v>
      </c>
      <c r="L300" s="34">
        <f t="shared" si="113"/>
        <v>1.2584632892446732</v>
      </c>
      <c r="M300" s="40">
        <f t="shared" si="103"/>
        <v>1.5367107553267978E-3</v>
      </c>
      <c r="N300" s="44">
        <f t="shared" si="98"/>
        <v>2.0000000000000001E-4</v>
      </c>
      <c r="O300" s="44">
        <f t="shared" si="104"/>
        <v>3.0734215106535957E-7</v>
      </c>
      <c r="P300" s="14">
        <f t="shared" si="99"/>
        <v>148.50778083670366</v>
      </c>
      <c r="Q300" s="44">
        <f t="shared" si="114"/>
        <v>4.5642700812295485E-5</v>
      </c>
      <c r="R300" s="73">
        <f t="shared" si="115"/>
        <v>3140.0322677591648</v>
      </c>
      <c r="S300" s="73">
        <f>Q300/(1/Mtc+1/(path_DqDp-V299))</f>
        <v>3.3368052049750126E-5</v>
      </c>
      <c r="T300" s="52">
        <f>D300*S300/(path_DqDp-E300/D300)</f>
        <v>6.0234065988597492E-2</v>
      </c>
      <c r="U300" s="73">
        <f t="shared" si="116"/>
        <v>3143.7809703199619</v>
      </c>
      <c r="V300" s="14">
        <f t="shared" si="100"/>
        <v>1.2584966562155879</v>
      </c>
      <c r="W300">
        <f t="shared" si="117"/>
        <v>3956.4378390218685</v>
      </c>
      <c r="X300">
        <f t="shared" si="101"/>
        <v>4.6915496676900854E-8</v>
      </c>
      <c r="Y300" s="44">
        <f t="shared" si="118"/>
        <v>-2.0990276874715226E-2</v>
      </c>
      <c r="Z300">
        <f t="shared" si="105"/>
        <v>4.5932470652065028E-7</v>
      </c>
      <c r="AA300" s="43">
        <f t="shared" si="119"/>
        <v>0.1063869823513908</v>
      </c>
    </row>
    <row r="301" spans="1:27">
      <c r="A301" s="74">
        <f t="shared" si="106"/>
        <v>293</v>
      </c>
      <c r="B301" s="40">
        <f t="shared" si="107"/>
        <v>9.9390223393152386</v>
      </c>
      <c r="C301" s="51">
        <f t="shared" si="108"/>
        <v>-2.0990276874715228</v>
      </c>
      <c r="D301" s="34">
        <f t="shared" si="109"/>
        <v>3143.7809703199619</v>
      </c>
      <c r="E301" s="34">
        <f t="shared" si="110"/>
        <v>3956.4378390218685</v>
      </c>
      <c r="F301" s="14">
        <f t="shared" si="111"/>
        <v>0.63358500981178079</v>
      </c>
      <c r="G301" s="14">
        <f>F301-(Gamma-lambda*LN(D301))</f>
        <v>-6.1617267910315965E-2</v>
      </c>
      <c r="H301" s="15">
        <f t="shared" si="102"/>
        <v>393.40914511727584</v>
      </c>
      <c r="I301" s="15">
        <f t="shared" si="96"/>
        <v>1283.9083668115561</v>
      </c>
      <c r="J301" s="34">
        <f t="shared" si="112"/>
        <v>3140.0322677591648</v>
      </c>
      <c r="K301" s="34">
        <f t="shared" si="97"/>
        <v>1.26</v>
      </c>
      <c r="L301" s="34">
        <f t="shared" si="113"/>
        <v>1.2584966562155879</v>
      </c>
      <c r="M301" s="40">
        <f t="shared" si="103"/>
        <v>1.5033437844120812E-3</v>
      </c>
      <c r="N301" s="44">
        <f t="shared" si="98"/>
        <v>2.0000000000000001E-4</v>
      </c>
      <c r="O301" s="44">
        <f t="shared" si="104"/>
        <v>3.0066875688241626E-7</v>
      </c>
      <c r="P301" s="14">
        <f t="shared" si="99"/>
        <v>148.50772816470734</v>
      </c>
      <c r="Q301" s="44">
        <f t="shared" si="114"/>
        <v>4.4651634014714356E-5</v>
      </c>
      <c r="R301" s="73">
        <f t="shared" si="115"/>
        <v>3140.172475330779</v>
      </c>
      <c r="S301" s="73">
        <f>Q301/(1/Mtc+1/(path_DqDp-V300))</f>
        <v>3.2643249366986776E-5</v>
      </c>
      <c r="T301" s="52">
        <f>D301*S301/(path_DqDp-E301/D301)</f>
        <v>5.8927952412847227E-2</v>
      </c>
      <c r="U301" s="73">
        <f t="shared" si="116"/>
        <v>3143.8398982723747</v>
      </c>
      <c r="V301" s="14">
        <f t="shared" si="100"/>
        <v>1.2585292984302647</v>
      </c>
      <c r="W301">
        <f t="shared" si="117"/>
        <v>3956.6146215498065</v>
      </c>
      <c r="X301">
        <f t="shared" si="101"/>
        <v>4.5897319416328952E-8</v>
      </c>
      <c r="Y301" s="44">
        <f t="shared" si="118"/>
        <v>-2.0989930308638927E-2</v>
      </c>
      <c r="Z301">
        <f t="shared" si="105"/>
        <v>4.4936049436606582E-7</v>
      </c>
      <c r="AA301" s="43">
        <f t="shared" si="119"/>
        <v>0.10658743171188516</v>
      </c>
    </row>
    <row r="302" spans="1:27">
      <c r="A302" s="74">
        <f t="shared" si="106"/>
        <v>294</v>
      </c>
      <c r="B302" s="40">
        <f t="shared" si="107"/>
        <v>9.9590788275672182</v>
      </c>
      <c r="C302" s="51">
        <f t="shared" si="108"/>
        <v>-2.0989930308638929</v>
      </c>
      <c r="D302" s="34">
        <f t="shared" si="109"/>
        <v>3143.8398982723747</v>
      </c>
      <c r="E302" s="34">
        <f t="shared" si="110"/>
        <v>3956.6146215498065</v>
      </c>
      <c r="F302" s="14">
        <f t="shared" si="111"/>
        <v>0.63358444299954431</v>
      </c>
      <c r="G302" s="14">
        <f>F302-(Gamma-lambda*LN(D302))</f>
        <v>-6.1617553560788796E-2</v>
      </c>
      <c r="H302" s="15">
        <f t="shared" si="102"/>
        <v>393.41283218818916</v>
      </c>
      <c r="I302" s="15">
        <f t="shared" si="96"/>
        <v>1283.9319872747553</v>
      </c>
      <c r="J302" s="34">
        <f t="shared" si="112"/>
        <v>3140.172475330779</v>
      </c>
      <c r="K302" s="34">
        <f t="shared" si="97"/>
        <v>1.26</v>
      </c>
      <c r="L302" s="34">
        <f t="shared" si="113"/>
        <v>1.2585292984302647</v>
      </c>
      <c r="M302" s="40">
        <f t="shared" si="103"/>
        <v>1.4707015697352777E-3</v>
      </c>
      <c r="N302" s="44">
        <f t="shared" si="98"/>
        <v>2.0000000000000001E-4</v>
      </c>
      <c r="O302" s="44">
        <f t="shared" si="104"/>
        <v>2.9414031394705556E-7</v>
      </c>
      <c r="P302" s="14">
        <f t="shared" si="99"/>
        <v>148.50767663632223</v>
      </c>
      <c r="Q302" s="44">
        <f t="shared" si="114"/>
        <v>4.3682094629355627E-5</v>
      </c>
      <c r="R302" s="73">
        <f t="shared" si="115"/>
        <v>3140.3096446419991</v>
      </c>
      <c r="S302" s="73">
        <f>Q302/(1/Mtc+1/(path_DqDp-V301))</f>
        <v>3.193420172482388E-5</v>
      </c>
      <c r="T302" s="52">
        <f>D302*S302/(path_DqDp-E302/D302)</f>
        <v>5.7650132966052398E-2</v>
      </c>
      <c r="U302" s="73">
        <f t="shared" si="116"/>
        <v>3143.8975484053408</v>
      </c>
      <c r="V302" s="14">
        <f t="shared" si="100"/>
        <v>1.2585612316417492</v>
      </c>
      <c r="W302">
        <f t="shared" si="117"/>
        <v>3956.7875706765012</v>
      </c>
      <c r="X302">
        <f t="shared" si="101"/>
        <v>4.4901235842265487E-8</v>
      </c>
      <c r="Y302" s="44">
        <f t="shared" si="118"/>
        <v>-2.0989591267089137E-2</v>
      </c>
      <c r="Z302">
        <f t="shared" si="105"/>
        <v>4.3961231699718668E-7</v>
      </c>
      <c r="AA302" s="43">
        <f t="shared" si="119"/>
        <v>0.10678787132420216</v>
      </c>
    </row>
    <row r="303" spans="1:27">
      <c r="A303" s="74">
        <f t="shared" si="106"/>
        <v>295</v>
      </c>
      <c r="B303" s="40">
        <f t="shared" si="107"/>
        <v>9.9791340901839103</v>
      </c>
      <c r="C303" s="51">
        <f t="shared" si="108"/>
        <v>-2.0989591267089138</v>
      </c>
      <c r="D303" s="34">
        <f t="shared" si="109"/>
        <v>3143.8975484053408</v>
      </c>
      <c r="E303" s="34">
        <f t="shared" si="110"/>
        <v>3956.7875706765012</v>
      </c>
      <c r="F303" s="14">
        <f t="shared" si="111"/>
        <v>0.6335838884938223</v>
      </c>
      <c r="G303" s="14">
        <f>F303-(Gamma-lambda*LN(D303))</f>
        <v>-6.1617833006681444E-2</v>
      </c>
      <c r="H303" s="15">
        <f t="shared" si="102"/>
        <v>393.41643927360798</v>
      </c>
      <c r="I303" s="15">
        <f t="shared" si="96"/>
        <v>1283.9550955375478</v>
      </c>
      <c r="J303" s="34">
        <f t="shared" si="112"/>
        <v>3140.3096446419991</v>
      </c>
      <c r="K303" s="34">
        <f t="shared" si="97"/>
        <v>1.26</v>
      </c>
      <c r="L303" s="34">
        <f t="shared" si="113"/>
        <v>1.2585612316417492</v>
      </c>
      <c r="M303" s="40">
        <f t="shared" si="103"/>
        <v>1.4387683582508526E-3</v>
      </c>
      <c r="N303" s="44">
        <f t="shared" si="98"/>
        <v>2.0000000000000001E-4</v>
      </c>
      <c r="O303" s="44">
        <f t="shared" si="104"/>
        <v>2.8775367165017052E-7</v>
      </c>
      <c r="P303" s="14">
        <f t="shared" si="99"/>
        <v>148.50762622671112</v>
      </c>
      <c r="Q303" s="44">
        <f t="shared" si="114"/>
        <v>4.2733614714787284E-5</v>
      </c>
      <c r="R303" s="73">
        <f t="shared" si="115"/>
        <v>3140.4438414244387</v>
      </c>
      <c r="S303" s="73">
        <f>Q303/(1/Mtc+1/(path_DqDp-V302))</f>
        <v>3.1240566172060317E-5</v>
      </c>
      <c r="T303" s="52">
        <f>D303*S303/(path_DqDp-E303/D303)</f>
        <v>5.6399995902083826E-2</v>
      </c>
      <c r="U303" s="73">
        <f t="shared" si="116"/>
        <v>3143.953948401243</v>
      </c>
      <c r="V303" s="14">
        <f t="shared" si="100"/>
        <v>1.2585924712602203</v>
      </c>
      <c r="W303">
        <f t="shared" si="117"/>
        <v>3956.9567694466477</v>
      </c>
      <c r="X303">
        <f t="shared" si="101"/>
        <v>4.3926766674399227E-8</v>
      </c>
      <c r="Y303" s="44">
        <f t="shared" si="118"/>
        <v>-2.0989259586650814E-2</v>
      </c>
      <c r="Z303">
        <f t="shared" si="105"/>
        <v>4.3007549572388411E-7</v>
      </c>
      <c r="AA303" s="43">
        <f t="shared" si="119"/>
        <v>0.10698830139969788</v>
      </c>
    </row>
    <row r="304" spans="1:27">
      <c r="A304" s="74">
        <f t="shared" si="106"/>
        <v>296</v>
      </c>
      <c r="B304" s="40">
        <f t="shared" si="107"/>
        <v>9.9991881537480936</v>
      </c>
      <c r="C304" s="51">
        <f t="shared" si="108"/>
        <v>-2.0989259586650815</v>
      </c>
      <c r="D304" s="34">
        <f t="shared" si="109"/>
        <v>3143.953948401243</v>
      </c>
      <c r="E304" s="34">
        <f t="shared" si="110"/>
        <v>3956.9567694466477</v>
      </c>
      <c r="F304" s="14">
        <f t="shared" si="111"/>
        <v>0.63358334602734256</v>
      </c>
      <c r="G304" s="14">
        <f>F304-(Gamma-lambda*LN(D304))</f>
        <v>-6.1618106382856253E-2</v>
      </c>
      <c r="H304" s="15">
        <f t="shared" si="102"/>
        <v>393.41996810775549</v>
      </c>
      <c r="I304" s="15">
        <f t="shared" si="96"/>
        <v>1283.9777026962943</v>
      </c>
      <c r="J304" s="34">
        <f t="shared" si="112"/>
        <v>3140.4438414244387</v>
      </c>
      <c r="K304" s="34">
        <f t="shared" si="97"/>
        <v>1.26</v>
      </c>
      <c r="L304" s="34">
        <f t="shared" si="113"/>
        <v>1.2585924712602203</v>
      </c>
      <c r="M304" s="40">
        <f t="shared" si="103"/>
        <v>1.4075287397796732E-3</v>
      </c>
      <c r="N304" s="44">
        <f t="shared" si="98"/>
        <v>2.0000000000000001E-4</v>
      </c>
      <c r="O304" s="44">
        <f t="shared" si="104"/>
        <v>2.8150574795593466E-7</v>
      </c>
      <c r="P304" s="14">
        <f t="shared" si="99"/>
        <v>148.50757691157659</v>
      </c>
      <c r="Q304" s="44">
        <f t="shared" si="114"/>
        <v>4.1805736515616863E-5</v>
      </c>
      <c r="R304" s="73">
        <f t="shared" si="115"/>
        <v>3140.5751299922158</v>
      </c>
      <c r="S304" s="73">
        <f>Q304/(1/Mtc+1/(path_DqDp-V303))</f>
        <v>3.0562007243531949E-5</v>
      </c>
      <c r="T304" s="52">
        <f>D304*S304/(path_DqDp-E304/D304)</f>
        <v>5.5176942650468942E-2</v>
      </c>
      <c r="U304" s="73">
        <f t="shared" si="116"/>
        <v>3144.0091253438936</v>
      </c>
      <c r="V304" s="14">
        <f t="shared" si="100"/>
        <v>1.2586230323604743</v>
      </c>
      <c r="W304">
        <f t="shared" si="117"/>
        <v>3957.1222991093341</v>
      </c>
      <c r="X304">
        <f t="shared" si="101"/>
        <v>4.2973443023659909E-8</v>
      </c>
      <c r="Y304" s="44">
        <f t="shared" si="118"/>
        <v>-2.0988935107459836E-2</v>
      </c>
      <c r="Z304">
        <f t="shared" si="105"/>
        <v>4.207454529634595E-7</v>
      </c>
      <c r="AA304" s="43">
        <f t="shared" si="119"/>
        <v>0.10718872214515085</v>
      </c>
    </row>
    <row r="305" spans="1:27">
      <c r="A305" s="74">
        <f t="shared" si="106"/>
        <v>297</v>
      </c>
      <c r="B305" s="40">
        <f t="shared" si="107"/>
        <v>10.019241044266423</v>
      </c>
      <c r="C305" s="51">
        <f t="shared" si="108"/>
        <v>-2.0988935107459836</v>
      </c>
      <c r="D305" s="34">
        <f t="shared" si="109"/>
        <v>3144.0091253438936</v>
      </c>
      <c r="E305" s="34">
        <f t="shared" si="110"/>
        <v>3957.1222991093341</v>
      </c>
      <c r="F305" s="14">
        <f t="shared" si="111"/>
        <v>0.63358281533864125</v>
      </c>
      <c r="G305" s="14">
        <f>F305-(Gamma-lambda*LN(D305))</f>
        <v>-6.1618373821239358E-2</v>
      </c>
      <c r="H305" s="15">
        <f t="shared" si="102"/>
        <v>393.42342038729447</v>
      </c>
      <c r="I305" s="15">
        <f t="shared" si="96"/>
        <v>1283.9998196074141</v>
      </c>
      <c r="J305" s="34">
        <f t="shared" si="112"/>
        <v>3140.5751299922158</v>
      </c>
      <c r="K305" s="34">
        <f t="shared" si="97"/>
        <v>1.26</v>
      </c>
      <c r="L305" s="34">
        <f t="shared" si="113"/>
        <v>1.2586230323604743</v>
      </c>
      <c r="M305" s="40">
        <f t="shared" si="103"/>
        <v>1.3769676395256614E-3</v>
      </c>
      <c r="N305" s="44">
        <f t="shared" si="98"/>
        <v>2.0000000000000001E-4</v>
      </c>
      <c r="O305" s="44">
        <f t="shared" si="104"/>
        <v>2.7539352790513228E-7</v>
      </c>
      <c r="P305" s="14">
        <f t="shared" si="99"/>
        <v>148.50752866714922</v>
      </c>
      <c r="Q305" s="44">
        <f t="shared" si="114"/>
        <v>4.089801224011879E-5</v>
      </c>
      <c r="R305" s="73">
        <f t="shared" si="115"/>
        <v>3140.7035732723234</v>
      </c>
      <c r="S305" s="73">
        <f>Q305/(1/Mtc+1/(path_DqDp-V304))</f>
        <v>2.9898196795793892E-5</v>
      </c>
      <c r="T305" s="52">
        <f>D305*S305/(path_DqDp-E305/D305)</f>
        <v>5.3980387534769608E-2</v>
      </c>
      <c r="U305" s="73">
        <f t="shared" si="116"/>
        <v>3144.0631057314285</v>
      </c>
      <c r="V305" s="14">
        <f t="shared" si="100"/>
        <v>1.258652929689243</v>
      </c>
      <c r="W305">
        <f t="shared" si="117"/>
        <v>3957.2842391567228</v>
      </c>
      <c r="X305">
        <f t="shared" si="101"/>
        <v>4.2040806167149025E-8</v>
      </c>
      <c r="Y305" s="44">
        <f t="shared" si="118"/>
        <v>-2.0988617673125765E-2</v>
      </c>
      <c r="Z305">
        <f t="shared" si="105"/>
        <v>4.1161771007254242E-7</v>
      </c>
      <c r="AA305" s="43">
        <f t="shared" si="119"/>
        <v>0.10738913376286092</v>
      </c>
    </row>
    <row r="306" spans="1:27">
      <c r="A306" s="74">
        <f t="shared" si="106"/>
        <v>298</v>
      </c>
      <c r="B306" s="40">
        <f t="shared" si="107"/>
        <v>10.0392927871819</v>
      </c>
      <c r="C306" s="51">
        <f t="shared" si="108"/>
        <v>-2.0988617673125765</v>
      </c>
      <c r="D306" s="34">
        <f t="shared" si="109"/>
        <v>3144.0631057314285</v>
      </c>
      <c r="E306" s="34">
        <f t="shared" si="110"/>
        <v>3957.2842391567228</v>
      </c>
      <c r="F306" s="14">
        <f t="shared" si="111"/>
        <v>0.63358229617193573</v>
      </c>
      <c r="G306" s="14">
        <f>F306-(Gamma-lambda*LN(D306))</f>
        <v>-6.1618635450886305E-2</v>
      </c>
      <c r="H306" s="15">
        <f t="shared" si="102"/>
        <v>393.42679777213903</v>
      </c>
      <c r="I306" s="15">
        <f t="shared" si="96"/>
        <v>1284.0214568925537</v>
      </c>
      <c r="J306" s="34">
        <f t="shared" si="112"/>
        <v>3140.7035732723234</v>
      </c>
      <c r="K306" s="34">
        <f t="shared" si="97"/>
        <v>1.26</v>
      </c>
      <c r="L306" s="34">
        <f t="shared" si="113"/>
        <v>1.258652929689243</v>
      </c>
      <c r="M306" s="40">
        <f t="shared" si="103"/>
        <v>1.3470703107569815E-3</v>
      </c>
      <c r="N306" s="44">
        <f t="shared" si="98"/>
        <v>2.0000000000000001E-4</v>
      </c>
      <c r="O306" s="44">
        <f t="shared" si="104"/>
        <v>2.6941406215139633E-7</v>
      </c>
      <c r="P306" s="14">
        <f t="shared" si="99"/>
        <v>148.50748147017597</v>
      </c>
      <c r="Q306" s="44">
        <f t="shared" si="114"/>
        <v>4.001000384275333E-5</v>
      </c>
      <c r="R306" s="73">
        <f t="shared" si="115"/>
        <v>3140.8292328343587</v>
      </c>
      <c r="S306" s="73">
        <f>Q306/(1/Mtc+1/(path_DqDp-V305))</f>
        <v>2.9248813846455131E-5</v>
      </c>
      <c r="T306" s="52">
        <f>D306*S306/(path_DqDp-E306/D306)</f>
        <v>5.2809757496898722E-2</v>
      </c>
      <c r="U306" s="73">
        <f t="shared" si="116"/>
        <v>3144.1159154889256</v>
      </c>
      <c r="V306" s="14">
        <f t="shared" si="100"/>
        <v>1.2586821776723505</v>
      </c>
      <c r="W306">
        <f t="shared" si="117"/>
        <v>3957.4426673618968</v>
      </c>
      <c r="X306">
        <f t="shared" si="101"/>
        <v>4.1128407327945313E-8</v>
      </c>
      <c r="Y306" s="44">
        <f t="shared" si="118"/>
        <v>-2.0988307130656286E-2</v>
      </c>
      <c r="Z306">
        <f t="shared" si="105"/>
        <v>4.0268788519525694E-7</v>
      </c>
      <c r="AA306" s="43">
        <f t="shared" si="119"/>
        <v>0.10758953645074612</v>
      </c>
    </row>
    <row r="307" spans="1:27">
      <c r="A307" s="74">
        <f t="shared" si="106"/>
        <v>299</v>
      </c>
      <c r="B307" s="40">
        <f t="shared" si="107"/>
        <v>10.05934340738607</v>
      </c>
      <c r="C307" s="51">
        <f t="shared" si="108"/>
        <v>-2.0988307130656287</v>
      </c>
      <c r="D307" s="34">
        <f t="shared" si="109"/>
        <v>3144.1159154889256</v>
      </c>
      <c r="E307" s="34">
        <f t="shared" si="110"/>
        <v>3957.4426673618968</v>
      </c>
      <c r="F307" s="14">
        <f t="shared" si="111"/>
        <v>0.63358178827700118</v>
      </c>
      <c r="G307" s="14">
        <f>F307-(Gamma-lambda*LN(D307))</f>
        <v>-6.1618891398044107E-2</v>
      </c>
      <c r="H307" s="15">
        <f t="shared" si="102"/>
        <v>393.43010188624868</v>
      </c>
      <c r="I307" s="15">
        <f t="shared" si="96"/>
        <v>1284.042624943645</v>
      </c>
      <c r="J307" s="34">
        <f t="shared" si="112"/>
        <v>3140.8292328343587</v>
      </c>
      <c r="K307" s="34">
        <f t="shared" si="97"/>
        <v>1.26</v>
      </c>
      <c r="L307" s="34">
        <f t="shared" si="113"/>
        <v>1.2586821776723505</v>
      </c>
      <c r="M307" s="40">
        <f t="shared" si="103"/>
        <v>1.3178223276495427E-3</v>
      </c>
      <c r="N307" s="44">
        <f t="shared" si="98"/>
        <v>2.0000000000000001E-4</v>
      </c>
      <c r="O307" s="44">
        <f t="shared" si="104"/>
        <v>2.6356446552990853E-7</v>
      </c>
      <c r="P307" s="14">
        <f t="shared" si="99"/>
        <v>148.50743529790921</v>
      </c>
      <c r="Q307" s="44">
        <f t="shared" si="114"/>
        <v>3.9141282811510915E-5</v>
      </c>
      <c r="R307" s="73">
        <f t="shared" si="115"/>
        <v>3140.952168919624</v>
      </c>
      <c r="S307" s="73">
        <f>Q307/(1/Mtc+1/(path_DqDp-V306))</f>
        <v>2.8613544417114002E-5</v>
      </c>
      <c r="T307" s="52">
        <f>D307*S307/(path_DqDp-E307/D307)</f>
        <v>5.1664491827310761E-2</v>
      </c>
      <c r="U307" s="73">
        <f t="shared" si="116"/>
        <v>3144.1675799807531</v>
      </c>
      <c r="V307" s="14">
        <f t="shared" si="100"/>
        <v>1.258710790421715</v>
      </c>
      <c r="W307">
        <f t="shared" si="117"/>
        <v>3957.5976598159045</v>
      </c>
      <c r="X307">
        <f t="shared" si="101"/>
        <v>4.0235807459723736E-8</v>
      </c>
      <c r="Y307" s="44">
        <f t="shared" si="118"/>
        <v>-2.0988003330383295E-2</v>
      </c>
      <c r="Z307">
        <f t="shared" si="105"/>
        <v>3.9395169120157907E-7</v>
      </c>
      <c r="AA307" s="43">
        <f t="shared" si="119"/>
        <v>0.10778993040243733</v>
      </c>
    </row>
    <row r="308" spans="1:27">
      <c r="A308" s="74">
        <f t="shared" si="106"/>
        <v>300</v>
      </c>
      <c r="B308" s="40">
        <f t="shared" si="107"/>
        <v>10.079392929230956</v>
      </c>
      <c r="C308" s="51">
        <f t="shared" si="108"/>
        <v>-2.0988003330383296</v>
      </c>
      <c r="D308" s="34">
        <f t="shared" si="109"/>
        <v>3144.1675799807531</v>
      </c>
      <c r="E308" s="34">
        <f t="shared" si="110"/>
        <v>3957.5976598159045</v>
      </c>
      <c r="F308" s="14">
        <f t="shared" si="111"/>
        <v>0.63358129140905006</v>
      </c>
      <c r="G308" s="14">
        <f>F308-(Gamma-lambda*LN(D308))</f>
        <v>-6.161914178621164E-2</v>
      </c>
      <c r="H308" s="15">
        <f t="shared" si="102"/>
        <v>393.43333431840597</v>
      </c>
      <c r="I308" s="15">
        <f t="shared" si="96"/>
        <v>1284.0633339278565</v>
      </c>
      <c r="J308" s="34">
        <f t="shared" si="112"/>
        <v>3140.952168919624</v>
      </c>
      <c r="K308" s="34">
        <f t="shared" si="97"/>
        <v>1.26</v>
      </c>
      <c r="L308" s="34">
        <f t="shared" si="113"/>
        <v>1.258710790421715</v>
      </c>
      <c r="M308" s="40">
        <f t="shared" si="103"/>
        <v>1.2892095782850443E-3</v>
      </c>
      <c r="N308" s="44">
        <f t="shared" si="98"/>
        <v>2.0000000000000001E-4</v>
      </c>
      <c r="O308" s="44">
        <f t="shared" si="104"/>
        <v>2.5784191565700888E-7</v>
      </c>
      <c r="P308" s="14">
        <f t="shared" si="99"/>
        <v>148.50739012809547</v>
      </c>
      <c r="Q308" s="44">
        <f t="shared" si="114"/>
        <v>3.8291429959850902E-5</v>
      </c>
      <c r="R308" s="73">
        <f t="shared" si="115"/>
        <v>3141.0724404696075</v>
      </c>
      <c r="S308" s="73">
        <f>Q308/(1/Mtc+1/(path_DqDp-V307))</f>
        <v>2.7992081379722347E-5</v>
      </c>
      <c r="T308" s="52">
        <f>D308*S308/(path_DqDp-E308/D308)</f>
        <v>5.0544041900782863E-2</v>
      </c>
      <c r="U308" s="73">
        <f t="shared" si="116"/>
        <v>3144.2181240226537</v>
      </c>
      <c r="V308" s="14">
        <f t="shared" si="100"/>
        <v>1.2587387817421949</v>
      </c>
      <c r="W308">
        <f t="shared" si="117"/>
        <v>3957.7492909640046</v>
      </c>
      <c r="X308">
        <f t="shared" si="101"/>
        <v>3.9362577035956867E-8</v>
      </c>
      <c r="Y308" s="44">
        <f t="shared" si="118"/>
        <v>-2.0987706125890602E-2</v>
      </c>
      <c r="Z308">
        <f t="shared" si="105"/>
        <v>3.8540493362798731E-7</v>
      </c>
      <c r="AA308" s="43">
        <f t="shared" si="119"/>
        <v>0.10799031580737095</v>
      </c>
    </row>
    <row r="309" spans="1:27">
      <c r="A309" s="74">
        <f t="shared" si="106"/>
        <v>301</v>
      </c>
      <c r="B309" s="40">
        <f t="shared" si="107"/>
        <v>10.099441376540742</v>
      </c>
      <c r="C309" s="51">
        <f t="shared" si="108"/>
        <v>-2.0987706125890604</v>
      </c>
      <c r="D309" s="34">
        <f t="shared" si="109"/>
        <v>3144.2181240226537</v>
      </c>
      <c r="E309" s="34">
        <f t="shared" si="110"/>
        <v>3957.7492909640046</v>
      </c>
      <c r="F309" s="14">
        <f t="shared" si="111"/>
        <v>0.63358080532861327</v>
      </c>
      <c r="G309" s="14">
        <f>F309-(Gamma-lambda*LN(D309))</f>
        <v>-6.1619386736201154E-2</v>
      </c>
      <c r="H309" s="15">
        <f t="shared" si="102"/>
        <v>393.43649662297651</v>
      </c>
      <c r="I309" s="15">
        <f t="shared" si="96"/>
        <v>1284.0835937924373</v>
      </c>
      <c r="J309" s="34">
        <f t="shared" si="112"/>
        <v>3141.0724404696075</v>
      </c>
      <c r="K309" s="34">
        <f t="shared" si="97"/>
        <v>1.26</v>
      </c>
      <c r="L309" s="34">
        <f t="shared" si="113"/>
        <v>1.2587387817421949</v>
      </c>
      <c r="M309" s="40">
        <f t="shared" si="103"/>
        <v>1.261218257805119E-3</v>
      </c>
      <c r="N309" s="44">
        <f t="shared" si="98"/>
        <v>2.0000000000000001E-4</v>
      </c>
      <c r="O309" s="44">
        <f t="shared" si="104"/>
        <v>2.522436515610238E-7</v>
      </c>
      <c r="P309" s="14">
        <f t="shared" si="99"/>
        <v>148.50734593896487</v>
      </c>
      <c r="Q309" s="44">
        <f t="shared" si="114"/>
        <v>3.7460035223280676E-5</v>
      </c>
      <c r="R309" s="73">
        <f t="shared" si="115"/>
        <v>3141.1901051538666</v>
      </c>
      <c r="S309" s="73">
        <f>Q309/(1/Mtc+1/(path_DqDp-V308))</f>
        <v>2.7384124306408985E-5</v>
      </c>
      <c r="T309" s="52">
        <f>D309*S309/(path_DqDp-E309/D309)</f>
        <v>4.9447870917867363E-2</v>
      </c>
      <c r="U309" s="73">
        <f t="shared" si="116"/>
        <v>3144.2675718935716</v>
      </c>
      <c r="V309" s="14">
        <f t="shared" si="100"/>
        <v>1.2587661651382871</v>
      </c>
      <c r="W309">
        <f t="shared" si="117"/>
        <v>3957.8976336411447</v>
      </c>
      <c r="X309">
        <f t="shared" si="101"/>
        <v>3.8508295843751933E-8</v>
      </c>
      <c r="Y309" s="44">
        <f t="shared" si="118"/>
        <v>-2.0987415373943198E-2</v>
      </c>
      <c r="Z309">
        <f t="shared" si="105"/>
        <v>3.7704350870704748E-7</v>
      </c>
      <c r="AA309" s="43">
        <f t="shared" si="119"/>
        <v>0.10819069285087966</v>
      </c>
    </row>
    <row r="310" spans="1:27">
      <c r="A310" s="74">
        <f t="shared" si="106"/>
        <v>302</v>
      </c>
      <c r="B310" s="40">
        <f t="shared" si="107"/>
        <v>10.119488772623193</v>
      </c>
      <c r="C310" s="51">
        <f t="shared" si="108"/>
        <v>-2.0987415373943197</v>
      </c>
      <c r="D310" s="34">
        <f t="shared" si="109"/>
        <v>3144.2675718935716</v>
      </c>
      <c r="E310" s="34">
        <f t="shared" si="110"/>
        <v>3957.8976336411447</v>
      </c>
      <c r="F310" s="14">
        <f t="shared" si="111"/>
        <v>0.63358032980142498</v>
      </c>
      <c r="G310" s="14">
        <f>F310-(Gamma-lambda*LN(D310))</f>
        <v>-6.161962636619589E-2</v>
      </c>
      <c r="H310" s="15">
        <f t="shared" si="102"/>
        <v>393.43959032065334</v>
      </c>
      <c r="I310" s="15">
        <f t="shared" si="96"/>
        <v>1284.1034142694566</v>
      </c>
      <c r="J310" s="34">
        <f t="shared" si="112"/>
        <v>3141.1901051538666</v>
      </c>
      <c r="K310" s="34">
        <f t="shared" si="97"/>
        <v>1.26</v>
      </c>
      <c r="L310" s="34">
        <f t="shared" si="113"/>
        <v>1.2587661651382871</v>
      </c>
      <c r="M310" s="40">
        <f t="shared" si="103"/>
        <v>1.2338348617129125E-3</v>
      </c>
      <c r="N310" s="44">
        <f t="shared" si="98"/>
        <v>2.0000000000000001E-4</v>
      </c>
      <c r="O310" s="44">
        <f t="shared" si="104"/>
        <v>2.4676697234258248E-7</v>
      </c>
      <c r="P310" s="14">
        <f t="shared" si="99"/>
        <v>148.50730270922048</v>
      </c>
      <c r="Q310" s="44">
        <f t="shared" si="114"/>
        <v>3.6646697460317732E-5</v>
      </c>
      <c r="R310" s="73">
        <f t="shared" si="115"/>
        <v>3141.3052193973158</v>
      </c>
      <c r="S310" s="73">
        <f>Q310/(1/Mtc+1/(path_DqDp-V309))</f>
        <v>2.6789379322571394E-5</v>
      </c>
      <c r="T310" s="52">
        <f>D310*S310/(path_DqDp-E310/D310)</f>
        <v>4.8375453651695842E-2</v>
      </c>
      <c r="U310" s="73">
        <f t="shared" si="116"/>
        <v>3144.3159473472233</v>
      </c>
      <c r="V310" s="14">
        <f t="shared" si="100"/>
        <v>1.2587929538206766</v>
      </c>
      <c r="W310">
        <f t="shared" si="117"/>
        <v>3958.04275910667</v>
      </c>
      <c r="X310">
        <f t="shared" si="101"/>
        <v>3.767255278206489E-8</v>
      </c>
      <c r="Y310" s="44">
        <f t="shared" si="118"/>
        <v>-2.0987130934418074E-2</v>
      </c>
      <c r="Z310">
        <f t="shared" si="105"/>
        <v>3.6886340138532538E-7</v>
      </c>
      <c r="AA310" s="43">
        <f t="shared" si="119"/>
        <v>0.10839106171428105</v>
      </c>
    </row>
    <row r="311" spans="1:27">
      <c r="A311" s="74">
        <f t="shared" si="106"/>
        <v>303</v>
      </c>
      <c r="B311" s="40">
        <f t="shared" si="107"/>
        <v>10.139535140280836</v>
      </c>
      <c r="C311" s="51">
        <f t="shared" si="108"/>
        <v>-2.0987130934418072</v>
      </c>
      <c r="D311" s="34">
        <f t="shared" si="109"/>
        <v>3144.3159473472233</v>
      </c>
      <c r="E311" s="34">
        <f t="shared" si="110"/>
        <v>3958.04275910667</v>
      </c>
      <c r="F311" s="14">
        <f t="shared" si="111"/>
        <v>0.63357986459830906</v>
      </c>
      <c r="G311" s="14">
        <f>F311-(Gamma-lambda*LN(D311))</f>
        <v>-6.161986079180759E-2</v>
      </c>
      <c r="H311" s="15">
        <f t="shared" si="102"/>
        <v>393.44261689918477</v>
      </c>
      <c r="I311" s="15">
        <f t="shared" si="96"/>
        <v>1284.1228048804453</v>
      </c>
      <c r="J311" s="34">
        <f t="shared" si="112"/>
        <v>3141.3052193973158</v>
      </c>
      <c r="K311" s="34">
        <f t="shared" si="97"/>
        <v>1.26</v>
      </c>
      <c r="L311" s="34">
        <f t="shared" si="113"/>
        <v>1.2587929538206766</v>
      </c>
      <c r="M311" s="40">
        <f t="shared" si="103"/>
        <v>1.2070461793234344E-3</v>
      </c>
      <c r="N311" s="44">
        <f t="shared" si="98"/>
        <v>2.0000000000000001E-4</v>
      </c>
      <c r="O311" s="44">
        <f t="shared" si="104"/>
        <v>2.4140923586468688E-7</v>
      </c>
      <c r="P311" s="14">
        <f t="shared" si="99"/>
        <v>148.5072604180281</v>
      </c>
      <c r="Q311" s="44">
        <f t="shared" si="114"/>
        <v>3.5851024257874226E-5</v>
      </c>
      <c r="R311" s="73">
        <f t="shared" si="115"/>
        <v>3141.4178384069382</v>
      </c>
      <c r="S311" s="73">
        <f>Q311/(1/Mtc+1/(path_DqDp-V310))</f>
        <v>2.6207558963261709E-5</v>
      </c>
      <c r="T311" s="52">
        <f>D311*S311/(path_DqDp-E311/D311)</f>
        <v>4.7326276200205394E-2</v>
      </c>
      <c r="U311" s="73">
        <f t="shared" si="116"/>
        <v>3144.3632736234235</v>
      </c>
      <c r="V311" s="14">
        <f t="shared" si="100"/>
        <v>1.2588191607126442</v>
      </c>
      <c r="W311">
        <f t="shared" si="117"/>
        <v>3958.1847370783003</v>
      </c>
      <c r="X311">
        <f t="shared" si="101"/>
        <v>3.6854945664337437E-8</v>
      </c>
      <c r="Y311" s="44">
        <f t="shared" si="118"/>
        <v>-2.0986852670236544E-2</v>
      </c>
      <c r="Z311">
        <f t="shared" si="105"/>
        <v>3.6086068344401113E-7</v>
      </c>
      <c r="AA311" s="43">
        <f t="shared" si="119"/>
        <v>0.10859142257496449</v>
      </c>
    </row>
    <row r="312" spans="1:27">
      <c r="A312" s="74">
        <f t="shared" si="106"/>
        <v>304</v>
      </c>
      <c r="B312" s="40">
        <f t="shared" si="107"/>
        <v>10.159580501821898</v>
      </c>
      <c r="C312" s="51">
        <f t="shared" si="108"/>
        <v>-2.0986852670236544</v>
      </c>
      <c r="D312" s="34">
        <f t="shared" si="109"/>
        <v>3144.3632736234235</v>
      </c>
      <c r="E312" s="34">
        <f t="shared" si="110"/>
        <v>3958.1847370783003</v>
      </c>
      <c r="F312" s="14">
        <f t="shared" si="111"/>
        <v>0.63357940949506886</v>
      </c>
      <c r="G312" s="14">
        <f>F312-(Gamma-lambda*LN(D312))</f>
        <v>-6.1620090126132565E-2</v>
      </c>
      <c r="H312" s="15">
        <f t="shared" si="102"/>
        <v>393.44557781408707</v>
      </c>
      <c r="I312" s="15">
        <f t="shared" si="96"/>
        <v>1284.1417749409336</v>
      </c>
      <c r="J312" s="34">
        <f t="shared" si="112"/>
        <v>3141.4178384069382</v>
      </c>
      <c r="K312" s="34">
        <f t="shared" si="97"/>
        <v>1.26</v>
      </c>
      <c r="L312" s="34">
        <f t="shared" si="113"/>
        <v>1.2588191607126442</v>
      </c>
      <c r="M312" s="40">
        <f t="shared" si="103"/>
        <v>1.1808392873557949E-3</v>
      </c>
      <c r="N312" s="44">
        <f t="shared" si="98"/>
        <v>2.0000000000000001E-4</v>
      </c>
      <c r="O312" s="44">
        <f t="shared" si="104"/>
        <v>2.3616785747115899E-7</v>
      </c>
      <c r="P312" s="14">
        <f t="shared" si="99"/>
        <v>148.50721904500628</v>
      </c>
      <c r="Q312" s="44">
        <f t="shared" si="114"/>
        <v>3.5072631740859229E-5</v>
      </c>
      <c r="R312" s="73">
        <f t="shared" si="115"/>
        <v>3141.528016197929</v>
      </c>
      <c r="S312" s="73">
        <f>Q312/(1/Mtc+1/(path_DqDp-V311))</f>
        <v>2.5638382032714743E-5</v>
      </c>
      <c r="T312" s="52">
        <f>D312*S312/(path_DqDp-E312/D312)</f>
        <v>4.6299835743534946E-2</v>
      </c>
      <c r="U312" s="73">
        <f t="shared" si="116"/>
        <v>3144.4095734591669</v>
      </c>
      <c r="V312" s="14">
        <f t="shared" si="100"/>
        <v>1.2588447984563322</v>
      </c>
      <c r="W312">
        <f t="shared" si="117"/>
        <v>3958.3236357653668</v>
      </c>
      <c r="X312">
        <f t="shared" si="101"/>
        <v>3.6055081025352196E-8</v>
      </c>
      <c r="Y312" s="44">
        <f t="shared" si="118"/>
        <v>-2.0986580447298047E-2</v>
      </c>
      <c r="Z312">
        <f t="shared" si="105"/>
        <v>3.530315115962257E-7</v>
      </c>
      <c r="AA312" s="43">
        <f t="shared" si="119"/>
        <v>0.10879177560647608</v>
      </c>
    </row>
    <row r="313" spans="1:27">
      <c r="A313" s="74">
        <f t="shared" si="106"/>
        <v>305</v>
      </c>
      <c r="B313" s="40">
        <f t="shared" si="107"/>
        <v>10.179624879071007</v>
      </c>
      <c r="C313" s="51">
        <f t="shared" si="108"/>
        <v>-2.0986580447298047</v>
      </c>
      <c r="D313" s="34">
        <f t="shared" si="109"/>
        <v>3144.4095734591669</v>
      </c>
      <c r="E313" s="34">
        <f t="shared" si="110"/>
        <v>3958.3236357653668</v>
      </c>
      <c r="F313" s="14">
        <f t="shared" si="111"/>
        <v>0.63357896427237848</v>
      </c>
      <c r="G313" s="14">
        <f>F313-(Gamma-lambda*LN(D313))</f>
        <v>-6.1620314479806648E-2</v>
      </c>
      <c r="H313" s="15">
        <f t="shared" si="102"/>
        <v>393.44847448934115</v>
      </c>
      <c r="I313" s="15">
        <f t="shared" si="96"/>
        <v>1284.160333564894</v>
      </c>
      <c r="J313" s="34">
        <f t="shared" si="112"/>
        <v>3141.528016197929</v>
      </c>
      <c r="K313" s="34">
        <f t="shared" si="97"/>
        <v>1.26</v>
      </c>
      <c r="L313" s="34">
        <f t="shared" si="113"/>
        <v>1.2588447984563322</v>
      </c>
      <c r="M313" s="40">
        <f t="shared" si="103"/>
        <v>1.1552015436677721E-3</v>
      </c>
      <c r="N313" s="44">
        <f t="shared" si="98"/>
        <v>2.0000000000000001E-4</v>
      </c>
      <c r="O313" s="44">
        <f t="shared" si="104"/>
        <v>2.3104030873355442E-7</v>
      </c>
      <c r="P313" s="14">
        <f t="shared" si="99"/>
        <v>148.50717857021621</v>
      </c>
      <c r="Q313" s="44">
        <f t="shared" si="114"/>
        <v>3.4311144386011852E-5</v>
      </c>
      <c r="R313" s="73">
        <f t="shared" si="115"/>
        <v>3141.6358056192853</v>
      </c>
      <c r="S313" s="73">
        <f>Q313/(1/Mtc+1/(path_DqDp-V312))</f>
        <v>2.5081573467024975E-5</v>
      </c>
      <c r="T313" s="52">
        <f>D313*S313/(path_DqDp-E313/D313)</f>
        <v>4.5295640306625938E-2</v>
      </c>
      <c r="U313" s="73">
        <f t="shared" si="116"/>
        <v>3144.4548690994734</v>
      </c>
      <c r="V313" s="14">
        <f t="shared" si="100"/>
        <v>1.2588698794188744</v>
      </c>
      <c r="W313">
        <f t="shared" si="117"/>
        <v>3958.4595219013468</v>
      </c>
      <c r="X313">
        <f t="shared" si="101"/>
        <v>3.5272573932324282E-8</v>
      </c>
      <c r="Y313" s="44">
        <f t="shared" si="118"/>
        <v>-2.0986314134415381E-2</v>
      </c>
      <c r="Z313">
        <f t="shared" si="105"/>
        <v>3.4537212568001987E-7</v>
      </c>
      <c r="AA313" s="43">
        <f t="shared" si="119"/>
        <v>0.10899212097860177</v>
      </c>
    </row>
    <row r="314" spans="1:27">
      <c r="A314" s="74">
        <f t="shared" si="106"/>
        <v>306</v>
      </c>
      <c r="B314" s="40">
        <f t="shared" si="107"/>
        <v>10.199668293379665</v>
      </c>
      <c r="C314" s="51">
        <f t="shared" si="108"/>
        <v>-2.098631413441538</v>
      </c>
      <c r="D314" s="34">
        <f t="shared" si="109"/>
        <v>3144.4548690994734</v>
      </c>
      <c r="E314" s="34">
        <f t="shared" si="110"/>
        <v>3958.4595219013468</v>
      </c>
      <c r="F314" s="14">
        <f t="shared" si="111"/>
        <v>0.63357852871567688</v>
      </c>
      <c r="G314" s="14">
        <f>F314-(Gamma-lambda*LN(D314))</f>
        <v>-6.1620533961059154E-2</v>
      </c>
      <c r="H314" s="15">
        <f t="shared" si="102"/>
        <v>393.45130831807495</v>
      </c>
      <c r="I314" s="15">
        <f t="shared" si="96"/>
        <v>1284.1784896690911</v>
      </c>
      <c r="J314" s="34">
        <f t="shared" si="112"/>
        <v>3141.6358056192853</v>
      </c>
      <c r="K314" s="34">
        <f t="shared" si="97"/>
        <v>1.26</v>
      </c>
      <c r="L314" s="34">
        <f t="shared" si="113"/>
        <v>1.2588698794188744</v>
      </c>
      <c r="M314" s="40">
        <f t="shared" si="103"/>
        <v>1.1301205811256043E-3</v>
      </c>
      <c r="N314" s="44">
        <f t="shared" si="98"/>
        <v>2.0000000000000001E-4</v>
      </c>
      <c r="O314" s="44">
        <f t="shared" si="104"/>
        <v>2.2602411622512088E-7</v>
      </c>
      <c r="P314" s="14">
        <f t="shared" si="99"/>
        <v>148.50713897415247</v>
      </c>
      <c r="Q314" s="44">
        <f t="shared" si="114"/>
        <v>3.3566194839754015E-5</v>
      </c>
      <c r="R314" s="73">
        <f t="shared" si="115"/>
        <v>3141.7412583788528</v>
      </c>
      <c r="S314" s="73">
        <f>Q314/(1/Mtc+1/(path_DqDp-V313))</f>
        <v>2.4536864199815832E-5</v>
      </c>
      <c r="T314" s="52">
        <f>D314*S314/(path_DqDp-E314/D314)</f>
        <v>4.4313208526765312E-2</v>
      </c>
      <c r="U314" s="73">
        <f t="shared" si="116"/>
        <v>3144.4991823079999</v>
      </c>
      <c r="V314" s="14">
        <f t="shared" si="100"/>
        <v>1.2588944156983919</v>
      </c>
      <c r="W314">
        <f t="shared" si="117"/>
        <v>3958.5924607757006</v>
      </c>
      <c r="X314">
        <f t="shared" si="101"/>
        <v>3.4507047800017269E-8</v>
      </c>
      <c r="Y314" s="44">
        <f t="shared" si="118"/>
        <v>-2.0986053603251356E-2</v>
      </c>
      <c r="Z314">
        <f t="shared" si="105"/>
        <v>3.3787884686958372E-7</v>
      </c>
      <c r="AA314" s="43">
        <f t="shared" si="119"/>
        <v>0.10919245885744863</v>
      </c>
    </row>
    <row r="315" spans="1:27">
      <c r="A315" s="74">
        <f t="shared" si="106"/>
        <v>307</v>
      </c>
      <c r="B315" s="40">
        <f t="shared" si="107"/>
        <v>10.219710765636483</v>
      </c>
      <c r="C315" s="51">
        <f t="shared" si="108"/>
        <v>-2.0986053603251356</v>
      </c>
      <c r="D315" s="34">
        <f t="shared" si="109"/>
        <v>3144.4991823079999</v>
      </c>
      <c r="E315" s="34">
        <f t="shared" si="110"/>
        <v>3958.5924607757006</v>
      </c>
      <c r="F315" s="14">
        <f t="shared" si="111"/>
        <v>0.63357810261506464</v>
      </c>
      <c r="G315" s="14">
        <f>F315-(Gamma-lambda*LN(D315))</f>
        <v>-6.1620748675764392E-2</v>
      </c>
      <c r="H315" s="15">
        <f t="shared" si="102"/>
        <v>393.45408066323023</v>
      </c>
      <c r="I315" s="15">
        <f t="shared" si="96"/>
        <v>1284.196251977331</v>
      </c>
      <c r="J315" s="34">
        <f t="shared" si="112"/>
        <v>3141.7412583788528</v>
      </c>
      <c r="K315" s="34">
        <f t="shared" si="97"/>
        <v>1.26</v>
      </c>
      <c r="L315" s="34">
        <f t="shared" si="113"/>
        <v>1.2588944156983919</v>
      </c>
      <c r="M315" s="40">
        <f t="shared" si="103"/>
        <v>1.1055843016081202E-3</v>
      </c>
      <c r="N315" s="44">
        <f t="shared" si="98"/>
        <v>2.0000000000000001E-4</v>
      </c>
      <c r="O315" s="44">
        <f t="shared" si="104"/>
        <v>2.2111686032162405E-7</v>
      </c>
      <c r="P315" s="14">
        <f t="shared" si="99"/>
        <v>148.50710023773317</v>
      </c>
      <c r="Q315" s="44">
        <f t="shared" si="114"/>
        <v>3.2837423740036268E-5</v>
      </c>
      <c r="R315" s="73">
        <f t="shared" si="115"/>
        <v>3141.8444250678353</v>
      </c>
      <c r="S315" s="73">
        <f>Q315/(1/Mtc+1/(path_DqDp-V314))</f>
        <v>2.4003991030879353E-5</v>
      </c>
      <c r="T315" s="52">
        <f>D315*S315/(path_DqDp-E315/D315)</f>
        <v>4.335206942605116E-2</v>
      </c>
      <c r="U315" s="73">
        <f t="shared" si="116"/>
        <v>3144.5425343774259</v>
      </c>
      <c r="V315" s="14">
        <f t="shared" si="100"/>
        <v>1.2589184191298546</v>
      </c>
      <c r="W315">
        <f t="shared" si="117"/>
        <v>3958.7225162650157</v>
      </c>
      <c r="X315">
        <f t="shared" si="101"/>
        <v>3.3758134209860956E-8</v>
      </c>
      <c r="Y315" s="44">
        <f t="shared" si="118"/>
        <v>-2.0985798728256826E-2</v>
      </c>
      <c r="Z315">
        <f t="shared" si="105"/>
        <v>3.3054807589191925E-7</v>
      </c>
      <c r="AA315" s="43">
        <f t="shared" si="119"/>
        <v>0.10939278940552452</v>
      </c>
    </row>
    <row r="316" spans="1:27">
      <c r="A316" s="74">
        <f t="shared" si="106"/>
        <v>308</v>
      </c>
      <c r="B316" s="40">
        <f t="shared" si="107"/>
        <v>10.239752316277224</v>
      </c>
      <c r="C316" s="51">
        <f t="shared" si="108"/>
        <v>-2.0985798728256828</v>
      </c>
      <c r="D316" s="34">
        <f t="shared" si="109"/>
        <v>3144.5425343774259</v>
      </c>
      <c r="E316" s="34">
        <f t="shared" si="110"/>
        <v>3958.7225162650157</v>
      </c>
      <c r="F316" s="14">
        <f t="shared" si="111"/>
        <v>0.63357768576520213</v>
      </c>
      <c r="G316" s="14">
        <f>F316-(Gamma-lambda*LN(D316))</f>
        <v>-6.1620958727494402E-2</v>
      </c>
      <c r="H316" s="15">
        <f t="shared" si="102"/>
        <v>393.45679285821626</v>
      </c>
      <c r="I316" s="15">
        <f t="shared" si="96"/>
        <v>1284.2136290246297</v>
      </c>
      <c r="J316" s="34">
        <f t="shared" si="112"/>
        <v>3141.8444250678353</v>
      </c>
      <c r="K316" s="34">
        <f t="shared" si="97"/>
        <v>1.26</v>
      </c>
      <c r="L316" s="34">
        <f t="shared" si="113"/>
        <v>1.2589184191298546</v>
      </c>
      <c r="M316" s="40">
        <f t="shared" si="103"/>
        <v>1.0815808701454266E-3</v>
      </c>
      <c r="N316" s="44">
        <f t="shared" si="98"/>
        <v>2.0000000000000001E-4</v>
      </c>
      <c r="O316" s="44">
        <f t="shared" si="104"/>
        <v>2.1631617402908532E-7</v>
      </c>
      <c r="P316" s="14">
        <f t="shared" si="99"/>
        <v>148.50706234229111</v>
      </c>
      <c r="Q316" s="44">
        <f t="shared" si="114"/>
        <v>3.2124479542183265E-5</v>
      </c>
      <c r="R316" s="73">
        <f t="shared" si="115"/>
        <v>3141.9453551847932</v>
      </c>
      <c r="S316" s="73">
        <f>Q316/(1/Mtc+1/(path_DqDp-V315))</f>
        <v>2.3482696497788924E-5</v>
      </c>
      <c r="T316" s="52">
        <f>D316*S316/(path_DqDp-E316/D316)</f>
        <v>4.2411762188804894E-2</v>
      </c>
      <c r="U316" s="73">
        <f t="shared" si="116"/>
        <v>3144.5849461396147</v>
      </c>
      <c r="V316" s="14">
        <f t="shared" si="100"/>
        <v>1.2589419012908201</v>
      </c>
      <c r="W316">
        <f t="shared" si="117"/>
        <v>3958.8497508634973</v>
      </c>
      <c r="X316">
        <f t="shared" si="101"/>
        <v>3.3025472733081768E-8</v>
      </c>
      <c r="Y316" s="44">
        <f t="shared" si="118"/>
        <v>-2.0985549386610063E-2</v>
      </c>
      <c r="Z316">
        <f t="shared" si="105"/>
        <v>3.2337629135180123E-7</v>
      </c>
      <c r="AA316" s="43">
        <f t="shared" si="119"/>
        <v>0.10959311278181587</v>
      </c>
    </row>
    <row r="317" spans="1:27">
      <c r="A317" s="74">
        <f t="shared" si="106"/>
        <v>309</v>
      </c>
      <c r="B317" s="40">
        <f t="shared" si="107"/>
        <v>10.259792965294585</v>
      </c>
      <c r="C317" s="51">
        <f t="shared" si="108"/>
        <v>-2.0985549386610063</v>
      </c>
      <c r="D317" s="34">
        <f t="shared" si="109"/>
        <v>3144.5849461396147</v>
      </c>
      <c r="E317" s="34">
        <f t="shared" si="110"/>
        <v>3958.8497508634973</v>
      </c>
      <c r="F317" s="14">
        <f t="shared" si="111"/>
        <v>0.63357727796521091</v>
      </c>
      <c r="G317" s="14">
        <f>F317-(Gamma-lambda*LN(D317))</f>
        <v>-6.162116421756747E-2</v>
      </c>
      <c r="H317" s="15">
        <f t="shared" si="102"/>
        <v>393.45944620754784</v>
      </c>
      <c r="I317" s="15">
        <f t="shared" si="96"/>
        <v>1284.2306291612829</v>
      </c>
      <c r="J317" s="34">
        <f t="shared" si="112"/>
        <v>3141.9453551847932</v>
      </c>
      <c r="K317" s="34">
        <f t="shared" si="97"/>
        <v>1.26</v>
      </c>
      <c r="L317" s="34">
        <f t="shared" si="113"/>
        <v>1.2589419012908201</v>
      </c>
      <c r="M317" s="40">
        <f t="shared" si="103"/>
        <v>1.0580987091799443E-3</v>
      </c>
      <c r="N317" s="44">
        <f t="shared" si="98"/>
        <v>2.0000000000000001E-4</v>
      </c>
      <c r="O317" s="44">
        <f t="shared" si="104"/>
        <v>2.1161974183598888E-7</v>
      </c>
      <c r="P317" s="14">
        <f t="shared" si="99"/>
        <v>148.50702526956465</v>
      </c>
      <c r="Q317" s="44">
        <f t="shared" si="114"/>
        <v>3.1427018348375949E-5</v>
      </c>
      <c r="R317" s="73">
        <f t="shared" si="115"/>
        <v>3142.0440971591202</v>
      </c>
      <c r="S317" s="73">
        <f>Q317/(1/Mtc+1/(path_DqDp-V316))</f>
        <v>2.2972728750217567E-5</v>
      </c>
      <c r="T317" s="52">
        <f>D317*S317/(path_DqDp-E317/D317)</f>
        <v>4.1491835943465283E-2</v>
      </c>
      <c r="U317" s="73">
        <f t="shared" si="116"/>
        <v>3144.626437975558</v>
      </c>
      <c r="V317" s="14">
        <f t="shared" si="100"/>
        <v>1.2589648735070411</v>
      </c>
      <c r="W317">
        <f t="shared" si="117"/>
        <v>3958.9742257127955</v>
      </c>
      <c r="X317">
        <f t="shared" si="101"/>
        <v>3.2308710757477532E-8</v>
      </c>
      <c r="Y317" s="44">
        <f t="shared" si="118"/>
        <v>-2.098530545815747E-2</v>
      </c>
      <c r="Z317">
        <f t="shared" si="105"/>
        <v>3.1636004802514579E-7</v>
      </c>
      <c r="AA317" s="43">
        <f t="shared" si="119"/>
        <v>0.10979342914186389</v>
      </c>
    </row>
    <row r="318" spans="1:27">
      <c r="A318" s="74">
        <f t="shared" si="106"/>
        <v>310</v>
      </c>
      <c r="B318" s="40">
        <f t="shared" si="107"/>
        <v>10.279832732247808</v>
      </c>
      <c r="C318" s="51">
        <f t="shared" si="108"/>
        <v>-2.0985305458157471</v>
      </c>
      <c r="D318" s="34">
        <f t="shared" si="109"/>
        <v>3144.626437975558</v>
      </c>
      <c r="E318" s="34">
        <f t="shared" si="110"/>
        <v>3958.9742257127955</v>
      </c>
      <c r="F318" s="14">
        <f t="shared" si="111"/>
        <v>0.63357687901857607</v>
      </c>
      <c r="G318" s="14">
        <f>F318-(Gamma-lambda*LN(D318))</f>
        <v>-6.1621365245098869E-2</v>
      </c>
      <c r="H318" s="15">
        <f t="shared" si="102"/>
        <v>393.46204198747114</v>
      </c>
      <c r="I318" s="15">
        <f t="shared" si="96"/>
        <v>1284.2472605568535</v>
      </c>
      <c r="J318" s="34">
        <f t="shared" si="112"/>
        <v>3142.0440971591202</v>
      </c>
      <c r="K318" s="34">
        <f t="shared" si="97"/>
        <v>1.26</v>
      </c>
      <c r="L318" s="34">
        <f t="shared" si="113"/>
        <v>1.2589648735070411</v>
      </c>
      <c r="M318" s="40">
        <f t="shared" si="103"/>
        <v>1.0351264929588933E-3</v>
      </c>
      <c r="N318" s="44">
        <f t="shared" si="98"/>
        <v>2.0000000000000001E-4</v>
      </c>
      <c r="O318" s="44">
        <f t="shared" si="104"/>
        <v>2.0702529859177865E-7</v>
      </c>
      <c r="P318" s="14">
        <f t="shared" si="99"/>
        <v>148.50698900168874</v>
      </c>
      <c r="Q318" s="44">
        <f t="shared" si="114"/>
        <v>3.0744703741040596E-5</v>
      </c>
      <c r="R318" s="73">
        <f t="shared" si="115"/>
        <v>3142.1406983740289</v>
      </c>
      <c r="S318" s="73">
        <f>Q318/(1/Mtc+1/(path_DqDp-V317))</f>
        <v>2.2473841427157286E-5</v>
      </c>
      <c r="T318" s="52">
        <f>D318*S318/(path_DqDp-E318/D318)</f>
        <v>4.059184954933473E-2</v>
      </c>
      <c r="U318" s="73">
        <f t="shared" si="116"/>
        <v>3144.6670298251074</v>
      </c>
      <c r="V318" s="14">
        <f t="shared" si="100"/>
        <v>1.2589873468579542</v>
      </c>
      <c r="W318">
        <f t="shared" si="117"/>
        <v>3959.0960006311952</v>
      </c>
      <c r="X318">
        <f t="shared" si="101"/>
        <v>3.1607503318118025E-8</v>
      </c>
      <c r="Y318" s="44">
        <f t="shared" si="118"/>
        <v>-2.0985066825355558E-2</v>
      </c>
      <c r="Z318">
        <f t="shared" si="105"/>
        <v>3.0949597522708124E-7</v>
      </c>
      <c r="AA318" s="43">
        <f t="shared" si="119"/>
        <v>0.10999373863783912</v>
      </c>
    </row>
    <row r="319" spans="1:27">
      <c r="A319" s="74">
        <f t="shared" si="106"/>
        <v>311</v>
      </c>
      <c r="B319" s="40">
        <f t="shared" si="107"/>
        <v>10.29987163627206</v>
      </c>
      <c r="C319" s="51">
        <f t="shared" si="108"/>
        <v>-2.0985066825355556</v>
      </c>
      <c r="D319" s="34">
        <f t="shared" si="109"/>
        <v>3144.6670298251074</v>
      </c>
      <c r="E319" s="34">
        <f t="shared" si="110"/>
        <v>3959.0960006311952</v>
      </c>
      <c r="F319" s="14">
        <f t="shared" si="111"/>
        <v>0.63357648873305195</v>
      </c>
      <c r="G319" s="14">
        <f>F319-(Gamma-lambda*LN(D319))</f>
        <v>-6.1621561907047817E-2</v>
      </c>
      <c r="H319" s="15">
        <f t="shared" si="102"/>
        <v>393.46458144657493</v>
      </c>
      <c r="I319" s="15">
        <f t="shared" si="96"/>
        <v>1284.2635312040736</v>
      </c>
      <c r="J319" s="34">
        <f t="shared" si="112"/>
        <v>3142.1406983740289</v>
      </c>
      <c r="K319" s="34">
        <f t="shared" si="97"/>
        <v>1.26</v>
      </c>
      <c r="L319" s="34">
        <f t="shared" si="113"/>
        <v>1.2589873468579542</v>
      </c>
      <c r="M319" s="40">
        <f t="shared" si="103"/>
        <v>1.012653142045794E-3</v>
      </c>
      <c r="N319" s="44">
        <f t="shared" si="98"/>
        <v>2.0000000000000001E-4</v>
      </c>
      <c r="O319" s="44">
        <f t="shared" si="104"/>
        <v>2.0253062840915882E-7</v>
      </c>
      <c r="P319" s="14">
        <f t="shared" si="99"/>
        <v>148.50695352118655</v>
      </c>
      <c r="Q319" s="44">
        <f t="shared" si="114"/>
        <v>3.0077206619775651E-5</v>
      </c>
      <c r="R319" s="73">
        <f t="shared" si="115"/>
        <v>3142.2352051890421</v>
      </c>
      <c r="S319" s="73">
        <f>Q319/(1/Mtc+1/(path_DqDp-V318))</f>
        <v>2.1985793536767662E-5</v>
      </c>
      <c r="T319" s="52">
        <f>D319*S319/(path_DqDp-E319/D319)</f>
        <v>3.9711371387703739E-2</v>
      </c>
      <c r="U319" s="73">
        <f t="shared" si="116"/>
        <v>3144.7067411964949</v>
      </c>
      <c r="V319" s="14">
        <f t="shared" si="100"/>
        <v>1.2590093321820457</v>
      </c>
      <c r="W319">
        <f t="shared" si="117"/>
        <v>3959.2151341421763</v>
      </c>
      <c r="X319">
        <f t="shared" si="101"/>
        <v>3.0921512931595867E-8</v>
      </c>
      <c r="Y319" s="44">
        <f t="shared" si="118"/>
        <v>-2.0984833373214218E-2</v>
      </c>
      <c r="Z319">
        <f t="shared" si="105"/>
        <v>3.027807751922819E-7</v>
      </c>
      <c r="AA319" s="43">
        <f t="shared" si="119"/>
        <v>0.11019404141861432</v>
      </c>
    </row>
    <row r="320" spans="1:27">
      <c r="A320" s="74">
        <f t="shared" si="106"/>
        <v>312</v>
      </c>
      <c r="B320" s="40">
        <f t="shared" si="107"/>
        <v>10.319909696087624</v>
      </c>
      <c r="C320" s="51">
        <f t="shared" si="108"/>
        <v>-2.0984833373214218</v>
      </c>
      <c r="D320" s="34">
        <f t="shared" si="109"/>
        <v>3144.7067411964949</v>
      </c>
      <c r="E320" s="34">
        <f t="shared" si="110"/>
        <v>3959.2151341421763</v>
      </c>
      <c r="F320" s="14">
        <f t="shared" si="111"/>
        <v>0.63357610692056887</v>
      </c>
      <c r="G320" s="14">
        <f>F320-(Gamma-lambda*LN(D320))</f>
        <v>-6.1621754298264997E-2</v>
      </c>
      <c r="H320" s="15">
        <f t="shared" si="102"/>
        <v>393.46706580638863</v>
      </c>
      <c r="I320" s="15">
        <f t="shared" si="96"/>
        <v>1284.2794489226599</v>
      </c>
      <c r="J320" s="34">
        <f t="shared" si="112"/>
        <v>3142.2352051890421</v>
      </c>
      <c r="K320" s="34">
        <f t="shared" si="97"/>
        <v>1.26</v>
      </c>
      <c r="L320" s="34">
        <f t="shared" si="113"/>
        <v>1.2590093321820457</v>
      </c>
      <c r="M320" s="40">
        <f t="shared" si="103"/>
        <v>9.9066781795431602E-4</v>
      </c>
      <c r="N320" s="44">
        <f t="shared" si="98"/>
        <v>2.0000000000000001E-4</v>
      </c>
      <c r="O320" s="44">
        <f t="shared" si="104"/>
        <v>1.9813356359086321E-7</v>
      </c>
      <c r="P320" s="14">
        <f t="shared" si="99"/>
        <v>148.50691881096083</v>
      </c>
      <c r="Q320" s="44">
        <f t="shared" si="114"/>
        <v>2.9424205041914665E-5</v>
      </c>
      <c r="R320" s="73">
        <f t="shared" si="115"/>
        <v>3142.3276629620091</v>
      </c>
      <c r="S320" s="73">
        <f>Q320/(1/Mtc+1/(path_DqDp-V319))</f>
        <v>2.1508349338923753E-5</v>
      </c>
      <c r="T320" s="52">
        <f>D320*S320/(path_DqDp-E320/D320)</f>
        <v>3.8849979157496072E-2</v>
      </c>
      <c r="U320" s="73">
        <f t="shared" si="116"/>
        <v>3144.7455911756524</v>
      </c>
      <c r="V320" s="14">
        <f t="shared" si="100"/>
        <v>1.2590308400821033</v>
      </c>
      <c r="W320">
        <f t="shared" si="117"/>
        <v>3959.3316835023725</v>
      </c>
      <c r="X320">
        <f t="shared" si="101"/>
        <v>3.0250409433932819E-8</v>
      </c>
      <c r="Y320" s="44">
        <f t="shared" si="118"/>
        <v>-2.0984604989241193E-2</v>
      </c>
      <c r="Z320">
        <f t="shared" si="105"/>
        <v>2.9621122153456542E-7</v>
      </c>
      <c r="AA320" s="43">
        <f t="shared" si="119"/>
        <v>0.11039433762983585</v>
      </c>
    </row>
    <row r="321" spans="1:27">
      <c r="A321" s="74">
        <f t="shared" si="106"/>
        <v>313</v>
      </c>
      <c r="B321" s="40">
        <f t="shared" si="107"/>
        <v>10.339946930008878</v>
      </c>
      <c r="C321" s="51">
        <f t="shared" si="108"/>
        <v>-2.0984604989241191</v>
      </c>
      <c r="D321" s="34">
        <f t="shared" si="109"/>
        <v>3144.7455911756524</v>
      </c>
      <c r="E321" s="34">
        <f t="shared" si="110"/>
        <v>3959.3316835023725</v>
      </c>
      <c r="F321" s="14">
        <f t="shared" si="111"/>
        <v>0.63357573339714268</v>
      </c>
      <c r="G321" s="14">
        <f>F321-(Gamma-lambda*LN(D321))</f>
        <v>-6.1621942511537964E-2</v>
      </c>
      <c r="H321" s="15">
        <f t="shared" si="102"/>
        <v>393.4694962619688</v>
      </c>
      <c r="I321" s="15">
        <f t="shared" si="96"/>
        <v>1284.2950213630493</v>
      </c>
      <c r="J321" s="34">
        <f t="shared" si="112"/>
        <v>3142.3276629620091</v>
      </c>
      <c r="K321" s="34">
        <f t="shared" si="97"/>
        <v>1.26</v>
      </c>
      <c r="L321" s="34">
        <f t="shared" si="113"/>
        <v>1.2590308400821033</v>
      </c>
      <c r="M321" s="40">
        <f t="shared" si="103"/>
        <v>9.6915991789670031E-4</v>
      </c>
      <c r="N321" s="44">
        <f t="shared" si="98"/>
        <v>2.0000000000000001E-4</v>
      </c>
      <c r="O321" s="44">
        <f t="shared" si="104"/>
        <v>1.9383198357934007E-7</v>
      </c>
      <c r="P321" s="14">
        <f t="shared" si="99"/>
        <v>148.50688485428569</v>
      </c>
      <c r="Q321" s="44">
        <f t="shared" si="114"/>
        <v>2.8785384066494851E-5</v>
      </c>
      <c r="R321" s="73">
        <f t="shared" si="115"/>
        <v>3142.4181160706503</v>
      </c>
      <c r="S321" s="73">
        <f>Q321/(1/Mtc+1/(path_DqDp-V320))</f>
        <v>2.1041278230292972E-5</v>
      </c>
      <c r="T321" s="52">
        <f>D321*S321/(path_DqDp-E321/D321)</f>
        <v>3.8007259675142423E-2</v>
      </c>
      <c r="U321" s="73">
        <f t="shared" si="116"/>
        <v>3144.7835984353273</v>
      </c>
      <c r="V321" s="14">
        <f t="shared" si="100"/>
        <v>1.2590518809303506</v>
      </c>
      <c r="W321">
        <f t="shared" si="117"/>
        <v>3959.4457047289152</v>
      </c>
      <c r="X321">
        <f t="shared" si="101"/>
        <v>2.9593869821907834E-8</v>
      </c>
      <c r="Y321" s="44">
        <f t="shared" si="118"/>
        <v>-2.0984381563387791E-2</v>
      </c>
      <c r="Z321">
        <f t="shared" si="105"/>
        <v>2.8978415766899412E-7</v>
      </c>
      <c r="AA321" s="43">
        <f t="shared" si="119"/>
        <v>0.11059462741399352</v>
      </c>
    </row>
    <row r="322" spans="1:27">
      <c r="A322" s="74">
        <f t="shared" si="106"/>
        <v>314</v>
      </c>
      <c r="B322" s="40">
        <f t="shared" si="107"/>
        <v>10.359983355953092</v>
      </c>
      <c r="C322" s="51">
        <f t="shared" si="108"/>
        <v>-2.0984381563387791</v>
      </c>
      <c r="D322" s="34">
        <f t="shared" si="109"/>
        <v>3144.7835984353273</v>
      </c>
      <c r="E322" s="34">
        <f t="shared" si="110"/>
        <v>3959.4457047289152</v>
      </c>
      <c r="F322" s="14">
        <f t="shared" si="111"/>
        <v>0.63357536798278591</v>
      </c>
      <c r="G322" s="14">
        <f>F322-(Gamma-lambda*LN(D322))</f>
        <v>-6.1622126637636776E-2</v>
      </c>
      <c r="H322" s="15">
        <f t="shared" si="102"/>
        <v>393.47187398247115</v>
      </c>
      <c r="I322" s="15">
        <f t="shared" si="96"/>
        <v>1284.3102560100549</v>
      </c>
      <c r="J322" s="34">
        <f t="shared" si="112"/>
        <v>3142.4181160706503</v>
      </c>
      <c r="K322" s="34">
        <f t="shared" si="97"/>
        <v>1.26</v>
      </c>
      <c r="L322" s="34">
        <f t="shared" si="113"/>
        <v>1.2590518809303506</v>
      </c>
      <c r="M322" s="40">
        <f t="shared" si="103"/>
        <v>9.4811906964942239E-4</v>
      </c>
      <c r="N322" s="44">
        <f t="shared" si="98"/>
        <v>2.0000000000000001E-4</v>
      </c>
      <c r="O322" s="44">
        <f t="shared" si="104"/>
        <v>1.8962381392988448E-7</v>
      </c>
      <c r="P322" s="14">
        <f t="shared" si="99"/>
        <v>148.50685163479875</v>
      </c>
      <c r="Q322" s="44">
        <f t="shared" si="114"/>
        <v>2.8160435601710039E-5</v>
      </c>
      <c r="R322" s="73">
        <f t="shared" si="115"/>
        <v>3142.5066079336411</v>
      </c>
      <c r="S322" s="73">
        <f>Q322/(1/Mtc+1/(path_DqDp-V321))</f>
        <v>2.0584354631996872E-5</v>
      </c>
      <c r="T322" s="52">
        <f>D322*S322/(path_DqDp-E322/D322)</f>
        <v>3.7182808678798009E-2</v>
      </c>
      <c r="U322" s="73">
        <f t="shared" si="116"/>
        <v>3144.820781244006</v>
      </c>
      <c r="V322" s="14">
        <f t="shared" si="100"/>
        <v>1.2590724648734677</v>
      </c>
      <c r="W322">
        <f t="shared" si="117"/>
        <v>3959.5572526261949</v>
      </c>
      <c r="X322">
        <f t="shared" si="101"/>
        <v>2.8951578097891407E-8</v>
      </c>
      <c r="Y322" s="44">
        <f t="shared" si="118"/>
        <v>-2.0984162987995762E-2</v>
      </c>
      <c r="Z322">
        <f t="shared" si="105"/>
        <v>2.8349649531665316E-7</v>
      </c>
      <c r="AA322" s="43">
        <f t="shared" si="119"/>
        <v>0.11079491091048883</v>
      </c>
    </row>
    <row r="323" spans="1:27">
      <c r="A323" s="74">
        <f t="shared" si="106"/>
        <v>315</v>
      </c>
      <c r="B323" s="40">
        <f t="shared" si="107"/>
        <v>10.380018991449024</v>
      </c>
      <c r="C323" s="51">
        <f t="shared" si="108"/>
        <v>-2.098416298799576</v>
      </c>
      <c r="D323" s="34">
        <f t="shared" si="109"/>
        <v>3144.820781244006</v>
      </c>
      <c r="E323" s="34">
        <f t="shared" si="110"/>
        <v>3959.5572526261949</v>
      </c>
      <c r="F323" s="14">
        <f t="shared" si="111"/>
        <v>0.6335750105014204</v>
      </c>
      <c r="G323" s="14">
        <f>F323-(Gamma-lambda*LN(D323))</f>
        <v>-6.1622306765357626E-2</v>
      </c>
      <c r="H323" s="15">
        <f t="shared" si="102"/>
        <v>393.4742001117113</v>
      </c>
      <c r="I323" s="15">
        <f t="shared" si="96"/>
        <v>1284.3251601864404</v>
      </c>
      <c r="J323" s="34">
        <f t="shared" si="112"/>
        <v>3142.5066079336411</v>
      </c>
      <c r="K323" s="34">
        <f t="shared" si="97"/>
        <v>1.26</v>
      </c>
      <c r="L323" s="34">
        <f t="shared" si="113"/>
        <v>1.2590724648734677</v>
      </c>
      <c r="M323" s="40">
        <f t="shared" si="103"/>
        <v>9.2753512653231951E-4</v>
      </c>
      <c r="N323" s="44">
        <f t="shared" si="98"/>
        <v>2.0000000000000001E-4</v>
      </c>
      <c r="O323" s="44">
        <f t="shared" si="104"/>
        <v>1.8550702530646391E-7</v>
      </c>
      <c r="P323" s="14">
        <f t="shared" si="99"/>
        <v>148.50681913649277</v>
      </c>
      <c r="Q323" s="44">
        <f t="shared" si="114"/>
        <v>2.7549058255735824E-5</v>
      </c>
      <c r="R323" s="73">
        <f t="shared" si="115"/>
        <v>3142.5931810312522</v>
      </c>
      <c r="S323" s="73">
        <f>Q323/(1/Mtc+1/(path_DqDp-V322))</f>
        <v>2.0137357879774125E-5</v>
      </c>
      <c r="T323" s="52">
        <f>D323*S323/(path_DqDp-E323/D323)</f>
        <v>3.6376230636767218E-2</v>
      </c>
      <c r="U323" s="73">
        <f t="shared" si="116"/>
        <v>3144.8571574746429</v>
      </c>
      <c r="V323" s="14">
        <f t="shared" si="100"/>
        <v>1.2590926018375084</v>
      </c>
      <c r="W323">
        <f t="shared" si="117"/>
        <v>3959.6663808120588</v>
      </c>
      <c r="X323">
        <f t="shared" si="101"/>
        <v>2.8323225118074167E-8</v>
      </c>
      <c r="Y323" s="44">
        <f t="shared" si="118"/>
        <v>-2.0983949157745339E-2</v>
      </c>
      <c r="Z323">
        <f t="shared" si="105"/>
        <v>2.773452130608693E-7</v>
      </c>
      <c r="AA323" s="43">
        <f t="shared" si="119"/>
        <v>0.1109951882557019</v>
      </c>
    </row>
    <row r="324" spans="1:27">
      <c r="A324" s="74">
        <f t="shared" si="106"/>
        <v>316</v>
      </c>
      <c r="B324" s="40">
        <f t="shared" si="107"/>
        <v>10.400053853645344</v>
      </c>
      <c r="C324" s="51">
        <f t="shared" si="108"/>
        <v>-2.0983949157745339</v>
      </c>
      <c r="D324" s="34">
        <f t="shared" si="109"/>
        <v>3144.8571574746429</v>
      </c>
      <c r="E324" s="34">
        <f t="shared" si="110"/>
        <v>3959.6663808120588</v>
      </c>
      <c r="F324" s="14">
        <f t="shared" si="111"/>
        <v>0.63357466078079316</v>
      </c>
      <c r="G324" s="14">
        <f>F324-(Gamma-lambda*LN(D324))</f>
        <v>-6.1622482981565474E-2</v>
      </c>
      <c r="H324" s="15">
        <f t="shared" si="102"/>
        <v>393.4764757687135</v>
      </c>
      <c r="I324" s="15">
        <f t="shared" si="96"/>
        <v>1284.3397410564223</v>
      </c>
      <c r="J324" s="34">
        <f t="shared" si="112"/>
        <v>3142.5931810312522</v>
      </c>
      <c r="K324" s="34">
        <f t="shared" si="97"/>
        <v>1.26</v>
      </c>
      <c r="L324" s="34">
        <f t="shared" si="113"/>
        <v>1.2590926018375084</v>
      </c>
      <c r="M324" s="40">
        <f t="shared" si="103"/>
        <v>9.0739816249163496E-4</v>
      </c>
      <c r="N324" s="44">
        <f t="shared" si="98"/>
        <v>2.0000000000000001E-4</v>
      </c>
      <c r="O324" s="44">
        <f t="shared" si="104"/>
        <v>1.81479632498327E-7</v>
      </c>
      <c r="P324" s="14">
        <f t="shared" si="99"/>
        <v>148.50678734370848</v>
      </c>
      <c r="Q324" s="44">
        <f t="shared" si="114"/>
        <v>2.6950957190643415E-5</v>
      </c>
      <c r="R324" s="73">
        <f t="shared" si="115"/>
        <v>3142.6778769255416</v>
      </c>
      <c r="S324" s="73">
        <f>Q324/(1/Mtc+1/(path_DqDp-V323))</f>
        <v>1.9700072116435922E-5</v>
      </c>
      <c r="T324" s="52">
        <f>D324*S324/(path_DqDp-E324/D324)</f>
        <v>3.558713855977165E-2</v>
      </c>
      <c r="U324" s="73">
        <f t="shared" si="116"/>
        <v>3144.8927446132025</v>
      </c>
      <c r="V324" s="14">
        <f t="shared" si="100"/>
        <v>1.2591123015327017</v>
      </c>
      <c r="W324">
        <f t="shared" si="117"/>
        <v>3959.7731417434243</v>
      </c>
      <c r="X324">
        <f t="shared" si="101"/>
        <v>2.7708508443801456E-8</v>
      </c>
      <c r="Y324" s="44">
        <f t="shared" si="118"/>
        <v>-2.0983739969604398E-2</v>
      </c>
      <c r="Z324">
        <f t="shared" si="105"/>
        <v>2.7132735484852036E-7</v>
      </c>
      <c r="AA324" s="43">
        <f t="shared" si="119"/>
        <v>0.11119545958305675</v>
      </c>
    </row>
    <row r="325" spans="1:27">
      <c r="A325" s="74">
        <f t="shared" si="106"/>
        <v>317</v>
      </c>
      <c r="B325" s="40">
        <f t="shared" si="107"/>
        <v>10.420087959318861</v>
      </c>
      <c r="C325" s="51">
        <f t="shared" si="108"/>
        <v>-2.09837399696044</v>
      </c>
      <c r="D325" s="34">
        <f t="shared" si="109"/>
        <v>3144.8927446132025</v>
      </c>
      <c r="E325" s="34">
        <f t="shared" si="110"/>
        <v>3959.7731417434243</v>
      </c>
      <c r="F325" s="14">
        <f t="shared" si="111"/>
        <v>0.63357431865239255</v>
      </c>
      <c r="G325" s="14">
        <f>F325-(Gamma-lambda*LN(D325))</f>
        <v>-6.1622655371236679E-2</v>
      </c>
      <c r="H325" s="15">
        <f t="shared" si="102"/>
        <v>393.47870204824687</v>
      </c>
      <c r="I325" s="15">
        <f t="shared" si="96"/>
        <v>1284.3540056290915</v>
      </c>
      <c r="J325" s="34">
        <f t="shared" si="112"/>
        <v>3142.6778769255416</v>
      </c>
      <c r="K325" s="34">
        <f t="shared" si="97"/>
        <v>1.26</v>
      </c>
      <c r="L325" s="34">
        <f t="shared" si="113"/>
        <v>1.2591123015327017</v>
      </c>
      <c r="M325" s="40">
        <f t="shared" si="103"/>
        <v>8.8769846729830348E-4</v>
      </c>
      <c r="N325" s="44">
        <f t="shared" si="98"/>
        <v>2.0000000000000001E-4</v>
      </c>
      <c r="O325" s="44">
        <f t="shared" si="104"/>
        <v>1.775396934596607E-7</v>
      </c>
      <c r="P325" s="14">
        <f t="shared" si="99"/>
        <v>148.5067562411266</v>
      </c>
      <c r="Q325" s="44">
        <f t="shared" si="114"/>
        <v>2.636584397973817E-5</v>
      </c>
      <c r="R325" s="73">
        <f t="shared" si="115"/>
        <v>3142.7607362801227</v>
      </c>
      <c r="S325" s="73">
        <f>Q325/(1/Mtc+1/(path_DqDp-V324))</f>
        <v>1.9272286186857921E-5</v>
      </c>
      <c r="T325" s="52">
        <f>D325*S325/(path_DqDp-E325/D325)</f>
        <v>3.4815153817515029E-2</v>
      </c>
      <c r="U325" s="73">
        <f t="shared" si="116"/>
        <v>3144.9275597670198</v>
      </c>
      <c r="V325" s="14">
        <f t="shared" si="100"/>
        <v>1.2591315734581547</v>
      </c>
      <c r="W325">
        <f t="shared" si="117"/>
        <v>3959.8775867413628</v>
      </c>
      <c r="X325">
        <f t="shared" si="101"/>
        <v>2.7107132196362141E-8</v>
      </c>
      <c r="Y325" s="44">
        <f t="shared" si="118"/>
        <v>-2.0983535322778742E-2</v>
      </c>
      <c r="Z325">
        <f t="shared" si="105"/>
        <v>2.6544002863404055E-7</v>
      </c>
      <c r="AA325" s="43">
        <f t="shared" si="119"/>
        <v>0.11139572502308538</v>
      </c>
    </row>
    <row r="326" spans="1:27">
      <c r="A326" s="74">
        <f t="shared" si="106"/>
        <v>318</v>
      </c>
      <c r="B326" s="40">
        <f t="shared" si="107"/>
        <v>10.440121324882581</v>
      </c>
      <c r="C326" s="51">
        <f t="shared" si="108"/>
        <v>-2.0983535322778741</v>
      </c>
      <c r="D326" s="34">
        <f t="shared" si="109"/>
        <v>3144.9275597670198</v>
      </c>
      <c r="E326" s="34">
        <f t="shared" si="110"/>
        <v>3959.8775867413628</v>
      </c>
      <c r="F326" s="14">
        <f t="shared" si="111"/>
        <v>0.63357398395136699</v>
      </c>
      <c r="G326" s="14">
        <f>F326-(Gamma-lambda*LN(D326))</f>
        <v>-6.1622824017500077E-2</v>
      </c>
      <c r="H326" s="15">
        <f t="shared" si="102"/>
        <v>393.48088002135046</v>
      </c>
      <c r="I326" s="15">
        <f t="shared" si="96"/>
        <v>1284.3679607617653</v>
      </c>
      <c r="J326" s="34">
        <f t="shared" si="112"/>
        <v>3142.7607362801227</v>
      </c>
      <c r="K326" s="34">
        <f t="shared" si="97"/>
        <v>1.26</v>
      </c>
      <c r="L326" s="34">
        <f t="shared" si="113"/>
        <v>1.2591315734581547</v>
      </c>
      <c r="M326" s="40">
        <f t="shared" si="103"/>
        <v>8.6842654184526857E-4</v>
      </c>
      <c r="N326" s="44">
        <f t="shared" si="98"/>
        <v>2.0000000000000001E-4</v>
      </c>
      <c r="O326" s="44">
        <f t="shared" si="104"/>
        <v>1.7368530836905373E-7</v>
      </c>
      <c r="P326" s="14">
        <f t="shared" si="99"/>
        <v>148.50672581376065</v>
      </c>
      <c r="Q326" s="44">
        <f t="shared" si="114"/>
        <v>2.5793436467841529E-5</v>
      </c>
      <c r="R326" s="73">
        <f t="shared" si="115"/>
        <v>3142.8417988795077</v>
      </c>
      <c r="S326" s="73">
        <f>Q326/(1/Mtc+1/(path_DqDp-V325))</f>
        <v>1.8853793535155436E-5</v>
      </c>
      <c r="T326" s="52">
        <f>D326*S326/(path_DqDp-E326/D326)</f>
        <v>3.4059905958919605E-2</v>
      </c>
      <c r="U326" s="73">
        <f t="shared" si="116"/>
        <v>3144.9616196729789</v>
      </c>
      <c r="V326" s="14">
        <f t="shared" si="100"/>
        <v>1.2591504269064502</v>
      </c>
      <c r="W326">
        <f t="shared" si="117"/>
        <v>3959.9797660156323</v>
      </c>
      <c r="X326">
        <f t="shared" si="101"/>
        <v>2.6518806914739995E-8</v>
      </c>
      <c r="Y326" s="44">
        <f t="shared" si="118"/>
        <v>-2.098333511866346E-2</v>
      </c>
      <c r="Z326">
        <f t="shared" si="105"/>
        <v>2.5968040496384466E-7</v>
      </c>
      <c r="AA326" s="43">
        <f t="shared" si="119"/>
        <v>0.11159598470349034</v>
      </c>
    </row>
    <row r="327" spans="1:27">
      <c r="A327" s="74">
        <f t="shared" si="106"/>
        <v>319</v>
      </c>
      <c r="B327" s="40">
        <f t="shared" si="107"/>
        <v>10.460153966393587</v>
      </c>
      <c r="C327" s="51">
        <f t="shared" si="108"/>
        <v>-2.098333511866346</v>
      </c>
      <c r="D327" s="34">
        <f t="shared" si="109"/>
        <v>3144.9616196729789</v>
      </c>
      <c r="E327" s="34">
        <f t="shared" si="110"/>
        <v>3959.9797660156323</v>
      </c>
      <c r="F327" s="14">
        <f t="shared" si="111"/>
        <v>0.63357365651644593</v>
      </c>
      <c r="G327" s="14">
        <f>F327-(Gamma-lambda*LN(D327))</f>
        <v>-6.1622989001676842E-2</v>
      </c>
      <c r="H327" s="15">
        <f t="shared" si="102"/>
        <v>393.48301073584702</v>
      </c>
      <c r="I327" s="15">
        <f t="shared" si="96"/>
        <v>1284.3816131632682</v>
      </c>
      <c r="J327" s="34">
        <f t="shared" si="112"/>
        <v>3142.8417988795077</v>
      </c>
      <c r="K327" s="34">
        <f t="shared" si="97"/>
        <v>1.26</v>
      </c>
      <c r="L327" s="34">
        <f t="shared" si="113"/>
        <v>1.2591504269064502</v>
      </c>
      <c r="M327" s="40">
        <f t="shared" si="103"/>
        <v>8.4957309354982691E-4</v>
      </c>
      <c r="N327" s="44">
        <f t="shared" si="98"/>
        <v>2.0000000000000001E-4</v>
      </c>
      <c r="O327" s="44">
        <f t="shared" si="104"/>
        <v>1.699146187099654E-7</v>
      </c>
      <c r="P327" s="14">
        <f t="shared" si="99"/>
        <v>148.50669604694963</v>
      </c>
      <c r="Q327" s="44">
        <f t="shared" si="114"/>
        <v>2.5233458634694171E-5</v>
      </c>
      <c r="R327" s="73">
        <f t="shared" si="115"/>
        <v>3142.9211036480347</v>
      </c>
      <c r="S327" s="73">
        <f>Q327/(1/Mtc+1/(path_DqDp-V326))</f>
        <v>1.8444392104170535E-5</v>
      </c>
      <c r="T327" s="52">
        <f>D327*S327/(path_DqDp-E327/D327)</f>
        <v>3.3321032536277904E-2</v>
      </c>
      <c r="U327" s="73">
        <f t="shared" si="116"/>
        <v>3144.9949407055151</v>
      </c>
      <c r="V327" s="14">
        <f t="shared" si="100"/>
        <v>1.259168870968143</v>
      </c>
      <c r="W327">
        <f t="shared" si="117"/>
        <v>3960.0797286886855</v>
      </c>
      <c r="X327">
        <f t="shared" si="101"/>
        <v>2.594324941651294E-8</v>
      </c>
      <c r="Y327" s="44">
        <f t="shared" si="118"/>
        <v>-2.0983139260795335E-2</v>
      </c>
      <c r="Z327">
        <f t="shared" si="105"/>
        <v>2.5404571563637013E-7</v>
      </c>
      <c r="AA327" s="43">
        <f t="shared" si="119"/>
        <v>0.11179623874920598</v>
      </c>
    </row>
    <row r="328" spans="1:27">
      <c r="A328" s="74">
        <f t="shared" si="106"/>
        <v>320</v>
      </c>
      <c r="B328" s="40">
        <f t="shared" si="107"/>
        <v>10.480185899560754</v>
      </c>
      <c r="C328" s="51">
        <f t="shared" si="108"/>
        <v>-2.0983139260795336</v>
      </c>
      <c r="D328" s="34">
        <f t="shared" si="109"/>
        <v>3144.9949407055151</v>
      </c>
      <c r="E328" s="34">
        <f t="shared" si="110"/>
        <v>3960.0797286886855</v>
      </c>
      <c r="F328" s="14">
        <f t="shared" si="111"/>
        <v>0.63357333618986156</v>
      </c>
      <c r="G328" s="14">
        <f>F328-(Gamma-lambda*LN(D328))</f>
        <v>-6.1623150403320115E-2</v>
      </c>
      <c r="H328" s="15">
        <f t="shared" si="102"/>
        <v>393.48509521684548</v>
      </c>
      <c r="I328" s="15">
        <f t="shared" si="96"/>
        <v>1284.3949693971358</v>
      </c>
      <c r="J328" s="34">
        <f t="shared" si="112"/>
        <v>3142.9211036480347</v>
      </c>
      <c r="K328" s="34">
        <f t="shared" si="97"/>
        <v>1.26</v>
      </c>
      <c r="L328" s="34">
        <f t="shared" si="113"/>
        <v>1.259168870968143</v>
      </c>
      <c r="M328" s="40">
        <f t="shared" si="103"/>
        <v>8.3112903185700304E-4</v>
      </c>
      <c r="N328" s="44">
        <f t="shared" si="98"/>
        <v>2.0000000000000001E-4</v>
      </c>
      <c r="O328" s="44">
        <f t="shared" si="104"/>
        <v>1.6622580637140061E-7</v>
      </c>
      <c r="P328" s="14">
        <f t="shared" si="99"/>
        <v>148.50666692635104</v>
      </c>
      <c r="Q328" s="44">
        <f t="shared" si="114"/>
        <v>2.4685640461361712E-5</v>
      </c>
      <c r="R328" s="73">
        <f t="shared" si="115"/>
        <v>3142.9986886683978</v>
      </c>
      <c r="S328" s="73">
        <f>Q328/(1/Mtc+1/(path_DqDp-V327))</f>
        <v>1.8043884237182925E-5</v>
      </c>
      <c r="T328" s="52">
        <f>D328*S328/(path_DqDp-E328/D328)</f>
        <v>3.259817893317199E-2</v>
      </c>
      <c r="U328" s="73">
        <f t="shared" si="116"/>
        <v>3145.0275388844484</v>
      </c>
      <c r="V328" s="14">
        <f t="shared" si="100"/>
        <v>1.2591869145361603</v>
      </c>
      <c r="W328">
        <f t="shared" si="117"/>
        <v>3960.1775228191623</v>
      </c>
      <c r="X328">
        <f t="shared" si="101"/>
        <v>2.5380182661781053E-8</v>
      </c>
      <c r="Y328" s="44">
        <f t="shared" si="118"/>
        <v>-2.0982947654806301E-2</v>
      </c>
      <c r="Z328">
        <f t="shared" si="105"/>
        <v>2.4853325237877292E-7</v>
      </c>
      <c r="AA328" s="43">
        <f t="shared" si="119"/>
        <v>0.11199648728245835</v>
      </c>
    </row>
    <row r="329" spans="1:27">
      <c r="A329" s="74">
        <f t="shared" si="106"/>
        <v>321</v>
      </c>
      <c r="B329" s="40">
        <f t="shared" si="107"/>
        <v>10.500217139752291</v>
      </c>
      <c r="C329" s="51">
        <f t="shared" si="108"/>
        <v>-2.0982947654806301</v>
      </c>
      <c r="D329" s="34">
        <f t="shared" si="109"/>
        <v>3145.0275388844484</v>
      </c>
      <c r="E329" s="34">
        <f t="shared" si="110"/>
        <v>3960.1775228191623</v>
      </c>
      <c r="F329" s="14">
        <f t="shared" si="111"/>
        <v>0.63357302281727246</v>
      </c>
      <c r="G329" s="14">
        <f>F329-(Gamma-lambda*LN(D329))</f>
        <v>-6.1623308300253643E-2</v>
      </c>
      <c r="H329" s="15">
        <f t="shared" si="102"/>
        <v>393.48713446723309</v>
      </c>
      <c r="I329" s="15">
        <f t="shared" ref="I329:I337" si="120">0.001*D329*(1+F329)/kappa</f>
        <v>1284.4080358847586</v>
      </c>
      <c r="J329" s="34">
        <f t="shared" si="112"/>
        <v>3142.9986886683978</v>
      </c>
      <c r="K329" s="34">
        <f t="shared" ref="K329:K392" si="121">Mtc</f>
        <v>1.26</v>
      </c>
      <c r="L329" s="34">
        <f t="shared" si="113"/>
        <v>1.2591869145361603</v>
      </c>
      <c r="M329" s="40">
        <f t="shared" si="103"/>
        <v>8.1308546383973557E-4</v>
      </c>
      <c r="N329" s="44">
        <f t="shared" ref="N329:N392" si="122">d_epQp</f>
        <v>2.0000000000000001E-4</v>
      </c>
      <c r="O329" s="44">
        <f t="shared" si="104"/>
        <v>1.6261709276794712E-7</v>
      </c>
      <c r="P329" s="14">
        <f t="shared" ref="P329:P337" si="123">(1+F329)/(lambda-kappa)</f>
        <v>148.50663843793387</v>
      </c>
      <c r="Q329" s="44">
        <f t="shared" si="114"/>
        <v>2.4149717799517475E-5</v>
      </c>
      <c r="R329" s="73">
        <f t="shared" si="115"/>
        <v>3143.0745911997733</v>
      </c>
      <c r="S329" s="73">
        <f>Q329/(1/Mtc+1/(path_DqDp-V328))</f>
        <v>1.7652076581751723E-5</v>
      </c>
      <c r="T329" s="52">
        <f>D329*S329/(path_DqDp-E329/D329)</f>
        <v>3.1890998196003405E-2</v>
      </c>
      <c r="U329" s="73">
        <f t="shared" si="116"/>
        <v>3145.0594298826445</v>
      </c>
      <c r="V329" s="14">
        <f t="shared" ref="V329:V337" si="124">Mtc*(1+LN(R329/U329))</f>
        <v>1.2592045663101037</v>
      </c>
      <c r="W329">
        <f t="shared" si="117"/>
        <v>3960.2731954248775</v>
      </c>
      <c r="X329">
        <f t="shared" ref="X329:X337" si="125">T329/(I329*MPa_to_kPa)</f>
        <v>2.4829335619996672E-8</v>
      </c>
      <c r="Y329" s="44">
        <f t="shared" si="118"/>
        <v>-2.0982760208377912E-2</v>
      </c>
      <c r="Z329">
        <f t="shared" si="105"/>
        <v>2.4314036555412498E-7</v>
      </c>
      <c r="AA329" s="43">
        <f t="shared" si="119"/>
        <v>0.11219673042282391</v>
      </c>
    </row>
    <row r="330" spans="1:27">
      <c r="A330" s="74">
        <f t="shared" si="106"/>
        <v>322</v>
      </c>
      <c r="B330" s="40">
        <f t="shared" si="107"/>
        <v>10.520247702003127</v>
      </c>
      <c r="C330" s="51">
        <f t="shared" si="108"/>
        <v>-2.0982760208377913</v>
      </c>
      <c r="D330" s="34">
        <f t="shared" si="109"/>
        <v>3145.0594298826445</v>
      </c>
      <c r="E330" s="34">
        <f t="shared" si="110"/>
        <v>3960.2731954248775</v>
      </c>
      <c r="F330" s="14">
        <f t="shared" si="111"/>
        <v>0.63357271624769007</v>
      </c>
      <c r="G330" s="14">
        <f>F330-(Gamma-lambda*LN(D330))</f>
        <v>-6.1623462768609083E-2</v>
      </c>
      <c r="H330" s="15">
        <f t="shared" ref="H330:H337" si="126">Gmax*(U329/_p0)^G_exponent</f>
        <v>393.48912946815585</v>
      </c>
      <c r="I330" s="15">
        <f t="shared" si="120"/>
        <v>1284.4208189084507</v>
      </c>
      <c r="J330" s="34">
        <f t="shared" si="112"/>
        <v>3143.0745911997733</v>
      </c>
      <c r="K330" s="34">
        <f t="shared" si="121"/>
        <v>1.26</v>
      </c>
      <c r="L330" s="34">
        <f t="shared" si="113"/>
        <v>1.2592045663101037</v>
      </c>
      <c r="M330" s="40">
        <f t="shared" ref="M330:M337" si="127">K330-L330</f>
        <v>7.954336898963188E-4</v>
      </c>
      <c r="N330" s="44">
        <f t="shared" si="122"/>
        <v>2.0000000000000001E-4</v>
      </c>
      <c r="O330" s="44">
        <f t="shared" ref="O330:O337" si="128">N330*M330</f>
        <v>1.5908673797926376E-7</v>
      </c>
      <c r="P330" s="14">
        <f t="shared" si="123"/>
        <v>148.50661056797182</v>
      </c>
      <c r="Q330" s="44">
        <f t="shared" si="114"/>
        <v>2.3625432243615495E-5</v>
      </c>
      <c r="R330" s="73">
        <f t="shared" si="115"/>
        <v>3143.1488476955647</v>
      </c>
      <c r="S330" s="73">
        <f>Q330/(1/Mtc+1/(path_DqDp-V329))</f>
        <v>1.7268779995696417E-5</v>
      </c>
      <c r="T330" s="52">
        <f>D330*S330/(path_DqDp-E330/D330)</f>
        <v>3.1199150869158795E-2</v>
      </c>
      <c r="U330" s="73">
        <f t="shared" si="116"/>
        <v>3145.0906290335138</v>
      </c>
      <c r="V330" s="14">
        <f t="shared" si="124"/>
        <v>1.25922183480046</v>
      </c>
      <c r="W330">
        <f t="shared" si="117"/>
        <v>3960.3667925053142</v>
      </c>
      <c r="X330">
        <f t="shared" si="125"/>
        <v>2.4290443139712586E-8</v>
      </c>
      <c r="Y330" s="44">
        <f t="shared" si="118"/>
        <v>-2.0982576831196791E-2</v>
      </c>
      <c r="Z330">
        <f t="shared" ref="Z330:Z337" si="129">(W330-W329)/(H330*MPa_to_kPa)</f>
        <v>2.3786446289678438E-7</v>
      </c>
      <c r="AA330" s="43">
        <f t="shared" si="119"/>
        <v>0.11239696828728681</v>
      </c>
    </row>
    <row r="331" spans="1:27">
      <c r="A331" s="74">
        <f t="shared" ref="A331:A394" si="130">A330+1</f>
        <v>323</v>
      </c>
      <c r="B331" s="40">
        <f t="shared" ref="B331:B337" si="131">100*AA330+C331/3</f>
        <v>10.540277601022121</v>
      </c>
      <c r="C331" s="51">
        <f t="shared" ref="C331:C337" si="132">100*Y330</f>
        <v>-2.0982576831196793</v>
      </c>
      <c r="D331" s="34">
        <f t="shared" ref="D331:D337" si="133">U330</f>
        <v>3145.0906290335138</v>
      </c>
      <c r="E331" s="34">
        <f t="shared" ref="E331:E337" si="134">W330</f>
        <v>3960.3667925053142</v>
      </c>
      <c r="F331" s="14">
        <f t="shared" ref="F331:F337" si="135">F$9-(1+F$9)*C330/100</f>
        <v>0.63357241633340466</v>
      </c>
      <c r="G331" s="14">
        <f>F331-(Gamma-lambda*LN(D331))</f>
        <v>-6.1623613882863082E-2</v>
      </c>
      <c r="H331" s="15">
        <f t="shared" si="126"/>
        <v>393.4910811794897</v>
      </c>
      <c r="I331" s="15">
        <f t="shared" si="120"/>
        <v>1284.4333246144561</v>
      </c>
      <c r="J331" s="34">
        <f t="shared" ref="J331:J337" si="136">R330</f>
        <v>3143.1488476955647</v>
      </c>
      <c r="K331" s="34">
        <f t="shared" si="121"/>
        <v>1.26</v>
      </c>
      <c r="L331" s="34">
        <f t="shared" ref="L331:L337" si="137">E331/D331</f>
        <v>1.25922183480046</v>
      </c>
      <c r="M331" s="40">
        <f t="shared" si="127"/>
        <v>7.7816519953999297E-4</v>
      </c>
      <c r="N331" s="44">
        <f t="shared" si="122"/>
        <v>2.0000000000000001E-4</v>
      </c>
      <c r="O331" s="44">
        <f t="shared" si="128"/>
        <v>1.556330399079986E-7</v>
      </c>
      <c r="P331" s="14">
        <f t="shared" si="123"/>
        <v>148.50658330303679</v>
      </c>
      <c r="Q331" s="44">
        <f t="shared" ref="Q331:Q337" si="138">P331*O331</f>
        <v>2.3112531005802044E-5</v>
      </c>
      <c r="R331" s="73">
        <f t="shared" ref="R331:R337" si="139">J331*(1+Q331)</f>
        <v>3143.2214938207626</v>
      </c>
      <c r="S331" s="73">
        <f>Q331/(1/Mtc+1/(path_DqDp-V330))</f>
        <v>1.6893809455105099E-5</v>
      </c>
      <c r="T331" s="52">
        <f>D331*S331/(path_DqDp-E331/D331)</f>
        <v>3.0522304833619278E-2</v>
      </c>
      <c r="U331" s="73">
        <f t="shared" ref="U331:U337" si="140">D331+T331</f>
        <v>3145.1211513383473</v>
      </c>
      <c r="V331" s="14">
        <f t="shared" si="124"/>
        <v>1.2592387283327153</v>
      </c>
      <c r="W331">
        <f t="shared" ref="W331:W337" si="141">V331*U331</f>
        <v>3960.4583590636262</v>
      </c>
      <c r="X331">
        <f t="shared" si="125"/>
        <v>2.3763245821094725E-8</v>
      </c>
      <c r="Y331" s="44">
        <f t="shared" ref="Y331:Y337" si="142">Y330+(X331+O331)</f>
        <v>-2.0982397434911062E-2</v>
      </c>
      <c r="Z331">
        <f t="shared" si="129"/>
        <v>2.3270300825511377E-7</v>
      </c>
      <c r="AA331" s="43">
        <f t="shared" ref="AA331:AA337" si="143">AA330+(Z331+N331)</f>
        <v>0.11259720099029506</v>
      </c>
    </row>
    <row r="332" spans="1:27">
      <c r="A332" s="74">
        <f t="shared" si="130"/>
        <v>324</v>
      </c>
      <c r="B332" s="40">
        <f t="shared" si="131"/>
        <v>10.560306851199137</v>
      </c>
      <c r="C332" s="51">
        <f t="shared" si="132"/>
        <v>-2.098239743491106</v>
      </c>
      <c r="D332" s="34">
        <f t="shared" si="133"/>
        <v>3145.1211513383473</v>
      </c>
      <c r="E332" s="34">
        <f t="shared" si="134"/>
        <v>3960.4583590636262</v>
      </c>
      <c r="F332" s="14">
        <f t="shared" si="135"/>
        <v>0.63357212292991483</v>
      </c>
      <c r="G332" s="14">
        <f>F332-(Gamma-lambda*LN(D332))</f>
        <v>-6.1623761715873471E-2</v>
      </c>
      <c r="H332" s="15">
        <f t="shared" si="126"/>
        <v>393.49299054030098</v>
      </c>
      <c r="I332" s="15">
        <f t="shared" si="120"/>
        <v>1284.4455590158902</v>
      </c>
      <c r="J332" s="34">
        <f t="shared" si="136"/>
        <v>3143.2214938207626</v>
      </c>
      <c r="K332" s="34">
        <f t="shared" si="121"/>
        <v>1.26</v>
      </c>
      <c r="L332" s="34">
        <f t="shared" si="137"/>
        <v>1.2592387283327153</v>
      </c>
      <c r="M332" s="40">
        <f t="shared" si="127"/>
        <v>7.6127166728467976E-4</v>
      </c>
      <c r="N332" s="44">
        <f t="shared" si="122"/>
        <v>2.0000000000000001E-4</v>
      </c>
      <c r="O332" s="44">
        <f t="shared" si="128"/>
        <v>1.5225433345693597E-7</v>
      </c>
      <c r="P332" s="14">
        <f t="shared" si="123"/>
        <v>148.50655662999225</v>
      </c>
      <c r="Q332" s="44">
        <f t="shared" si="138"/>
        <v>2.2610766793684184E-5</v>
      </c>
      <c r="R332" s="73">
        <f t="shared" si="139"/>
        <v>3143.2925644689403</v>
      </c>
      <c r="S332" s="73">
        <f>Q332/(1/Mtc+1/(path_DqDp-V331))</f>
        <v>1.6526983964455424E-5</v>
      </c>
      <c r="T332" s="52">
        <f>D332*S332/(path_DqDp-E332/D332)</f>
        <v>2.9860135149177063E-2</v>
      </c>
      <c r="U332" s="73">
        <f t="shared" si="140"/>
        <v>3145.1510114734965</v>
      </c>
      <c r="V332" s="14">
        <f t="shared" si="124"/>
        <v>1.2592552550513858</v>
      </c>
      <c r="W332">
        <f t="shared" si="141"/>
        <v>3960.547939128182</v>
      </c>
      <c r="X332">
        <f t="shared" si="125"/>
        <v>2.3247489891323337E-8</v>
      </c>
      <c r="Y332" s="44">
        <f t="shared" si="142"/>
        <v>-2.0982221933087714E-2</v>
      </c>
      <c r="Z332">
        <f t="shared" si="129"/>
        <v>2.2765352041665136E-7</v>
      </c>
      <c r="AA332" s="43">
        <f t="shared" si="143"/>
        <v>0.11279742864381548</v>
      </c>
    </row>
    <row r="333" spans="1:27">
      <c r="A333" s="74">
        <f t="shared" si="130"/>
        <v>325</v>
      </c>
      <c r="B333" s="40">
        <f t="shared" si="131"/>
        <v>10.580335466611958</v>
      </c>
      <c r="C333" s="51">
        <f t="shared" si="132"/>
        <v>-2.0982221933087715</v>
      </c>
      <c r="D333" s="34">
        <f t="shared" si="133"/>
        <v>3145.1510114734965</v>
      </c>
      <c r="E333" s="34">
        <f t="shared" si="134"/>
        <v>3960.547939128182</v>
      </c>
      <c r="F333" s="14">
        <f t="shared" si="135"/>
        <v>0.63357183589585764</v>
      </c>
      <c r="G333" s="14">
        <f>F333-(Gamma-lambda*LN(D333))</f>
        <v>-6.1623906338913792E-2</v>
      </c>
      <c r="H333" s="15">
        <f t="shared" si="126"/>
        <v>393.49485846929713</v>
      </c>
      <c r="I333" s="15">
        <f t="shared" si="120"/>
        <v>1284.4575279956184</v>
      </c>
      <c r="J333" s="34">
        <f t="shared" si="136"/>
        <v>3143.2925644689403</v>
      </c>
      <c r="K333" s="34">
        <f t="shared" si="121"/>
        <v>1.26</v>
      </c>
      <c r="L333" s="34">
        <f t="shared" si="137"/>
        <v>1.2592552550513858</v>
      </c>
      <c r="M333" s="40">
        <f t="shared" si="127"/>
        <v>7.4474494861420659E-4</v>
      </c>
      <c r="N333" s="44">
        <f t="shared" si="122"/>
        <v>2.0000000000000001E-4</v>
      </c>
      <c r="O333" s="44">
        <f t="shared" si="128"/>
        <v>1.4894898972284133E-7</v>
      </c>
      <c r="P333" s="14">
        <f t="shared" si="123"/>
        <v>148.50653053598708</v>
      </c>
      <c r="Q333" s="44">
        <f t="shared" si="138"/>
        <v>2.2119897690579562E-5</v>
      </c>
      <c r="R333" s="73">
        <f t="shared" si="139"/>
        <v>3143.3620937788783</v>
      </c>
      <c r="S333" s="73">
        <f>Q333/(1/Mtc+1/(path_DqDp-V332))</f>
        <v>1.6168126468572483E-5</v>
      </c>
      <c r="T333" s="52">
        <f>D333*S333/(path_DqDp-E333/D333)</f>
        <v>2.9212323899770413E-2</v>
      </c>
      <c r="U333" s="73">
        <f t="shared" si="140"/>
        <v>3145.1802237973961</v>
      </c>
      <c r="V333" s="14">
        <f t="shared" si="124"/>
        <v>1.259271422923955</v>
      </c>
      <c r="W333">
        <f t="shared" si="141"/>
        <v>3960.6355757736301</v>
      </c>
      <c r="X333">
        <f t="shared" si="125"/>
        <v>2.2742927082498333E-8</v>
      </c>
      <c r="Y333" s="44">
        <f t="shared" si="142"/>
        <v>-2.0982050241170908E-2</v>
      </c>
      <c r="Z333">
        <f t="shared" si="129"/>
        <v>2.2271357188512412E-7</v>
      </c>
      <c r="AA333" s="43">
        <f t="shared" si="143"/>
        <v>0.11299765135738736</v>
      </c>
    </row>
    <row r="334" spans="1:27">
      <c r="A334" s="74">
        <f t="shared" si="130"/>
        <v>326</v>
      </c>
      <c r="B334" s="40">
        <f t="shared" si="131"/>
        <v>10.600363461033039</v>
      </c>
      <c r="C334" s="51">
        <f t="shared" si="132"/>
        <v>-2.0982050241170906</v>
      </c>
      <c r="D334" s="34">
        <f t="shared" si="133"/>
        <v>3145.1802237973961</v>
      </c>
      <c r="E334" s="34">
        <f t="shared" si="134"/>
        <v>3960.6355757736301</v>
      </c>
      <c r="F334" s="14">
        <f t="shared" si="135"/>
        <v>0.63357155509294028</v>
      </c>
      <c r="G334" s="14">
        <f>F334-(Gamma-lambda*LN(D334))</f>
        <v>-6.1624047821708938E-2</v>
      </c>
      <c r="H334" s="15">
        <f t="shared" si="126"/>
        <v>393.49668586526712</v>
      </c>
      <c r="I334" s="15">
        <f t="shared" si="120"/>
        <v>1284.4692373090686</v>
      </c>
      <c r="J334" s="34">
        <f t="shared" si="136"/>
        <v>3143.3620937788783</v>
      </c>
      <c r="K334" s="34">
        <f t="shared" si="121"/>
        <v>1.26</v>
      </c>
      <c r="L334" s="34">
        <f t="shared" si="137"/>
        <v>1.259271422923955</v>
      </c>
      <c r="M334" s="40">
        <f t="shared" si="127"/>
        <v>7.2857707604501165E-4</v>
      </c>
      <c r="N334" s="44">
        <f t="shared" si="122"/>
        <v>2.0000000000000001E-4</v>
      </c>
      <c r="O334" s="44">
        <f t="shared" si="128"/>
        <v>1.4571541520900234E-7</v>
      </c>
      <c r="P334" s="14">
        <f t="shared" si="123"/>
        <v>148.50650500844912</v>
      </c>
      <c r="Q334" s="44">
        <f t="shared" si="138"/>
        <v>2.163968703854395E-5</v>
      </c>
      <c r="R334" s="73">
        <f t="shared" si="139"/>
        <v>3143.4301151508362</v>
      </c>
      <c r="S334" s="73">
        <f>Q334/(1/Mtc+1/(path_DqDp-V333))</f>
        <v>1.5817063766639488E-5</v>
      </c>
      <c r="T334" s="52">
        <f>D334*S334/(path_DqDp-E334/D334)</f>
        <v>2.8578560042335433E-2</v>
      </c>
      <c r="U334" s="73">
        <f t="shared" si="140"/>
        <v>3145.2088023574383</v>
      </c>
      <c r="V334" s="14">
        <f t="shared" si="124"/>
        <v>1.2592872397447268</v>
      </c>
      <c r="W334">
        <f t="shared" si="141"/>
        <v>3960.7213111415163</v>
      </c>
      <c r="X334">
        <f t="shared" si="125"/>
        <v>2.2249314512355943E-8</v>
      </c>
      <c r="Y334" s="44">
        <f t="shared" si="142"/>
        <v>-2.0981882276441186E-2</v>
      </c>
      <c r="Z334">
        <f t="shared" si="129"/>
        <v>2.1788078773178907E-7</v>
      </c>
      <c r="AA334" s="43">
        <f t="shared" si="143"/>
        <v>0.1131978692381751</v>
      </c>
    </row>
    <row r="335" spans="1:27">
      <c r="A335" s="74">
        <f t="shared" si="130"/>
        <v>327</v>
      </c>
      <c r="B335" s="40">
        <f t="shared" si="131"/>
        <v>10.620390847936138</v>
      </c>
      <c r="C335" s="51">
        <f t="shared" si="132"/>
        <v>-2.0981882276441186</v>
      </c>
      <c r="D335" s="34">
        <f t="shared" si="133"/>
        <v>3145.2088023574383</v>
      </c>
      <c r="E335" s="34">
        <f t="shared" si="134"/>
        <v>3960.7213111415163</v>
      </c>
      <c r="F335" s="14">
        <f t="shared" si="135"/>
        <v>0.6335712803858734</v>
      </c>
      <c r="G335" s="14">
        <f>F335-(Gamma-lambda*LN(D335))</f>
        <v>-6.162418623246757E-2</v>
      </c>
      <c r="H335" s="15">
        <f t="shared" si="126"/>
        <v>393.49847360751369</v>
      </c>
      <c r="I335" s="15">
        <f t="shared" si="120"/>
        <v>1284.48069258699</v>
      </c>
      <c r="J335" s="34">
        <f t="shared" si="136"/>
        <v>3143.4301151508362</v>
      </c>
      <c r="K335" s="34">
        <f t="shared" si="121"/>
        <v>1.26</v>
      </c>
      <c r="L335" s="34">
        <f t="shared" si="137"/>
        <v>1.2592872397447268</v>
      </c>
      <c r="M335" s="40">
        <f t="shared" si="127"/>
        <v>7.1276025527322595E-4</v>
      </c>
      <c r="N335" s="44">
        <f t="shared" si="122"/>
        <v>2.0000000000000001E-4</v>
      </c>
      <c r="O335" s="44">
        <f t="shared" si="128"/>
        <v>1.4255205105464521E-7</v>
      </c>
      <c r="P335" s="14">
        <f t="shared" si="123"/>
        <v>148.50648003507942</v>
      </c>
      <c r="Q335" s="44">
        <f t="shared" si="138"/>
        <v>2.116990332390629E-5</v>
      </c>
      <c r="R335" s="73">
        <f t="shared" si="139"/>
        <v>3143.4966612624794</v>
      </c>
      <c r="S335" s="73">
        <f>Q335/(1/Mtc+1/(path_DqDp-V334))</f>
        <v>1.5473626428062609E-5</v>
      </c>
      <c r="T335" s="52">
        <f>D335*S335/(path_DqDp-E335/D335)</f>
        <v>2.7958539258824151E-2</v>
      </c>
      <c r="U335" s="73">
        <f t="shared" si="140"/>
        <v>3145.236760896697</v>
      </c>
      <c r="V335" s="14">
        <f t="shared" si="124"/>
        <v>1.2593027131385965</v>
      </c>
      <c r="W335">
        <f t="shared" si="141"/>
        <v>3960.8051864604618</v>
      </c>
      <c r="X335">
        <f t="shared" si="125"/>
        <v>2.1766414567520397E-8</v>
      </c>
      <c r="Y335" s="44">
        <f t="shared" si="142"/>
        <v>-2.0981717957975564E-2</v>
      </c>
      <c r="Z335">
        <f t="shared" si="129"/>
        <v>2.1315284447370309E-7</v>
      </c>
      <c r="AA335" s="43">
        <f t="shared" si="143"/>
        <v>0.11339808239101958</v>
      </c>
    </row>
    <row r="336" spans="1:27">
      <c r="A336" s="74">
        <f t="shared" si="130"/>
        <v>328</v>
      </c>
      <c r="B336" s="40">
        <f t="shared" si="131"/>
        <v>10.640417640502772</v>
      </c>
      <c r="C336" s="51">
        <f t="shared" si="132"/>
        <v>-2.0981717957975565</v>
      </c>
      <c r="D336" s="34">
        <f t="shared" si="133"/>
        <v>3145.236760896697</v>
      </c>
      <c r="E336" s="34">
        <f t="shared" si="134"/>
        <v>3960.8051864604618</v>
      </c>
      <c r="F336" s="14">
        <f t="shared" si="135"/>
        <v>0.63357101164230589</v>
      </c>
      <c r="G336" s="14">
        <f>F336-(Gamma-lambda*LN(D336))</f>
        <v>-6.1624321637916313E-2</v>
      </c>
      <c r="H336" s="15">
        <f t="shared" si="126"/>
        <v>393.50022255627431</v>
      </c>
      <c r="I336" s="15">
        <f t="shared" si="120"/>
        <v>1284.4918993381466</v>
      </c>
      <c r="J336" s="34">
        <f t="shared" si="136"/>
        <v>3143.4966612624794</v>
      </c>
      <c r="K336" s="34">
        <f t="shared" si="121"/>
        <v>1.26</v>
      </c>
      <c r="L336" s="34">
        <f t="shared" si="137"/>
        <v>1.2593027131385965</v>
      </c>
      <c r="M336" s="40">
        <f t="shared" si="127"/>
        <v>6.9728686140346774E-4</v>
      </c>
      <c r="N336" s="44">
        <f t="shared" si="122"/>
        <v>2.0000000000000001E-4</v>
      </c>
      <c r="O336" s="44">
        <f t="shared" si="128"/>
        <v>1.3945737228069357E-7</v>
      </c>
      <c r="P336" s="14">
        <f t="shared" si="123"/>
        <v>148.50645560384601</v>
      </c>
      <c r="Q336" s="44">
        <f t="shared" si="138"/>
        <v>2.0710320065231842E-5</v>
      </c>
      <c r="R336" s="73">
        <f t="shared" si="139"/>
        <v>3143.5617640844584</v>
      </c>
      <c r="S336" s="73">
        <f>Q336/(1/Mtc+1/(path_DqDp-V335))</f>
        <v>1.5137648710131044E-5</v>
      </c>
      <c r="T336" s="52">
        <f>D336*S336/(path_DqDp-E336/D336)</f>
        <v>2.7351963811290479E-2</v>
      </c>
      <c r="U336" s="73">
        <f t="shared" si="140"/>
        <v>3145.2641128605082</v>
      </c>
      <c r="V336" s="14">
        <f t="shared" si="124"/>
        <v>1.2593178505647367</v>
      </c>
      <c r="W336">
        <f t="shared" si="141"/>
        <v>3960.8872420658986</v>
      </c>
      <c r="X336">
        <f t="shared" si="125"/>
        <v>2.1293994789211189E-8</v>
      </c>
      <c r="Y336" s="44">
        <f t="shared" si="142"/>
        <v>-2.0981557206608496E-2</v>
      </c>
      <c r="Z336">
        <f t="shared" si="129"/>
        <v>2.0852746893961561E-7</v>
      </c>
      <c r="AA336" s="43">
        <f t="shared" si="143"/>
        <v>0.11359829091848851</v>
      </c>
    </row>
    <row r="337" spans="1:27">
      <c r="A337" s="74">
        <f t="shared" si="130"/>
        <v>329</v>
      </c>
      <c r="B337" s="40">
        <f t="shared" si="131"/>
        <v>10.660443851628568</v>
      </c>
      <c r="C337" s="51">
        <f t="shared" si="132"/>
        <v>-2.0981557206608494</v>
      </c>
      <c r="D337" s="34">
        <f t="shared" si="133"/>
        <v>3145.2641128605082</v>
      </c>
      <c r="E337" s="34">
        <f t="shared" si="134"/>
        <v>3960.8872420658986</v>
      </c>
      <c r="F337" s="14">
        <f t="shared" si="135"/>
        <v>0.63357074873276087</v>
      </c>
      <c r="G337" s="14">
        <f>F337-(Gamma-lambda*LN(D337))</f>
        <v>-6.1624454103331283E-2</v>
      </c>
      <c r="H337" s="15">
        <f t="shared" si="126"/>
        <v>393.50193355313485</v>
      </c>
      <c r="I337" s="15">
        <f t="shared" si="120"/>
        <v>1284.5028629519556</v>
      </c>
      <c r="J337" s="34">
        <f t="shared" si="136"/>
        <v>3143.5617640844584</v>
      </c>
      <c r="K337" s="34">
        <f t="shared" si="121"/>
        <v>1.26</v>
      </c>
      <c r="L337" s="34">
        <f t="shared" si="137"/>
        <v>1.2593178505647367</v>
      </c>
      <c r="M337" s="40">
        <f t="shared" si="127"/>
        <v>6.8214943526334615E-4</v>
      </c>
      <c r="N337" s="44">
        <f t="shared" si="122"/>
        <v>2.0000000000000001E-4</v>
      </c>
      <c r="O337" s="44">
        <f t="shared" si="128"/>
        <v>1.3642988705266925E-7</v>
      </c>
      <c r="P337" s="14">
        <f t="shared" si="123"/>
        <v>148.50643170297826</v>
      </c>
      <c r="Q337" s="44">
        <f t="shared" si="138"/>
        <v>2.0260715703832265E-5</v>
      </c>
      <c r="R337" s="73">
        <f t="shared" si="139"/>
        <v>3143.6254548956581</v>
      </c>
      <c r="S337" s="73">
        <f>Q337/(1/Mtc+1/(path_DqDp-V336))</f>
        <v>1.4808968477558354E-5</v>
      </c>
      <c r="T337" s="52">
        <f>D337*S337/(path_DqDp-E337/D337)</f>
        <v>2.6758542400206919E-2</v>
      </c>
      <c r="U337" s="73">
        <f t="shared" si="140"/>
        <v>3145.2908714029086</v>
      </c>
      <c r="V337" s="14">
        <f t="shared" si="124"/>
        <v>1.2593326593202032</v>
      </c>
      <c r="W337">
        <f t="shared" si="141"/>
        <v>3960.967517419384</v>
      </c>
      <c r="X337">
        <f t="shared" si="125"/>
        <v>2.0831827761529691E-8</v>
      </c>
      <c r="Y337" s="44">
        <f t="shared" si="142"/>
        <v>-2.0981399944893682E-2</v>
      </c>
      <c r="Z337">
        <f t="shared" si="129"/>
        <v>2.0400243719396303E-7</v>
      </c>
      <c r="AA337" s="43">
        <f t="shared" si="143"/>
        <v>0.11379849492092571</v>
      </c>
    </row>
    <row r="338" spans="1:27">
      <c r="A338" s="74">
        <f t="shared" si="130"/>
        <v>330</v>
      </c>
      <c r="B338" s="73">
        <f t="shared" ref="B338:B401" si="144">100*AA337+C338/3</f>
        <v>10.680469493929449</v>
      </c>
      <c r="C338" s="51">
        <f t="shared" ref="C338:C401" si="145">100*Y337</f>
        <v>-2.0981399944893684</v>
      </c>
      <c r="D338" s="73">
        <f t="shared" ref="D338:D401" si="146">U337</f>
        <v>3145.2908714029086</v>
      </c>
      <c r="E338" s="73">
        <f t="shared" ref="E338:E401" si="147">W337</f>
        <v>3960.967517419384</v>
      </c>
      <c r="F338" s="14">
        <f t="shared" ref="F338:F401" si="148">F$9-(1+F$9)*C337/100</f>
        <v>0.63357049153057354</v>
      </c>
      <c r="G338" s="14">
        <f>F338-(Gamma-lambda*LN(D338))</f>
        <v>-6.1624583692569623E-2</v>
      </c>
      <c r="H338" s="15">
        <f t="shared" ref="H338:H401" si="149">Gmax*(U337/_p0)^G_exponent</f>
        <v>393.50360742143351</v>
      </c>
      <c r="I338" s="15">
        <f t="shared" ref="I338:I401" si="150">0.001*D338*(1+F338)/kappa</f>
        <v>1284.5135887010688</v>
      </c>
      <c r="J338" s="73">
        <f t="shared" ref="J338:J401" si="151">R337</f>
        <v>3143.6254548956581</v>
      </c>
      <c r="K338" s="73">
        <f t="shared" si="121"/>
        <v>1.26</v>
      </c>
      <c r="L338" s="73">
        <f t="shared" ref="L338:L401" si="152">E338/D338</f>
        <v>1.2593326593202032</v>
      </c>
      <c r="M338" s="73">
        <f t="shared" ref="M338:M401" si="153">K338-L338</f>
        <v>6.6734067979679068E-4</v>
      </c>
      <c r="N338" s="44">
        <f t="shared" si="122"/>
        <v>2.0000000000000001E-4</v>
      </c>
      <c r="O338" s="44">
        <f t="shared" ref="O338:O401" si="154">N338*M338</f>
        <v>1.3346813595935815E-7</v>
      </c>
      <c r="P338" s="14">
        <f t="shared" ref="P338:P401" si="155">(1+F338)/(lambda-kappa)</f>
        <v>148.50640832096124</v>
      </c>
      <c r="Q338" s="44">
        <f t="shared" ref="Q338:Q401" si="156">P338*O338</f>
        <v>1.982087349661801E-5</v>
      </c>
      <c r="R338" s="73">
        <f t="shared" ref="R338:R401" si="157">J338*(1+Q338)</f>
        <v>3143.6877642981208</v>
      </c>
      <c r="S338" s="73">
        <f>Q338/(1/Mtc+1/(path_DqDp-V337))</f>
        <v>1.448742712375458E-5</v>
      </c>
      <c r="T338" s="52">
        <f>D338*S338/(path_DqDp-E338/D338)</f>
        <v>2.6177990025747517E-2</v>
      </c>
      <c r="U338" s="73">
        <f t="shared" ref="U338:U401" si="158">D338+T338</f>
        <v>3145.3170493929342</v>
      </c>
      <c r="V338" s="14">
        <f t="shared" ref="V338:V401" si="159">Mtc*(1+LN(R338/U338))</f>
        <v>1.2593471465434647</v>
      </c>
      <c r="W338">
        <f t="shared" ref="W338:W401" si="160">V338*U338</f>
        <v>3961.0460511275014</v>
      </c>
      <c r="X338">
        <f t="shared" ref="X338:X401" si="161">T338/(I338*MPa_to_kPa)</f>
        <v>2.0379691002116476E-8</v>
      </c>
      <c r="Y338" s="44">
        <f t="shared" ref="Y338:Y401" si="162">Y337+(X338+O338)</f>
        <v>-2.0981246097066721E-2</v>
      </c>
      <c r="Z338">
        <f t="shared" ref="Z338:Z401" si="163">(W338-W337)/(H338*MPa_to_kPa)</f>
        <v>1.9957557347965988E-7</v>
      </c>
      <c r="AA338" s="43">
        <f t="shared" ref="AA338:AA401" si="164">AA337+(Z338+N338)</f>
        <v>0.11399869449649919</v>
      </c>
    </row>
    <row r="339" spans="1:27">
      <c r="A339" s="74">
        <f t="shared" si="130"/>
        <v>331</v>
      </c>
      <c r="B339" s="73">
        <f t="shared" si="144"/>
        <v>10.700494579747694</v>
      </c>
      <c r="C339" s="51">
        <f t="shared" si="145"/>
        <v>-2.0981246097066721</v>
      </c>
      <c r="D339" s="73">
        <f t="shared" si="146"/>
        <v>3145.3170493929342</v>
      </c>
      <c r="E339" s="73">
        <f t="shared" si="147"/>
        <v>3961.0460511275014</v>
      </c>
      <c r="F339" s="14">
        <f t="shared" si="148"/>
        <v>0.63357023991182992</v>
      </c>
      <c r="G339" s="14">
        <f>F339-(Gamma-lambda*LN(D339))</f>
        <v>-6.1624710468100918E-2</v>
      </c>
      <c r="H339" s="15">
        <f t="shared" si="149"/>
        <v>393.50524496665543</v>
      </c>
      <c r="I339" s="15">
        <f t="shared" si="150"/>
        <v>1284.524081743896</v>
      </c>
      <c r="J339" s="73">
        <f t="shared" si="151"/>
        <v>3143.6877642981208</v>
      </c>
      <c r="K339" s="73">
        <f t="shared" si="121"/>
        <v>1.26</v>
      </c>
      <c r="L339" s="73">
        <f t="shared" si="152"/>
        <v>1.2593471465434647</v>
      </c>
      <c r="M339" s="73">
        <f t="shared" si="153"/>
        <v>6.5285345653531834E-4</v>
      </c>
      <c r="N339" s="44">
        <f t="shared" si="122"/>
        <v>2.0000000000000001E-4</v>
      </c>
      <c r="O339" s="44">
        <f t="shared" si="154"/>
        <v>1.3057069130706369E-7</v>
      </c>
      <c r="P339" s="14">
        <f t="shared" si="155"/>
        <v>148.50638544653</v>
      </c>
      <c r="Q339" s="44">
        <f t="shared" si="156"/>
        <v>1.9390581411266685E-5</v>
      </c>
      <c r="R339" s="73">
        <f t="shared" si="157"/>
        <v>3143.7487222316458</v>
      </c>
      <c r="S339" s="73">
        <f>Q339/(1/Mtc+1/(path_DqDp-V338))</f>
        <v>1.4172869493809074E-5</v>
      </c>
      <c r="T339" s="52">
        <f>D339*S339/(path_DqDp-E339/D339)</f>
        <v>2.5610027852007781E-2</v>
      </c>
      <c r="U339" s="73">
        <f t="shared" si="158"/>
        <v>3145.3426594207863</v>
      </c>
      <c r="V339" s="14">
        <f t="shared" si="159"/>
        <v>1.2593613192178514</v>
      </c>
      <c r="W339">
        <f t="shared" si="160"/>
        <v>3961.1228809603467</v>
      </c>
      <c r="X339">
        <f t="shared" si="161"/>
        <v>1.9937366855153925E-8</v>
      </c>
      <c r="Y339" s="44">
        <f t="shared" si="162"/>
        <v>-2.0981095589008559E-2</v>
      </c>
      <c r="Z339">
        <f t="shared" si="163"/>
        <v>1.9524474915656079E-7</v>
      </c>
      <c r="AA339" s="43">
        <f t="shared" si="164"/>
        <v>0.11419888974124834</v>
      </c>
    </row>
    <row r="340" spans="1:27">
      <c r="A340" s="74">
        <f t="shared" si="130"/>
        <v>332</v>
      </c>
      <c r="B340" s="73">
        <f t="shared" si="144"/>
        <v>10.720519121157883</v>
      </c>
      <c r="C340" s="51">
        <f t="shared" si="145"/>
        <v>-2.0981095589008558</v>
      </c>
      <c r="D340" s="73">
        <f t="shared" si="146"/>
        <v>3145.3426594207863</v>
      </c>
      <c r="E340" s="73">
        <f t="shared" si="147"/>
        <v>3961.1228809603467</v>
      </c>
      <c r="F340" s="14">
        <f t="shared" si="148"/>
        <v>0.63356999375530676</v>
      </c>
      <c r="G340" s="14">
        <f>F340-(Gamma-lambda*LN(D340))</f>
        <v>-6.1624834491036951E-2</v>
      </c>
      <c r="H340" s="15">
        <f t="shared" si="149"/>
        <v>393.50684697682033</v>
      </c>
      <c r="I340" s="15">
        <f t="shared" si="150"/>
        <v>1284.5343471270785</v>
      </c>
      <c r="J340" s="73">
        <f t="shared" si="151"/>
        <v>3143.7487222316458</v>
      </c>
      <c r="K340" s="73">
        <f t="shared" si="121"/>
        <v>1.26</v>
      </c>
      <c r="L340" s="73">
        <f t="shared" si="152"/>
        <v>1.2593613192178514</v>
      </c>
      <c r="M340" s="73">
        <f t="shared" si="153"/>
        <v>6.3868078214857071E-4</v>
      </c>
      <c r="N340" s="44">
        <f t="shared" si="122"/>
        <v>2.0000000000000001E-4</v>
      </c>
      <c r="O340" s="44">
        <f t="shared" si="154"/>
        <v>1.2773615642971414E-7</v>
      </c>
      <c r="P340" s="14">
        <f t="shared" si="155"/>
        <v>148.50636306866426</v>
      </c>
      <c r="Q340" s="44">
        <f t="shared" si="156"/>
        <v>1.8969632023746822E-5</v>
      </c>
      <c r="R340" s="73">
        <f t="shared" si="157"/>
        <v>3143.8083579880822</v>
      </c>
      <c r="S340" s="73">
        <f>Q340/(1/Mtc+1/(path_DqDp-V339))</f>
        <v>1.3865143809212179E-5</v>
      </c>
      <c r="T340" s="52">
        <f>D340*S340/(path_DqDp-E340/D340)</f>
        <v>2.505438307421896E-2</v>
      </c>
      <c r="U340" s="73">
        <f t="shared" si="158"/>
        <v>3145.3677138038606</v>
      </c>
      <c r="V340" s="14">
        <f t="shared" si="159"/>
        <v>1.2593751841749334</v>
      </c>
      <c r="W340">
        <f t="shared" si="160"/>
        <v>3961.1980438696264</v>
      </c>
      <c r="X340">
        <f t="shared" si="161"/>
        <v>1.9504642386756154E-8</v>
      </c>
      <c r="Y340" s="44">
        <f t="shared" si="162"/>
        <v>-2.0980948348209742E-2</v>
      </c>
      <c r="Z340">
        <f t="shared" si="163"/>
        <v>1.9100788171069609E-7</v>
      </c>
      <c r="AA340" s="43">
        <f t="shared" si="164"/>
        <v>0.11439908074913005</v>
      </c>
    </row>
    <row r="341" spans="1:27">
      <c r="A341" s="74">
        <f t="shared" si="130"/>
        <v>333</v>
      </c>
      <c r="B341" s="73">
        <f t="shared" si="144"/>
        <v>10.74054312997268</v>
      </c>
      <c r="C341" s="51">
        <f t="shared" si="145"/>
        <v>-2.0980948348209743</v>
      </c>
      <c r="D341" s="73">
        <f t="shared" si="146"/>
        <v>3145.3677138038606</v>
      </c>
      <c r="E341" s="73">
        <f t="shared" si="147"/>
        <v>3961.1980438696264</v>
      </c>
      <c r="F341" s="14">
        <f t="shared" si="148"/>
        <v>0.63356975294241369</v>
      </c>
      <c r="G341" s="14">
        <f>F341-(Gamma-lambda*LN(D341))</f>
        <v>-6.1624955821161342E-2</v>
      </c>
      <c r="H341" s="15">
        <f t="shared" si="149"/>
        <v>393.50841422286015</v>
      </c>
      <c r="I341" s="15">
        <f t="shared" si="150"/>
        <v>1284.5443897879043</v>
      </c>
      <c r="J341" s="73">
        <f t="shared" si="151"/>
        <v>3143.8083579880822</v>
      </c>
      <c r="K341" s="73">
        <f t="shared" si="121"/>
        <v>1.26</v>
      </c>
      <c r="L341" s="73">
        <f t="shared" si="152"/>
        <v>1.2593751841749334</v>
      </c>
      <c r="M341" s="73">
        <f t="shared" si="153"/>
        <v>6.2481582506657141E-4</v>
      </c>
      <c r="N341" s="44">
        <f t="shared" si="122"/>
        <v>2.0000000000000001E-4</v>
      </c>
      <c r="O341" s="44">
        <f t="shared" si="154"/>
        <v>1.2496316501331429E-7</v>
      </c>
      <c r="P341" s="14">
        <f t="shared" si="155"/>
        <v>148.50634117658308</v>
      </c>
      <c r="Q341" s="44">
        <f t="shared" si="156"/>
        <v>1.8557822417972901E-5</v>
      </c>
      <c r="R341" s="73">
        <f t="shared" si="157"/>
        <v>3143.8667002253055</v>
      </c>
      <c r="S341" s="73">
        <f>Q341/(1/Mtc+1/(path_DqDp-V340))</f>
        <v>1.3564101594151038E-5</v>
      </c>
      <c r="T341" s="52">
        <f>D341*S341/(path_DqDp-E341/D341)</f>
        <v>2.4510788788665593E-2</v>
      </c>
      <c r="U341" s="73">
        <f t="shared" si="158"/>
        <v>3145.3922245926492</v>
      </c>
      <c r="V341" s="14">
        <f t="shared" si="159"/>
        <v>1.2593887480978196</v>
      </c>
      <c r="W341">
        <f t="shared" si="160"/>
        <v>3961.2715760063525</v>
      </c>
      <c r="X341">
        <f t="shared" si="161"/>
        <v>1.9081309282517407E-8</v>
      </c>
      <c r="Y341" s="44">
        <f t="shared" si="162"/>
        <v>-2.0980804303735445E-2</v>
      </c>
      <c r="Z341">
        <f t="shared" si="163"/>
        <v>1.8686293372217367E-7</v>
      </c>
      <c r="AA341" s="43">
        <f t="shared" si="164"/>
        <v>0.11459926761206377</v>
      </c>
    </row>
    <row r="342" spans="1:27">
      <c r="A342" s="74">
        <f t="shared" si="130"/>
        <v>334</v>
      </c>
      <c r="B342" s="73">
        <f t="shared" si="144"/>
        <v>10.760566617748529</v>
      </c>
      <c r="C342" s="51">
        <f t="shared" si="145"/>
        <v>-2.0980804303735443</v>
      </c>
      <c r="D342" s="73">
        <f t="shared" si="146"/>
        <v>3145.3922245926492</v>
      </c>
      <c r="E342" s="73">
        <f t="shared" si="147"/>
        <v>3961.2715760063525</v>
      </c>
      <c r="F342" s="14">
        <f t="shared" si="148"/>
        <v>0.63356951735713563</v>
      </c>
      <c r="G342" s="14">
        <f>F342-(Gamma-lambda*LN(D342))</f>
        <v>-6.1625074516958422E-2</v>
      </c>
      <c r="H342" s="15">
        <f t="shared" si="149"/>
        <v>393.50994745898936</v>
      </c>
      <c r="I342" s="15">
        <f t="shared" si="150"/>
        <v>1284.5542145566753</v>
      </c>
      <c r="J342" s="73">
        <f t="shared" si="151"/>
        <v>3143.8667002253055</v>
      </c>
      <c r="K342" s="73">
        <f t="shared" si="121"/>
        <v>1.26</v>
      </c>
      <c r="L342" s="73">
        <f t="shared" si="152"/>
        <v>1.2593887480978196</v>
      </c>
      <c r="M342" s="73">
        <f t="shared" si="153"/>
        <v>6.1125190218036529E-4</v>
      </c>
      <c r="N342" s="44">
        <f t="shared" si="122"/>
        <v>2.0000000000000001E-4</v>
      </c>
      <c r="O342" s="44">
        <f t="shared" si="154"/>
        <v>1.2225038043607308E-7</v>
      </c>
      <c r="P342" s="14">
        <f t="shared" si="155"/>
        <v>148.5063197597396</v>
      </c>
      <c r="Q342" s="44">
        <f t="shared" si="156"/>
        <v>1.8154954087789282E-5</v>
      </c>
      <c r="R342" s="73">
        <f t="shared" si="157"/>
        <v>3143.9237769809065</v>
      </c>
      <c r="S342" s="73">
        <f>Q342/(1/Mtc+1/(path_DqDp-V341))</f>
        <v>1.3269597603523434E-5</v>
      </c>
      <c r="T342" s="52">
        <f>D342*S342/(path_DqDp-E342/D342)</f>
        <v>2.3978983865572227E-2</v>
      </c>
      <c r="U342" s="73">
        <f t="shared" si="158"/>
        <v>3145.4162035765148</v>
      </c>
      <c r="V342" s="14">
        <f t="shared" si="159"/>
        <v>1.2594020175243905</v>
      </c>
      <c r="W342">
        <f t="shared" si="160"/>
        <v>3961.3435127381717</v>
      </c>
      <c r="X342">
        <f t="shared" si="161"/>
        <v>1.8667163747423335E-8</v>
      </c>
      <c r="Y342" s="44">
        <f t="shared" si="162"/>
        <v>-2.0980663386191263E-2</v>
      </c>
      <c r="Z342">
        <f t="shared" si="163"/>
        <v>1.8280791193156594E-7</v>
      </c>
      <c r="AA342" s="43">
        <f t="shared" si="164"/>
        <v>0.11479945041997569</v>
      </c>
    </row>
    <row r="343" spans="1:27">
      <c r="A343" s="74">
        <f t="shared" si="130"/>
        <v>335</v>
      </c>
      <c r="B343" s="73">
        <f t="shared" si="144"/>
        <v>10.780589595791193</v>
      </c>
      <c r="C343" s="51">
        <f t="shared" si="145"/>
        <v>-2.0980663386191263</v>
      </c>
      <c r="D343" s="73">
        <f t="shared" si="146"/>
        <v>3145.4162035765148</v>
      </c>
      <c r="E343" s="73">
        <f t="shared" si="147"/>
        <v>3961.3435127381717</v>
      </c>
      <c r="F343" s="14">
        <f t="shared" si="148"/>
        <v>0.63356928688597669</v>
      </c>
      <c r="G343" s="14">
        <f>F343-(Gamma-lambda*LN(D343))</f>
        <v>-6.1625190635642091E-2</v>
      </c>
      <c r="H343" s="15">
        <f t="shared" si="149"/>
        <v>393.51144742306752</v>
      </c>
      <c r="I343" s="15">
        <f t="shared" si="150"/>
        <v>1284.5638261590209</v>
      </c>
      <c r="J343" s="73">
        <f t="shared" si="151"/>
        <v>3143.9237769809065</v>
      </c>
      <c r="K343" s="73">
        <f t="shared" si="121"/>
        <v>1.26</v>
      </c>
      <c r="L343" s="73">
        <f t="shared" si="152"/>
        <v>1.2594020175243905</v>
      </c>
      <c r="M343" s="73">
        <f t="shared" si="153"/>
        <v>5.9798247560949314E-4</v>
      </c>
      <c r="N343" s="44">
        <f t="shared" si="122"/>
        <v>2.0000000000000001E-4</v>
      </c>
      <c r="O343" s="44">
        <f t="shared" si="154"/>
        <v>1.1959649512189863E-7</v>
      </c>
      <c r="P343" s="14">
        <f t="shared" si="155"/>
        <v>148.50629880781608</v>
      </c>
      <c r="Q343" s="44">
        <f t="shared" si="156"/>
        <v>1.7760832840940197E-5</v>
      </c>
      <c r="R343" s="73">
        <f t="shared" si="157"/>
        <v>3143.9796156855741</v>
      </c>
      <c r="S343" s="73">
        <f>Q343/(1/Mtc+1/(path_DqDp-V342))</f>
        <v>1.298148975241828E-5</v>
      </c>
      <c r="T343" s="52">
        <f>D343*S343/(path_DqDp-E343/D343)</f>
        <v>2.3458712824511223E-2</v>
      </c>
      <c r="U343" s="73">
        <f t="shared" si="158"/>
        <v>3145.4396622893391</v>
      </c>
      <c r="V343" s="14">
        <f t="shared" si="159"/>
        <v>1.2594149988504557</v>
      </c>
      <c r="W343">
        <f t="shared" si="160"/>
        <v>3961.4138886663059</v>
      </c>
      <c r="X343">
        <f t="shared" si="161"/>
        <v>1.8262006407774386E-8</v>
      </c>
      <c r="Y343" s="44">
        <f t="shared" si="162"/>
        <v>-2.0980525527689732E-2</v>
      </c>
      <c r="Z343">
        <f t="shared" si="163"/>
        <v>1.7884086624413885E-7</v>
      </c>
      <c r="AA343" s="43">
        <f t="shared" si="164"/>
        <v>0.11499962926084194</v>
      </c>
    </row>
    <row r="344" spans="1:27">
      <c r="A344" s="74">
        <f t="shared" si="130"/>
        <v>336</v>
      </c>
      <c r="B344" s="73">
        <f t="shared" si="144"/>
        <v>10.800612075161203</v>
      </c>
      <c r="C344" s="51">
        <f t="shared" si="145"/>
        <v>-2.0980525527689733</v>
      </c>
      <c r="D344" s="73">
        <f t="shared" si="146"/>
        <v>3145.4396622893391</v>
      </c>
      <c r="E344" s="73">
        <f t="shared" si="147"/>
        <v>3961.4138886663059</v>
      </c>
      <c r="F344" s="14">
        <f t="shared" si="148"/>
        <v>0.63356906141790603</v>
      </c>
      <c r="G344" s="14">
        <f>F344-(Gamma-lambda*LN(D344))</f>
        <v>-6.162530423318191E-2</v>
      </c>
      <c r="H344" s="15">
        <f t="shared" si="149"/>
        <v>393.51291483695314</v>
      </c>
      <c r="I344" s="15">
        <f t="shared" si="150"/>
        <v>1284.5732292181626</v>
      </c>
      <c r="J344" s="73">
        <f t="shared" si="151"/>
        <v>3143.9796156855741</v>
      </c>
      <c r="K344" s="73">
        <f t="shared" si="121"/>
        <v>1.26</v>
      </c>
      <c r="L344" s="73">
        <f t="shared" si="152"/>
        <v>1.2594149988504557</v>
      </c>
      <c r="M344" s="73">
        <f t="shared" si="153"/>
        <v>5.8500114954429527E-4</v>
      </c>
      <c r="N344" s="44">
        <f t="shared" si="122"/>
        <v>2.0000000000000001E-4</v>
      </c>
      <c r="O344" s="44">
        <f t="shared" si="154"/>
        <v>1.1700022990885906E-7</v>
      </c>
      <c r="P344" s="14">
        <f t="shared" si="155"/>
        <v>148.50627831071873</v>
      </c>
      <c r="Q344" s="44">
        <f t="shared" si="156"/>
        <v>1.73752687052631E-5</v>
      </c>
      <c r="R344" s="73">
        <f t="shared" si="157"/>
        <v>3144.0342431762001</v>
      </c>
      <c r="S344" s="73">
        <f>Q344/(1/Mtc+1/(path_DqDp-V343))</f>
        <v>1.269963904723561E-5</v>
      </c>
      <c r="T344" s="52">
        <f>D344*S344/(path_DqDp-E344/D344)</f>
        <v>2.2949725712649229E-2</v>
      </c>
      <c r="U344" s="73">
        <f t="shared" si="158"/>
        <v>3145.4626120150519</v>
      </c>
      <c r="V344" s="14">
        <f t="shared" si="159"/>
        <v>1.2594276983328454</v>
      </c>
      <c r="W344">
        <f t="shared" si="160"/>
        <v>3961.4827376421367</v>
      </c>
      <c r="X344">
        <f t="shared" si="161"/>
        <v>1.7865642215366155E-8</v>
      </c>
      <c r="Y344" s="44">
        <f t="shared" si="162"/>
        <v>-2.0980390661817609E-2</v>
      </c>
      <c r="Z344">
        <f t="shared" si="163"/>
        <v>1.7495988882445506E-7</v>
      </c>
      <c r="AA344" s="43">
        <f t="shared" si="164"/>
        <v>0.11519980422073076</v>
      </c>
    </row>
    <row r="345" spans="1:27">
      <c r="A345" s="74">
        <f t="shared" si="130"/>
        <v>337</v>
      </c>
      <c r="B345" s="73">
        <f t="shared" si="144"/>
        <v>10.820634066679155</v>
      </c>
      <c r="C345" s="51">
        <f t="shared" si="145"/>
        <v>-2.0980390661817609</v>
      </c>
      <c r="D345" s="73">
        <f t="shared" si="146"/>
        <v>3145.4626120150519</v>
      </c>
      <c r="E345" s="73">
        <f t="shared" si="147"/>
        <v>3961.4827376421367</v>
      </c>
      <c r="F345" s="14">
        <f t="shared" si="148"/>
        <v>0.63356884084430354</v>
      </c>
      <c r="G345" s="14">
        <f>F345-(Gamma-lambda*LN(D345))</f>
        <v>-6.1625415364332192E-2</v>
      </c>
      <c r="H345" s="15">
        <f t="shared" si="149"/>
        <v>393.51435040685067</v>
      </c>
      <c r="I345" s="15">
        <f t="shared" si="150"/>
        <v>1284.5824282571309</v>
      </c>
      <c r="J345" s="73">
        <f t="shared" si="151"/>
        <v>3144.0342431762001</v>
      </c>
      <c r="K345" s="73">
        <f t="shared" si="121"/>
        <v>1.26</v>
      </c>
      <c r="L345" s="73">
        <f t="shared" si="152"/>
        <v>1.2594276983328454</v>
      </c>
      <c r="M345" s="73">
        <f t="shared" si="153"/>
        <v>5.7230166715460662E-4</v>
      </c>
      <c r="N345" s="44">
        <f t="shared" si="122"/>
        <v>2.0000000000000001E-4</v>
      </c>
      <c r="O345" s="44">
        <f t="shared" si="154"/>
        <v>1.1446033343092133E-7</v>
      </c>
      <c r="P345" s="14">
        <f t="shared" si="155"/>
        <v>148.50625825857304</v>
      </c>
      <c r="Q345" s="44">
        <f t="shared" si="156"/>
        <v>1.6998075836854783E-5</v>
      </c>
      <c r="R345" s="73">
        <f t="shared" si="157"/>
        <v>3144.0876857086992</v>
      </c>
      <c r="S345" s="73">
        <f>Q345/(1/Mtc+1/(path_DqDp-V344))</f>
        <v>1.2423909518262253E-5</v>
      </c>
      <c r="T345" s="52">
        <f>D345*S345/(path_DqDp-E345/D345)</f>
        <v>2.2451777985505843E-2</v>
      </c>
      <c r="U345" s="73">
        <f t="shared" si="158"/>
        <v>3145.4850637930376</v>
      </c>
      <c r="V345" s="14">
        <f t="shared" si="159"/>
        <v>1.2594401220924343</v>
      </c>
      <c r="W345">
        <f t="shared" si="160"/>
        <v>3961.5500927834319</v>
      </c>
      <c r="X345">
        <f t="shared" si="161"/>
        <v>1.7477880353670647E-8</v>
      </c>
      <c r="Y345" s="44">
        <f t="shared" si="162"/>
        <v>-2.0980258723603824E-2</v>
      </c>
      <c r="Z345">
        <f t="shared" si="163"/>
        <v>1.711631131761789E-7</v>
      </c>
      <c r="AA345" s="43">
        <f t="shared" si="164"/>
        <v>0.11539997538384393</v>
      </c>
    </row>
    <row r="346" spans="1:27">
      <c r="A346" s="74">
        <f t="shared" si="130"/>
        <v>338</v>
      </c>
      <c r="B346" s="73">
        <f t="shared" si="144"/>
        <v>10.840655580930932</v>
      </c>
      <c r="C346" s="51">
        <f t="shared" si="145"/>
        <v>-2.0980258723603824</v>
      </c>
      <c r="D346" s="73">
        <f t="shared" si="146"/>
        <v>3145.4850637930376</v>
      </c>
      <c r="E346" s="73">
        <f t="shared" si="147"/>
        <v>3961.5500927834319</v>
      </c>
      <c r="F346" s="14">
        <f t="shared" si="148"/>
        <v>0.6335686250589081</v>
      </c>
      <c r="G346" s="14">
        <f>F346-(Gamma-lambda*LN(D346))</f>
        <v>-6.1625524082656979E-2</v>
      </c>
      <c r="H346" s="15">
        <f t="shared" si="149"/>
        <v>393.51575482364927</v>
      </c>
      <c r="I346" s="15">
        <f t="shared" si="150"/>
        <v>1284.591427700931</v>
      </c>
      <c r="J346" s="73">
        <f t="shared" si="151"/>
        <v>3144.0876857086992</v>
      </c>
      <c r="K346" s="73">
        <f t="shared" si="121"/>
        <v>1.26</v>
      </c>
      <c r="L346" s="73">
        <f t="shared" si="152"/>
        <v>1.2594401220924343</v>
      </c>
      <c r="M346" s="73">
        <f t="shared" si="153"/>
        <v>5.5987790756573119E-4</v>
      </c>
      <c r="N346" s="44">
        <f t="shared" si="122"/>
        <v>2.0000000000000001E-4</v>
      </c>
      <c r="O346" s="44">
        <f t="shared" si="154"/>
        <v>1.1197558151314624E-7</v>
      </c>
      <c r="P346" s="14">
        <f t="shared" si="155"/>
        <v>148.50623864171894</v>
      </c>
      <c r="Q346" s="44">
        <f t="shared" si="156"/>
        <v>1.6629072430236548E-5</v>
      </c>
      <c r="R346" s="73">
        <f t="shared" si="157"/>
        <v>3144.1399689705518</v>
      </c>
      <c r="S346" s="73">
        <f>Q346/(1/Mtc+1/(path_DqDp-V345))</f>
        <v>1.215416815372184E-5</v>
      </c>
      <c r="T346" s="52">
        <f>D346*S346/(path_DqDp-E346/D346)</f>
        <v>2.1964630390263043E-2</v>
      </c>
      <c r="U346" s="73">
        <f t="shared" si="158"/>
        <v>3145.507028423428</v>
      </c>
      <c r="V346" s="14">
        <f t="shared" si="159"/>
        <v>1.2594522761170979</v>
      </c>
      <c r="W346">
        <f t="shared" si="160"/>
        <v>3961.6159864902152</v>
      </c>
      <c r="X346">
        <f t="shared" si="161"/>
        <v>1.7098534146046539E-8</v>
      </c>
      <c r="Y346" s="44">
        <f t="shared" si="162"/>
        <v>-2.0980129649488165E-2</v>
      </c>
      <c r="Z346">
        <f t="shared" si="163"/>
        <v>1.6744871323596464E-7</v>
      </c>
      <c r="AA346" s="43">
        <f t="shared" si="164"/>
        <v>0.11560014283255717</v>
      </c>
    </row>
    <row r="347" spans="1:27">
      <c r="A347" s="74">
        <f t="shared" si="130"/>
        <v>339</v>
      </c>
      <c r="B347" s="73">
        <f t="shared" si="144"/>
        <v>10.860676628272778</v>
      </c>
      <c r="C347" s="51">
        <f t="shared" si="145"/>
        <v>-2.0980129649488166</v>
      </c>
      <c r="D347" s="73">
        <f t="shared" si="146"/>
        <v>3145.507028423428</v>
      </c>
      <c r="E347" s="73">
        <f t="shared" si="147"/>
        <v>3961.6159864902152</v>
      </c>
      <c r="F347" s="14">
        <f t="shared" si="148"/>
        <v>0.63356841395776609</v>
      </c>
      <c r="G347" s="14">
        <f>F347-(Gamma-lambda*LN(D347))</f>
        <v>-6.1625630440556245E-2</v>
      </c>
      <c r="H347" s="15">
        <f t="shared" si="149"/>
        <v>393.5171287632553</v>
      </c>
      <c r="I347" s="15">
        <f t="shared" si="150"/>
        <v>1284.6002318786661</v>
      </c>
      <c r="J347" s="73">
        <f t="shared" si="151"/>
        <v>3144.1399689705518</v>
      </c>
      <c r="K347" s="73">
        <f t="shared" si="121"/>
        <v>1.26</v>
      </c>
      <c r="L347" s="73">
        <f t="shared" si="152"/>
        <v>1.2594522761170979</v>
      </c>
      <c r="M347" s="73">
        <f t="shared" si="153"/>
        <v>5.4772388290214025E-4</v>
      </c>
      <c r="N347" s="44">
        <f t="shared" si="122"/>
        <v>2.0000000000000001E-4</v>
      </c>
      <c r="O347" s="44">
        <f t="shared" si="154"/>
        <v>1.0954477658042806E-7</v>
      </c>
      <c r="P347" s="14">
        <f t="shared" si="155"/>
        <v>148.50621945070603</v>
      </c>
      <c r="Q347" s="44">
        <f t="shared" si="156"/>
        <v>1.626808063053161E-5</v>
      </c>
      <c r="R347" s="73">
        <f t="shared" si="157"/>
        <v>3144.1911180930811</v>
      </c>
      <c r="S347" s="73">
        <f>Q347/(1/Mtc+1/(path_DqDp-V346))</f>
        <v>1.1890284835308166E-5</v>
      </c>
      <c r="T347" s="52">
        <f>D347*S347/(path_DqDp-E347/D347)</f>
        <v>2.1488048851646738E-2</v>
      </c>
      <c r="U347" s="73">
        <f t="shared" si="158"/>
        <v>3145.5285164722795</v>
      </c>
      <c r="V347" s="14">
        <f t="shared" si="159"/>
        <v>1.2594641662646058</v>
      </c>
      <c r="W347">
        <f t="shared" si="160"/>
        <v>3961.6804504603019</v>
      </c>
      <c r="X347">
        <f t="shared" si="161"/>
        <v>1.6727420965993053E-8</v>
      </c>
      <c r="Y347" s="44">
        <f t="shared" si="162"/>
        <v>-2.0980003377290619E-2</v>
      </c>
      <c r="Z347">
        <f t="shared" si="163"/>
        <v>1.6381490251608633E-7</v>
      </c>
      <c r="AA347" s="43">
        <f t="shared" si="164"/>
        <v>0.11580030664745967</v>
      </c>
    </row>
    <row r="348" spans="1:27">
      <c r="A348" s="74">
        <f t="shared" si="130"/>
        <v>340</v>
      </c>
      <c r="B348" s="73">
        <f t="shared" si="144"/>
        <v>10.88069721883628</v>
      </c>
      <c r="C348" s="51">
        <f t="shared" si="145"/>
        <v>-2.0980003377290619</v>
      </c>
      <c r="D348" s="73">
        <f t="shared" si="146"/>
        <v>3145.5285164722795</v>
      </c>
      <c r="E348" s="73">
        <f t="shared" si="147"/>
        <v>3961.6804504603019</v>
      </c>
      <c r="F348" s="14">
        <f t="shared" si="148"/>
        <v>0.63356820743918107</v>
      </c>
      <c r="G348" s="14">
        <f>F348-(Gamma-lambda*LN(D348))</f>
        <v>-6.1625734489291761E-2</v>
      </c>
      <c r="H348" s="15">
        <f t="shared" si="149"/>
        <v>393.5184728869163</v>
      </c>
      <c r="I348" s="15">
        <f t="shared" si="150"/>
        <v>1284.608845025612</v>
      </c>
      <c r="J348" s="73">
        <f t="shared" si="151"/>
        <v>3144.1911180930811</v>
      </c>
      <c r="K348" s="73">
        <f t="shared" si="121"/>
        <v>1.26</v>
      </c>
      <c r="L348" s="73">
        <f t="shared" si="152"/>
        <v>1.2594641662646058</v>
      </c>
      <c r="M348" s="73">
        <f t="shared" si="153"/>
        <v>5.3583373539423107E-4</v>
      </c>
      <c r="N348" s="44">
        <f t="shared" si="122"/>
        <v>2.0000000000000001E-4</v>
      </c>
      <c r="O348" s="44">
        <f t="shared" si="154"/>
        <v>1.0716674707884623E-7</v>
      </c>
      <c r="P348" s="14">
        <f t="shared" si="155"/>
        <v>148.50620067628921</v>
      </c>
      <c r="Q348" s="44">
        <f t="shared" si="156"/>
        <v>1.5914926447516268E-5</v>
      </c>
      <c r="R348" s="73">
        <f t="shared" si="157"/>
        <v>3144.2411576634627</v>
      </c>
      <c r="S348" s="73">
        <f>Q348/(1/Mtc+1/(path_DqDp-V347))</f>
        <v>1.1632132275100195E-5</v>
      </c>
      <c r="T348" s="52">
        <f>D348*S348/(path_DqDp-E348/D348)</f>
        <v>2.1021804360201256E-2</v>
      </c>
      <c r="U348" s="73">
        <f t="shared" si="158"/>
        <v>3145.5495382766399</v>
      </c>
      <c r="V348" s="14">
        <f t="shared" si="159"/>
        <v>1.2594757982654508</v>
      </c>
      <c r="W348">
        <f t="shared" si="160"/>
        <v>3961.7435157044911</v>
      </c>
      <c r="X348">
        <f t="shared" si="161"/>
        <v>1.6364362149306339E-8</v>
      </c>
      <c r="Y348" s="44">
        <f t="shared" si="162"/>
        <v>-2.0979879846181392E-2</v>
      </c>
      <c r="Z348">
        <f t="shared" si="163"/>
        <v>1.6025993322877587E-7</v>
      </c>
      <c r="AA348" s="43">
        <f t="shared" si="164"/>
        <v>0.11600046690739291</v>
      </c>
    </row>
    <row r="349" spans="1:27">
      <c r="A349" s="74">
        <f t="shared" si="130"/>
        <v>341</v>
      </c>
      <c r="B349" s="73">
        <f t="shared" si="144"/>
        <v>10.900717362533245</v>
      </c>
      <c r="C349" s="51">
        <f t="shared" si="145"/>
        <v>-2.0979879846181393</v>
      </c>
      <c r="D349" s="73">
        <f t="shared" si="146"/>
        <v>3145.5495382766399</v>
      </c>
      <c r="E349" s="73">
        <f t="shared" si="147"/>
        <v>3961.7435157044911</v>
      </c>
      <c r="F349" s="14">
        <f t="shared" si="148"/>
        <v>0.63356800540366498</v>
      </c>
      <c r="G349" s="14">
        <f>F349-(Gamma-lambda*LN(D349))</f>
        <v>-6.1625836279011303E-2</v>
      </c>
      <c r="H349" s="15">
        <f t="shared" si="149"/>
        <v>393.51978784153914</v>
      </c>
      <c r="I349" s="15">
        <f t="shared" si="150"/>
        <v>1284.6172712852474</v>
      </c>
      <c r="J349" s="73">
        <f t="shared" si="151"/>
        <v>3144.2411576634627</v>
      </c>
      <c r="K349" s="73">
        <f t="shared" si="121"/>
        <v>1.26</v>
      </c>
      <c r="L349" s="73">
        <f t="shared" si="152"/>
        <v>1.2594757982654508</v>
      </c>
      <c r="M349" s="73">
        <f t="shared" si="153"/>
        <v>5.2420173454925667E-4</v>
      </c>
      <c r="N349" s="44">
        <f t="shared" si="122"/>
        <v>2.0000000000000001E-4</v>
      </c>
      <c r="O349" s="44">
        <f t="shared" si="154"/>
        <v>1.0484034690985133E-7</v>
      </c>
      <c r="P349" s="14">
        <f t="shared" si="155"/>
        <v>148.5061823094241</v>
      </c>
      <c r="Q349" s="44">
        <f t="shared" si="156"/>
        <v>1.5569439671577652E-5</v>
      </c>
      <c r="R349" s="73">
        <f t="shared" si="157"/>
        <v>3144.2901117364795</v>
      </c>
      <c r="S349" s="73">
        <f>Q349/(1/Mtc+1/(path_DqDp-V348))</f>
        <v>1.1379585953882146E-5</v>
      </c>
      <c r="T349" s="52">
        <f>D349*S349/(path_DqDp-E349/D349)</f>
        <v>2.0565672863003655E-2</v>
      </c>
      <c r="U349" s="73">
        <f t="shared" si="158"/>
        <v>3145.5701039495029</v>
      </c>
      <c r="V349" s="14">
        <f t="shared" si="159"/>
        <v>1.2594871777256191</v>
      </c>
      <c r="W349">
        <f t="shared" si="160"/>
        <v>3961.8052125614417</v>
      </c>
      <c r="X349">
        <f t="shared" si="161"/>
        <v>1.6009182908173029E-8</v>
      </c>
      <c r="Y349" s="44">
        <f t="shared" si="162"/>
        <v>-2.0979758996651575E-2</v>
      </c>
      <c r="Z349">
        <f t="shared" si="163"/>
        <v>1.5678209548008576E-7</v>
      </c>
      <c r="AA349" s="43">
        <f t="shared" si="164"/>
        <v>0.11620062368948839</v>
      </c>
    </row>
    <row r="350" spans="1:27">
      <c r="A350" s="74">
        <f t="shared" si="130"/>
        <v>342</v>
      </c>
      <c r="B350" s="73">
        <f t="shared" si="144"/>
        <v>10.920737069060452</v>
      </c>
      <c r="C350" s="51">
        <f t="shared" si="145"/>
        <v>-2.0979758996651574</v>
      </c>
      <c r="D350" s="73">
        <f t="shared" si="146"/>
        <v>3145.5701039495029</v>
      </c>
      <c r="E350" s="73">
        <f t="shared" si="147"/>
        <v>3961.8052125614417</v>
      </c>
      <c r="F350" s="14">
        <f t="shared" si="148"/>
        <v>0.63356780775389021</v>
      </c>
      <c r="G350" s="14">
        <f>F350-(Gamma-lambda*LN(D350))</f>
        <v>-6.1625935858772962E-2</v>
      </c>
      <c r="H350" s="15">
        <f t="shared" si="149"/>
        <v>393.52107426000038</v>
      </c>
      <c r="I350" s="15">
        <f t="shared" si="150"/>
        <v>1284.6255147112415</v>
      </c>
      <c r="J350" s="73">
        <f t="shared" si="151"/>
        <v>3144.2901117364795</v>
      </c>
      <c r="K350" s="73">
        <f t="shared" si="121"/>
        <v>1.26</v>
      </c>
      <c r="L350" s="73">
        <f t="shared" si="152"/>
        <v>1.2594871777256191</v>
      </c>
      <c r="M350" s="73">
        <f t="shared" si="153"/>
        <v>5.1282227438087524E-4</v>
      </c>
      <c r="N350" s="44">
        <f t="shared" si="122"/>
        <v>2.0000000000000001E-4</v>
      </c>
      <c r="O350" s="44">
        <f t="shared" si="154"/>
        <v>1.0256445487617506E-7</v>
      </c>
      <c r="P350" s="14">
        <f t="shared" si="155"/>
        <v>148.50616434126275</v>
      </c>
      <c r="Q350" s="44">
        <f t="shared" si="156"/>
        <v>1.523145379141328E-5</v>
      </c>
      <c r="R350" s="73">
        <f t="shared" si="157"/>
        <v>3144.3380038460232</v>
      </c>
      <c r="S350" s="73">
        <f>Q350/(1/Mtc+1/(path_DqDp-V349))</f>
        <v>1.11325240607477E-5</v>
      </c>
      <c r="T350" s="52">
        <f>D350*S350/(path_DqDp-E350/D350)</f>
        <v>2.0119435156603572E-2</v>
      </c>
      <c r="U350" s="73">
        <f t="shared" si="158"/>
        <v>3145.5902233846596</v>
      </c>
      <c r="V350" s="14">
        <f t="shared" si="159"/>
        <v>1.2594983101292965</v>
      </c>
      <c r="W350">
        <f t="shared" si="160"/>
        <v>3961.8655707122148</v>
      </c>
      <c r="X350">
        <f t="shared" si="161"/>
        <v>1.5661712247032572E-8</v>
      </c>
      <c r="Y350" s="44">
        <f t="shared" si="162"/>
        <v>-2.0979640770484451E-2</v>
      </c>
      <c r="Z350">
        <f t="shared" si="163"/>
        <v>1.5337971641424235E-7</v>
      </c>
      <c r="AA350" s="43">
        <f t="shared" si="164"/>
        <v>0.11640077706920481</v>
      </c>
    </row>
    <row r="351" spans="1:27">
      <c r="A351" s="74">
        <f t="shared" si="130"/>
        <v>343</v>
      </c>
      <c r="B351" s="73">
        <f t="shared" si="144"/>
        <v>10.940756347904333</v>
      </c>
      <c r="C351" s="51">
        <f t="shared" si="145"/>
        <v>-2.0979640770484451</v>
      </c>
      <c r="D351" s="73">
        <f t="shared" si="146"/>
        <v>3145.5902233846596</v>
      </c>
      <c r="E351" s="73">
        <f t="shared" si="147"/>
        <v>3961.8655707122148</v>
      </c>
      <c r="F351" s="14">
        <f t="shared" si="148"/>
        <v>0.63356761439464249</v>
      </c>
      <c r="G351" s="14">
        <f>F351-(Gamma-lambda*LN(D351))</f>
        <v>-6.1626033276568903E-2</v>
      </c>
      <c r="H351" s="15">
        <f t="shared" si="149"/>
        <v>393.5223327614508</v>
      </c>
      <c r="I351" s="15">
        <f t="shared" si="150"/>
        <v>1284.6335792693972</v>
      </c>
      <c r="J351" s="73">
        <f t="shared" si="151"/>
        <v>3144.3380038460232</v>
      </c>
      <c r="K351" s="73">
        <f t="shared" si="121"/>
        <v>1.26</v>
      </c>
      <c r="L351" s="73">
        <f t="shared" si="152"/>
        <v>1.2594983101292965</v>
      </c>
      <c r="M351" s="73">
        <f t="shared" si="153"/>
        <v>5.0168987070353666E-4</v>
      </c>
      <c r="N351" s="44">
        <f t="shared" si="122"/>
        <v>2.0000000000000001E-4</v>
      </c>
      <c r="O351" s="44">
        <f t="shared" si="154"/>
        <v>1.0033797414070733E-7</v>
      </c>
      <c r="P351" s="14">
        <f t="shared" si="155"/>
        <v>148.50614676314933</v>
      </c>
      <c r="Q351" s="44">
        <f t="shared" si="156"/>
        <v>1.4900805913656966E-5</v>
      </c>
      <c r="R351" s="73">
        <f t="shared" si="157"/>
        <v>3144.3848570163454</v>
      </c>
      <c r="S351" s="73">
        <f>Q351/(1/Mtc+1/(path_DqDp-V350))</f>
        <v>1.0890827434122808E-5</v>
      </c>
      <c r="T351" s="52">
        <f>D351*S351/(path_DqDp-E351/D351)</f>
        <v>1.9682876782435684E-2</v>
      </c>
      <c r="U351" s="73">
        <f t="shared" si="158"/>
        <v>3145.6099062614421</v>
      </c>
      <c r="V351" s="14">
        <f t="shared" si="159"/>
        <v>1.2595092008415172</v>
      </c>
      <c r="W351">
        <f t="shared" si="160"/>
        <v>3961.9246191945085</v>
      </c>
      <c r="X351">
        <f t="shared" si="161"/>
        <v>1.5321782880399113E-8</v>
      </c>
      <c r="Y351" s="44">
        <f t="shared" si="162"/>
        <v>-2.097952511072743E-2</v>
      </c>
      <c r="Z351">
        <f t="shared" si="163"/>
        <v>1.5005115943328561E-7</v>
      </c>
      <c r="AA351" s="43">
        <f t="shared" si="164"/>
        <v>0.11660092712036424</v>
      </c>
    </row>
    <row r="352" spans="1:27">
      <c r="A352" s="74">
        <f t="shared" si="130"/>
        <v>344</v>
      </c>
      <c r="B352" s="73">
        <f t="shared" si="144"/>
        <v>10.96077520834551</v>
      </c>
      <c r="C352" s="51">
        <f t="shared" si="145"/>
        <v>-2.0979525110727431</v>
      </c>
      <c r="D352" s="73">
        <f t="shared" si="146"/>
        <v>3145.6099062614421</v>
      </c>
      <c r="E352" s="73">
        <f t="shared" si="147"/>
        <v>3961.9246191945085</v>
      </c>
      <c r="F352" s="14">
        <f t="shared" si="148"/>
        <v>0.63356742523277509</v>
      </c>
      <c r="G352" s="14">
        <f>F352-(Gamma-lambda*LN(D352))</f>
        <v>-6.1626128579348793E-2</v>
      </c>
      <c r="H352" s="15">
        <f t="shared" si="149"/>
        <v>393.52356395161229</v>
      </c>
      <c r="I352" s="15">
        <f t="shared" si="150"/>
        <v>1284.6414688395537</v>
      </c>
      <c r="J352" s="73">
        <f t="shared" si="151"/>
        <v>3144.3848570163454</v>
      </c>
      <c r="K352" s="73">
        <f t="shared" si="121"/>
        <v>1.26</v>
      </c>
      <c r="L352" s="73">
        <f t="shared" si="152"/>
        <v>1.2595092008415172</v>
      </c>
      <c r="M352" s="73">
        <f t="shared" si="153"/>
        <v>4.9079915848282418E-4</v>
      </c>
      <c r="N352" s="44">
        <f t="shared" si="122"/>
        <v>2.0000000000000001E-4</v>
      </c>
      <c r="O352" s="44">
        <f t="shared" si="154"/>
        <v>9.8159831696564846E-8</v>
      </c>
      <c r="P352" s="14">
        <f t="shared" si="155"/>
        <v>148.50612956661593</v>
      </c>
      <c r="Q352" s="44">
        <f t="shared" si="156"/>
        <v>1.4577336684167272E-5</v>
      </c>
      <c r="R352" s="73">
        <f t="shared" si="157"/>
        <v>3144.4306937730707</v>
      </c>
      <c r="S352" s="73">
        <f>Q352/(1/Mtc+1/(path_DqDp-V351))</f>
        <v>1.0654379504013755E-5</v>
      </c>
      <c r="T352" s="52">
        <f>D352*S352/(path_DqDp-E352/D352)</f>
        <v>1.9255787924359391E-2</v>
      </c>
      <c r="U352" s="73">
        <f t="shared" si="158"/>
        <v>3145.6291620493666</v>
      </c>
      <c r="V352" s="14">
        <f t="shared" si="159"/>
        <v>1.2595198551107558</v>
      </c>
      <c r="W352">
        <f t="shared" si="160"/>
        <v>3961.9823864165865</v>
      </c>
      <c r="X352">
        <f t="shared" si="161"/>
        <v>1.4989231152372489E-8</v>
      </c>
      <c r="Y352" s="44">
        <f t="shared" si="162"/>
        <v>-2.0979411961664581E-2</v>
      </c>
      <c r="Z352">
        <f t="shared" si="163"/>
        <v>1.4679482340994145E-7</v>
      </c>
      <c r="AA352" s="43">
        <f t="shared" si="164"/>
        <v>0.11680107391518765</v>
      </c>
    </row>
    <row r="353" spans="1:27">
      <c r="A353" s="74">
        <f t="shared" si="130"/>
        <v>345</v>
      </c>
      <c r="B353" s="73">
        <f t="shared" si="144"/>
        <v>10.980793659463279</v>
      </c>
      <c r="C353" s="51">
        <f t="shared" si="145"/>
        <v>-2.0979411961664582</v>
      </c>
      <c r="D353" s="73">
        <f t="shared" si="146"/>
        <v>3145.6291620493666</v>
      </c>
      <c r="E353" s="73">
        <f t="shared" si="147"/>
        <v>3961.9823864165865</v>
      </c>
      <c r="F353" s="14">
        <f t="shared" si="148"/>
        <v>0.63356724017716393</v>
      </c>
      <c r="G353" s="14">
        <f>F353-(Gamma-lambda*LN(D353))</f>
        <v>-6.1626221813042004E-2</v>
      </c>
      <c r="H353" s="15">
        <f t="shared" si="149"/>
        <v>393.52476842306936</v>
      </c>
      <c r="I353" s="15">
        <f t="shared" si="150"/>
        <v>1284.6491872174472</v>
      </c>
      <c r="J353" s="73">
        <f t="shared" si="151"/>
        <v>3144.4306937730707</v>
      </c>
      <c r="K353" s="73">
        <f t="shared" si="121"/>
        <v>1.26</v>
      </c>
      <c r="L353" s="73">
        <f t="shared" si="152"/>
        <v>1.2595198551107558</v>
      </c>
      <c r="M353" s="73">
        <f t="shared" si="153"/>
        <v>4.8014488924419396E-4</v>
      </c>
      <c r="N353" s="44">
        <f t="shared" si="122"/>
        <v>2.0000000000000001E-4</v>
      </c>
      <c r="O353" s="44">
        <f t="shared" si="154"/>
        <v>9.6028977848838797E-8</v>
      </c>
      <c r="P353" s="14">
        <f t="shared" si="155"/>
        <v>148.50611274337854</v>
      </c>
      <c r="Q353" s="44">
        <f t="shared" si="156"/>
        <v>1.4260890211051054E-5</v>
      </c>
      <c r="R353" s="73">
        <f t="shared" si="157"/>
        <v>3144.4755361539706</v>
      </c>
      <c r="S353" s="73">
        <f>Q353/(1/Mtc+1/(path_DqDp-V352))</f>
        <v>1.0423066235533077E-5</v>
      </c>
      <c r="T353" s="52">
        <f>D353*S353/(path_DqDp-E353/D353)</f>
        <v>1.8837963308424511E-2</v>
      </c>
      <c r="U353" s="73">
        <f t="shared" si="158"/>
        <v>3145.6480000126749</v>
      </c>
      <c r="V353" s="14">
        <f t="shared" si="159"/>
        <v>1.2595302780714617</v>
      </c>
      <c r="W353">
        <f t="shared" si="160"/>
        <v>3962.0389001709018</v>
      </c>
      <c r="X353">
        <f t="shared" si="161"/>
        <v>1.4663896957913917E-8</v>
      </c>
      <c r="Y353" s="44">
        <f t="shared" si="162"/>
        <v>-2.0979301268789774E-2</v>
      </c>
      <c r="Z353">
        <f t="shared" si="163"/>
        <v>1.4360914191451922E-7</v>
      </c>
      <c r="AA353" s="43">
        <f t="shared" si="164"/>
        <v>0.11700121752432957</v>
      </c>
    </row>
    <row r="354" spans="1:27">
      <c r="A354" s="74">
        <f t="shared" si="130"/>
        <v>346</v>
      </c>
      <c r="B354" s="73">
        <f t="shared" si="144"/>
        <v>11.000811710139963</v>
      </c>
      <c r="C354" s="51">
        <f t="shared" si="145"/>
        <v>-2.0979301268789774</v>
      </c>
      <c r="D354" s="73">
        <f t="shared" si="146"/>
        <v>3145.6480000126749</v>
      </c>
      <c r="E354" s="73">
        <f t="shared" si="147"/>
        <v>3962.0389001709018</v>
      </c>
      <c r="F354" s="14">
        <f t="shared" si="148"/>
        <v>0.63356705913866329</v>
      </c>
      <c r="G354" s="14">
        <f>F354-(Gamma-lambda*LN(D354))</f>
        <v>-6.1626313022580259E-2</v>
      </c>
      <c r="H354" s="15">
        <f t="shared" si="149"/>
        <v>393.52594675555349</v>
      </c>
      <c r="I354" s="15">
        <f t="shared" si="150"/>
        <v>1284.6567381165307</v>
      </c>
      <c r="J354" s="73">
        <f t="shared" si="151"/>
        <v>3144.4755361539706</v>
      </c>
      <c r="K354" s="73">
        <f t="shared" si="121"/>
        <v>1.26</v>
      </c>
      <c r="L354" s="73">
        <f t="shared" si="152"/>
        <v>1.2595302780714617</v>
      </c>
      <c r="M354" s="73">
        <f t="shared" si="153"/>
        <v>4.6972192853833583E-4</v>
      </c>
      <c r="N354" s="44">
        <f t="shared" si="122"/>
        <v>2.0000000000000001E-4</v>
      </c>
      <c r="O354" s="44">
        <f t="shared" si="154"/>
        <v>9.3944385707667166E-8</v>
      </c>
      <c r="P354" s="14">
        <f t="shared" si="155"/>
        <v>148.50609628533303</v>
      </c>
      <c r="Q354" s="44">
        <f t="shared" si="156"/>
        <v>1.3951313989369284E-5</v>
      </c>
      <c r="R354" s="73">
        <f t="shared" si="157"/>
        <v>3144.5194057195076</v>
      </c>
      <c r="S354" s="73">
        <f>Q354/(1/Mtc+1/(path_DqDp-V353))</f>
        <v>1.0196776073664356E-5</v>
      </c>
      <c r="T354" s="52">
        <f>D354*S354/(path_DqDp-E354/D354)</f>
        <v>1.8429202104796146E-2</v>
      </c>
      <c r="U354" s="73">
        <f t="shared" si="158"/>
        <v>3145.6664292147798</v>
      </c>
      <c r="V354" s="14">
        <f t="shared" si="159"/>
        <v>1.2595404747465377</v>
      </c>
      <c r="W354">
        <f t="shared" si="160"/>
        <v>3962.0941876474299</v>
      </c>
      <c r="X354">
        <f t="shared" si="161"/>
        <v>1.4345623665832857E-8</v>
      </c>
      <c r="Y354" s="44">
        <f t="shared" si="162"/>
        <v>-2.0979192978780401E-2</v>
      </c>
      <c r="Z354">
        <f t="shared" si="163"/>
        <v>1.4049258246853999E-7</v>
      </c>
      <c r="AA354" s="43">
        <f t="shared" si="164"/>
        <v>0.11720135801691203</v>
      </c>
    </row>
    <row r="355" spans="1:27">
      <c r="A355" s="74">
        <f t="shared" si="130"/>
        <v>347</v>
      </c>
      <c r="B355" s="73">
        <f t="shared" si="144"/>
        <v>11.02082936906519</v>
      </c>
      <c r="C355" s="51">
        <f t="shared" si="145"/>
        <v>-2.0979192978780401</v>
      </c>
      <c r="D355" s="73">
        <f t="shared" si="146"/>
        <v>3145.6664292147798</v>
      </c>
      <c r="E355" s="73">
        <f t="shared" si="147"/>
        <v>3962.0941876474299</v>
      </c>
      <c r="F355" s="14">
        <f t="shared" si="148"/>
        <v>0.63356688203006362</v>
      </c>
      <c r="G355" s="14">
        <f>F355-(Gamma-lambda*LN(D355))</f>
        <v>-6.1626402251918955E-2</v>
      </c>
      <c r="H355" s="15">
        <f t="shared" si="149"/>
        <v>393.52709951622222</v>
      </c>
      <c r="I355" s="15">
        <f t="shared" si="150"/>
        <v>1284.6641251697581</v>
      </c>
      <c r="J355" s="73">
        <f t="shared" si="151"/>
        <v>3144.5194057195076</v>
      </c>
      <c r="K355" s="73">
        <f t="shared" si="121"/>
        <v>1.26</v>
      </c>
      <c r="L355" s="73">
        <f t="shared" si="152"/>
        <v>1.2595404747465377</v>
      </c>
      <c r="M355" s="73">
        <f t="shared" si="153"/>
        <v>4.5952525346226736E-4</v>
      </c>
      <c r="N355" s="44">
        <f t="shared" si="122"/>
        <v>2.0000000000000001E-4</v>
      </c>
      <c r="O355" s="44">
        <f t="shared" si="154"/>
        <v>9.1905050692453482E-8</v>
      </c>
      <c r="P355" s="14">
        <f t="shared" si="155"/>
        <v>148.50608018455125</v>
      </c>
      <c r="Q355" s="44">
        <f t="shared" si="156"/>
        <v>1.3648458827498745E-5</v>
      </c>
      <c r="R355" s="73">
        <f t="shared" si="157"/>
        <v>3144.5623235631492</v>
      </c>
      <c r="S355" s="73">
        <f>Q355/(1/Mtc+1/(path_DqDp-V354))</f>
        <v>9.9753998892461234E-6</v>
      </c>
      <c r="T355" s="52">
        <f>D355*S355/(path_DqDp-E355/D355)</f>
        <v>1.8029307831806441E-2</v>
      </c>
      <c r="U355" s="73">
        <f t="shared" si="158"/>
        <v>3145.6844585226117</v>
      </c>
      <c r="V355" s="14">
        <f t="shared" si="159"/>
        <v>1.2595504500497665</v>
      </c>
      <c r="W355">
        <f t="shared" si="160"/>
        <v>3962.1482754467115</v>
      </c>
      <c r="X355">
        <f t="shared" si="161"/>
        <v>1.4034258043458643E-8</v>
      </c>
      <c r="Y355" s="44">
        <f t="shared" si="162"/>
        <v>-2.0979087039471666E-2</v>
      </c>
      <c r="Z355">
        <f t="shared" si="163"/>
        <v>1.3744364580775402E-7</v>
      </c>
      <c r="AA355" s="43">
        <f t="shared" si="164"/>
        <v>0.11740149546055784</v>
      </c>
    </row>
    <row r="356" spans="1:27">
      <c r="A356" s="74">
        <f t="shared" si="130"/>
        <v>348</v>
      </c>
      <c r="B356" s="73">
        <f t="shared" si="144"/>
        <v>11.040846644740062</v>
      </c>
      <c r="C356" s="51">
        <f t="shared" si="145"/>
        <v>-2.0979087039471667</v>
      </c>
      <c r="D356" s="73">
        <f t="shared" si="146"/>
        <v>3145.6844585226117</v>
      </c>
      <c r="E356" s="73">
        <f t="shared" si="147"/>
        <v>3962.1482754467115</v>
      </c>
      <c r="F356" s="14">
        <f t="shared" si="148"/>
        <v>0.63356670876604859</v>
      </c>
      <c r="G356" s="14">
        <f>F356-(Gamma-lambda*LN(D356))</f>
        <v>-6.1626489544058471E-2</v>
      </c>
      <c r="H356" s="15">
        <f t="shared" si="149"/>
        <v>393.5282272599311</v>
      </c>
      <c r="I356" s="15">
        <f t="shared" si="150"/>
        <v>1284.6713519313232</v>
      </c>
      <c r="J356" s="73">
        <f t="shared" si="151"/>
        <v>3144.5623235631492</v>
      </c>
      <c r="K356" s="73">
        <f t="shared" si="121"/>
        <v>1.26</v>
      </c>
      <c r="L356" s="73">
        <f t="shared" si="152"/>
        <v>1.2595504500497665</v>
      </c>
      <c r="M356" s="73">
        <f t="shared" si="153"/>
        <v>4.4954995023349653E-4</v>
      </c>
      <c r="N356" s="44">
        <f t="shared" si="122"/>
        <v>2.0000000000000001E-4</v>
      </c>
      <c r="O356" s="44">
        <f t="shared" si="154"/>
        <v>8.9909990046699314E-8</v>
      </c>
      <c r="P356" s="14">
        <f t="shared" si="155"/>
        <v>148.50606443327715</v>
      </c>
      <c r="Q356" s="44">
        <f t="shared" si="156"/>
        <v>1.3352178775070435E-5</v>
      </c>
      <c r="R356" s="73">
        <f t="shared" si="157"/>
        <v>3144.6043103214629</v>
      </c>
      <c r="S356" s="73">
        <f>Q356/(1/Mtc+1/(path_DqDp-V355))</f>
        <v>9.758830926116696E-6</v>
      </c>
      <c r="T356" s="52">
        <f>D356*S356/(path_DqDp-E356/D356)</f>
        <v>1.7638088262031441E-2</v>
      </c>
      <c r="U356" s="73">
        <f t="shared" si="158"/>
        <v>3145.7020966108739</v>
      </c>
      <c r="V356" s="14">
        <f t="shared" si="159"/>
        <v>1.2595602087881836</v>
      </c>
      <c r="W356">
        <f t="shared" si="160"/>
        <v>3962.2011895926194</v>
      </c>
      <c r="X356">
        <f t="shared" si="161"/>
        <v>1.3729650182916469E-8</v>
      </c>
      <c r="Y356" s="44">
        <f t="shared" si="162"/>
        <v>-2.0978983399831435E-2</v>
      </c>
      <c r="Z356">
        <f t="shared" si="163"/>
        <v>1.344608651741875E-7</v>
      </c>
      <c r="AA356" s="43">
        <f t="shared" si="164"/>
        <v>0.11760162992142301</v>
      </c>
    </row>
    <row r="357" spans="1:27">
      <c r="A357" s="74">
        <f t="shared" si="130"/>
        <v>349</v>
      </c>
      <c r="B357" s="73">
        <f t="shared" si="144"/>
        <v>11.060863545481253</v>
      </c>
      <c r="C357" s="51">
        <f t="shared" si="145"/>
        <v>-2.0978983399831437</v>
      </c>
      <c r="D357" s="73">
        <f t="shared" si="146"/>
        <v>3145.7020966108739</v>
      </c>
      <c r="E357" s="73">
        <f t="shared" si="147"/>
        <v>3962.2011895926194</v>
      </c>
      <c r="F357" s="14">
        <f t="shared" si="148"/>
        <v>0.63356653926315465</v>
      </c>
      <c r="G357" s="14">
        <f>F357-(Gamma-lambda*LN(D357))</f>
        <v>-6.1626574941065271E-2</v>
      </c>
      <c r="H357" s="15">
        <f t="shared" si="149"/>
        <v>393.5293305295005</v>
      </c>
      <c r="I357" s="15">
        <f t="shared" si="150"/>
        <v>1284.6784218783689</v>
      </c>
      <c r="J357" s="73">
        <f t="shared" si="151"/>
        <v>3144.6043103214629</v>
      </c>
      <c r="K357" s="73">
        <f t="shared" si="121"/>
        <v>1.26</v>
      </c>
      <c r="L357" s="73">
        <f t="shared" si="152"/>
        <v>1.2595602087881836</v>
      </c>
      <c r="M357" s="73">
        <f t="shared" si="153"/>
        <v>4.3979121181636494E-4</v>
      </c>
      <c r="N357" s="44">
        <f t="shared" si="122"/>
        <v>2.0000000000000001E-4</v>
      </c>
      <c r="O357" s="44">
        <f t="shared" si="154"/>
        <v>8.7958242363272993E-8</v>
      </c>
      <c r="P357" s="14">
        <f t="shared" si="155"/>
        <v>148.50604902392317</v>
      </c>
      <c r="Q357" s="44">
        <f t="shared" si="156"/>
        <v>1.3062331052458334E-5</v>
      </c>
      <c r="R357" s="73">
        <f t="shared" si="157"/>
        <v>3144.6453861839932</v>
      </c>
      <c r="S357" s="73">
        <f>Q357/(1/Mtc+1/(path_DqDp-V356))</f>
        <v>9.546964749400252E-6</v>
      </c>
      <c r="T357" s="52">
        <f>D357*S357/(path_DqDp-E357/D357)</f>
        <v>1.7255355330360586E-2</v>
      </c>
      <c r="U357" s="73">
        <f t="shared" si="158"/>
        <v>3145.7193519662042</v>
      </c>
      <c r="V357" s="14">
        <f t="shared" si="159"/>
        <v>1.2595697556643966</v>
      </c>
      <c r="W357">
        <f t="shared" si="160"/>
        <v>3962.2529555448355</v>
      </c>
      <c r="X357">
        <f t="shared" si="161"/>
        <v>1.3431653428981073E-8</v>
      </c>
      <c r="Y357" s="44">
        <f t="shared" si="162"/>
        <v>-2.0978882009935643E-2</v>
      </c>
      <c r="Z357">
        <f t="shared" si="163"/>
        <v>1.3154280558058826E-7</v>
      </c>
      <c r="AA357" s="43">
        <f t="shared" si="164"/>
        <v>0.11780176146422859</v>
      </c>
    </row>
    <row r="358" spans="1:27">
      <c r="A358" s="74">
        <f t="shared" si="130"/>
        <v>350</v>
      </c>
      <c r="B358" s="73">
        <f t="shared" si="144"/>
        <v>11.080880079425004</v>
      </c>
      <c r="C358" s="51">
        <f t="shared" si="145"/>
        <v>-2.0978882009935642</v>
      </c>
      <c r="D358" s="73">
        <f t="shared" si="146"/>
        <v>3145.7193519662042</v>
      </c>
      <c r="E358" s="73">
        <f t="shared" si="147"/>
        <v>3962.2529555448355</v>
      </c>
      <c r="F358" s="14">
        <f t="shared" si="148"/>
        <v>0.63356637343973032</v>
      </c>
      <c r="G358" s="14">
        <f>F358-(Gamma-lambda*LN(D358))</f>
        <v>-6.1626658484091656E-2</v>
      </c>
      <c r="H358" s="15">
        <f t="shared" si="149"/>
        <v>393.53040985597687</v>
      </c>
      <c r="I358" s="15">
        <f t="shared" si="150"/>
        <v>1284.6853384126528</v>
      </c>
      <c r="J358" s="73">
        <f t="shared" si="151"/>
        <v>3144.6453861839932</v>
      </c>
      <c r="K358" s="73">
        <f t="shared" si="121"/>
        <v>1.26</v>
      </c>
      <c r="L358" s="73">
        <f t="shared" si="152"/>
        <v>1.2595697556643966</v>
      </c>
      <c r="M358" s="73">
        <f t="shared" si="153"/>
        <v>4.3024433560345798E-4</v>
      </c>
      <c r="N358" s="44">
        <f t="shared" si="122"/>
        <v>2.0000000000000001E-4</v>
      </c>
      <c r="O358" s="44">
        <f t="shared" si="154"/>
        <v>8.6048867120691606E-8</v>
      </c>
      <c r="P358" s="14">
        <f t="shared" si="155"/>
        <v>148.50603394906639</v>
      </c>
      <c r="Q358" s="44">
        <f t="shared" si="156"/>
        <v>1.277877598190413E-5</v>
      </c>
      <c r="R358" s="73">
        <f t="shared" si="157"/>
        <v>3144.6855709029255</v>
      </c>
      <c r="S358" s="73">
        <f>Q358/(1/Mtc+1/(path_DqDp-V357))</f>
        <v>9.3396991949964156E-6</v>
      </c>
      <c r="T358" s="52">
        <f>D358*S358/(path_DqDp-E358/D358)</f>
        <v>1.6880925044174367E-2</v>
      </c>
      <c r="U358" s="73">
        <f t="shared" si="158"/>
        <v>3145.7362328912482</v>
      </c>
      <c r="V358" s="14">
        <f t="shared" si="159"/>
        <v>1.2595790952788575</v>
      </c>
      <c r="W358">
        <f t="shared" si="160"/>
        <v>3962.3035982110796</v>
      </c>
      <c r="X358">
        <f t="shared" si="161"/>
        <v>1.3140124308597082E-8</v>
      </c>
      <c r="Y358" s="44">
        <f t="shared" si="162"/>
        <v>-2.0978782820944213E-2</v>
      </c>
      <c r="Z358">
        <f t="shared" si="163"/>
        <v>1.2868806317322211E-7</v>
      </c>
      <c r="AA358" s="43">
        <f t="shared" si="164"/>
        <v>0.11800189015229176</v>
      </c>
    </row>
    <row r="359" spans="1:27">
      <c r="A359" s="74">
        <f t="shared" si="130"/>
        <v>351</v>
      </c>
      <c r="B359" s="73">
        <f t="shared" si="144"/>
        <v>11.100896254531035</v>
      </c>
      <c r="C359" s="51">
        <f t="shared" si="145"/>
        <v>-2.0978782820944213</v>
      </c>
      <c r="D359" s="73">
        <f t="shared" si="146"/>
        <v>3145.7362328912482</v>
      </c>
      <c r="E359" s="73">
        <f t="shared" si="147"/>
        <v>3962.3035982110796</v>
      </c>
      <c r="F359" s="14">
        <f t="shared" si="148"/>
        <v>0.63356621121589696</v>
      </c>
      <c r="G359" s="14">
        <f>F359-(Gamma-lambda*LN(D359))</f>
        <v>-6.1626740213396536E-2</v>
      </c>
      <c r="H359" s="15">
        <f t="shared" si="149"/>
        <v>393.53146575888741</v>
      </c>
      <c r="I359" s="15">
        <f t="shared" si="150"/>
        <v>1284.6921048621812</v>
      </c>
      <c r="J359" s="73">
        <f t="shared" si="151"/>
        <v>3144.6855709029255</v>
      </c>
      <c r="K359" s="73">
        <f t="shared" si="121"/>
        <v>1.26</v>
      </c>
      <c r="L359" s="73">
        <f t="shared" si="152"/>
        <v>1.2595790952788575</v>
      </c>
      <c r="M359" s="73">
        <f t="shared" si="153"/>
        <v>4.209047211425343E-4</v>
      </c>
      <c r="N359" s="44">
        <f t="shared" si="122"/>
        <v>2.0000000000000001E-4</v>
      </c>
      <c r="O359" s="44">
        <f t="shared" si="154"/>
        <v>8.4180944228506857E-8</v>
      </c>
      <c r="P359" s="14">
        <f t="shared" si="155"/>
        <v>148.50601920144518</v>
      </c>
      <c r="Q359" s="44">
        <f t="shared" si="156"/>
        <v>1.2501376919994425E-5</v>
      </c>
      <c r="R359" s="73">
        <f t="shared" si="157"/>
        <v>3144.7248838025425</v>
      </c>
      <c r="S359" s="73">
        <f>Q359/(1/Mtc+1/(path_DqDp-V358))</f>
        <v>9.1369343200657887E-6</v>
      </c>
      <c r="T359" s="52">
        <f>D359*S359/(path_DqDp-E359/D359)</f>
        <v>1.6514617395258037E-2</v>
      </c>
      <c r="U359" s="73">
        <f t="shared" si="158"/>
        <v>3145.7527475086436</v>
      </c>
      <c r="V359" s="14">
        <f t="shared" si="159"/>
        <v>1.2595882321320826</v>
      </c>
      <c r="W359">
        <f t="shared" si="160"/>
        <v>3962.353141959054</v>
      </c>
      <c r="X359">
        <f t="shared" si="161"/>
        <v>1.285492246177514E-8</v>
      </c>
      <c r="Y359" s="44">
        <f t="shared" si="162"/>
        <v>-2.0978685785077524E-2</v>
      </c>
      <c r="Z359">
        <f t="shared" si="163"/>
        <v>1.2589526450927952E-7</v>
      </c>
      <c r="AA359" s="43">
        <f t="shared" si="164"/>
        <v>0.11820201604755627</v>
      </c>
    </row>
    <row r="360" spans="1:27">
      <c r="A360" s="74">
        <f t="shared" si="130"/>
        <v>352</v>
      </c>
      <c r="B360" s="73">
        <f t="shared" si="144"/>
        <v>11.120912078586377</v>
      </c>
      <c r="C360" s="51">
        <f t="shared" si="145"/>
        <v>-2.0978685785077524</v>
      </c>
      <c r="D360" s="73">
        <f t="shared" si="146"/>
        <v>3145.7527475086436</v>
      </c>
      <c r="E360" s="73">
        <f t="shared" si="147"/>
        <v>3962.353141959054</v>
      </c>
      <c r="F360" s="14">
        <f t="shared" si="148"/>
        <v>0.63356605251351072</v>
      </c>
      <c r="G360" s="14">
        <f>F360-(Gamma-lambda*LN(D360))</f>
        <v>-6.1626820168363294E-2</v>
      </c>
      <c r="H360" s="15">
        <f t="shared" si="149"/>
        <v>393.53249874649015</v>
      </c>
      <c r="I360" s="15">
        <f t="shared" si="150"/>
        <v>1284.6987244828065</v>
      </c>
      <c r="J360" s="73">
        <f t="shared" si="151"/>
        <v>3144.7248838025425</v>
      </c>
      <c r="K360" s="73">
        <f t="shared" si="121"/>
        <v>1.26</v>
      </c>
      <c r="L360" s="73">
        <f t="shared" si="152"/>
        <v>1.2595882321320826</v>
      </c>
      <c r="M360" s="73">
        <f t="shared" si="153"/>
        <v>4.1176786791741193E-4</v>
      </c>
      <c r="N360" s="44">
        <f t="shared" si="122"/>
        <v>2.0000000000000001E-4</v>
      </c>
      <c r="O360" s="44">
        <f t="shared" si="154"/>
        <v>8.2353573583482388E-8</v>
      </c>
      <c r="P360" s="14">
        <f t="shared" si="155"/>
        <v>148.50600477395554</v>
      </c>
      <c r="Q360" s="44">
        <f t="shared" si="156"/>
        <v>1.2230000191740934E-5</v>
      </c>
      <c r="R360" s="73">
        <f t="shared" si="157"/>
        <v>3144.7633437884742</v>
      </c>
      <c r="S360" s="73">
        <f>Q360/(1/Mtc+1/(path_DqDp-V359))</f>
        <v>8.9385723546942059E-6</v>
      </c>
      <c r="T360" s="52">
        <f>D360*S360/(path_DqDp-E360/D360)</f>
        <v>1.6156256273784322E-2</v>
      </c>
      <c r="U360" s="73">
        <f t="shared" si="158"/>
        <v>3145.7689037649175</v>
      </c>
      <c r="V360" s="14">
        <f t="shared" si="159"/>
        <v>1.2595971706268247</v>
      </c>
      <c r="W360">
        <f t="shared" si="160"/>
        <v>3962.4016106281383</v>
      </c>
      <c r="X360">
        <f t="shared" si="161"/>
        <v>1.2575910574121961E-8</v>
      </c>
      <c r="Y360" s="44">
        <f t="shared" si="162"/>
        <v>-2.0978590855593365E-2</v>
      </c>
      <c r="Z360">
        <f t="shared" si="163"/>
        <v>1.2316306591875509E-7</v>
      </c>
      <c r="AA360" s="43">
        <f t="shared" si="164"/>
        <v>0.11840213921062219</v>
      </c>
    </row>
    <row r="361" spans="1:27">
      <c r="A361" s="74">
        <f t="shared" si="130"/>
        <v>353</v>
      </c>
      <c r="B361" s="73">
        <f t="shared" si="144"/>
        <v>11.140927559209107</v>
      </c>
      <c r="C361" s="51">
        <f t="shared" si="145"/>
        <v>-2.0978590855593366</v>
      </c>
      <c r="D361" s="73">
        <f t="shared" si="146"/>
        <v>3145.7689037649175</v>
      </c>
      <c r="E361" s="73">
        <f t="shared" si="147"/>
        <v>3962.4016106281383</v>
      </c>
      <c r="F361" s="14">
        <f t="shared" si="148"/>
        <v>0.633565897256124</v>
      </c>
      <c r="G361" s="14">
        <f>F361-(Gamma-lambda*LN(D361))</f>
        <v>-6.1626898387520557E-2</v>
      </c>
      <c r="H361" s="15">
        <f t="shared" si="149"/>
        <v>393.53350931601818</v>
      </c>
      <c r="I361" s="15">
        <f t="shared" si="150"/>
        <v>1284.7052004597876</v>
      </c>
      <c r="J361" s="73">
        <f t="shared" si="151"/>
        <v>3144.7633437884742</v>
      </c>
      <c r="K361" s="73">
        <f t="shared" si="121"/>
        <v>1.26</v>
      </c>
      <c r="L361" s="73">
        <f t="shared" si="152"/>
        <v>1.2595971706268247</v>
      </c>
      <c r="M361" s="73">
        <f t="shared" si="153"/>
        <v>4.0282937317526191E-4</v>
      </c>
      <c r="N361" s="44">
        <f t="shared" si="122"/>
        <v>2.0000000000000001E-4</v>
      </c>
      <c r="O361" s="44">
        <f t="shared" si="154"/>
        <v>8.0565874635052379E-8</v>
      </c>
      <c r="P361" s="14">
        <f t="shared" si="155"/>
        <v>148.50599065964764</v>
      </c>
      <c r="Q361" s="44">
        <f t="shared" si="156"/>
        <v>1.1964515026039431E-5</v>
      </c>
      <c r="R361" s="73">
        <f t="shared" si="157"/>
        <v>3144.8009693567542</v>
      </c>
      <c r="S361" s="73">
        <f>Q361/(1/Mtc+1/(path_DqDp-V360))</f>
        <v>8.7445176545715259E-6</v>
      </c>
      <c r="T361" s="52">
        <f>D361*S361/(path_DqDp-E361/D361)</f>
        <v>1.5805669384071169E-2</v>
      </c>
      <c r="U361" s="73">
        <f t="shared" si="158"/>
        <v>3145.7847094343015</v>
      </c>
      <c r="V361" s="14">
        <f t="shared" si="159"/>
        <v>1.2596059150701999</v>
      </c>
      <c r="W361">
        <f t="shared" si="160"/>
        <v>3962.4490275408361</v>
      </c>
      <c r="X361">
        <f t="shared" si="161"/>
        <v>1.2302954310774505E-8</v>
      </c>
      <c r="Y361" s="44">
        <f t="shared" si="162"/>
        <v>-2.0978497986764419E-2</v>
      </c>
      <c r="Z361">
        <f t="shared" si="163"/>
        <v>1.2049015287221625E-7</v>
      </c>
      <c r="AA361" s="43">
        <f t="shared" si="164"/>
        <v>0.11860225970077506</v>
      </c>
    </row>
    <row r="362" spans="1:27">
      <c r="A362" s="74">
        <f t="shared" si="130"/>
        <v>354</v>
      </c>
      <c r="B362" s="73">
        <f t="shared" si="144"/>
        <v>11.160942703852026</v>
      </c>
      <c r="C362" s="51">
        <f t="shared" si="145"/>
        <v>-2.0978497986764419</v>
      </c>
      <c r="D362" s="73">
        <f t="shared" si="146"/>
        <v>3145.7847094343015</v>
      </c>
      <c r="E362" s="73">
        <f t="shared" si="147"/>
        <v>3962.4490275408361</v>
      </c>
      <c r="F362" s="14">
        <f t="shared" si="148"/>
        <v>0.63356574536894938</v>
      </c>
      <c r="G362" s="14">
        <f>F362-(Gamma-lambda*LN(D362))</f>
        <v>-6.162697490855984E-2</v>
      </c>
      <c r="H362" s="15">
        <f t="shared" si="149"/>
        <v>393.53449795391833</v>
      </c>
      <c r="I362" s="15">
        <f t="shared" si="150"/>
        <v>1284.7115359093223</v>
      </c>
      <c r="J362" s="73">
        <f t="shared" si="151"/>
        <v>3144.8009693567542</v>
      </c>
      <c r="K362" s="73">
        <f t="shared" si="121"/>
        <v>1.26</v>
      </c>
      <c r="L362" s="73">
        <f t="shared" si="152"/>
        <v>1.2596059150701999</v>
      </c>
      <c r="M362" s="73">
        <f t="shared" si="153"/>
        <v>3.9408492980008702E-4</v>
      </c>
      <c r="N362" s="44">
        <f t="shared" si="122"/>
        <v>2.0000000000000001E-4</v>
      </c>
      <c r="O362" s="44">
        <f t="shared" si="154"/>
        <v>7.881698596001741E-8</v>
      </c>
      <c r="P362" s="14">
        <f t="shared" si="155"/>
        <v>148.50597685172269</v>
      </c>
      <c r="Q362" s="44">
        <f t="shared" si="156"/>
        <v>1.1704793492500898E-5</v>
      </c>
      <c r="R362" s="73">
        <f t="shared" si="157"/>
        <v>3144.8377786026754</v>
      </c>
      <c r="S362" s="73">
        <f>Q362/(1/Mtc+1/(path_DqDp-V361))</f>
        <v>8.5546766546798463E-6</v>
      </c>
      <c r="T362" s="52">
        <f>D362*S362/(path_DqDp-E362/D362)</f>
        <v>1.5462688162107791E-2</v>
      </c>
      <c r="U362" s="73">
        <f t="shared" si="158"/>
        <v>3145.8001721224637</v>
      </c>
      <c r="V362" s="14">
        <f t="shared" si="159"/>
        <v>1.2596144696757652</v>
      </c>
      <c r="W362">
        <f t="shared" si="160"/>
        <v>3962.4954155139681</v>
      </c>
      <c r="X362">
        <f t="shared" si="161"/>
        <v>1.2035922251731987E-8</v>
      </c>
      <c r="Y362" s="44">
        <f t="shared" si="162"/>
        <v>-2.0978407133856208E-2</v>
      </c>
      <c r="Z362">
        <f t="shared" si="163"/>
        <v>1.1787523933250136E-7</v>
      </c>
      <c r="AA362" s="43">
        <f t="shared" si="164"/>
        <v>0.1188023775760144</v>
      </c>
    </row>
    <row r="363" spans="1:27">
      <c r="A363" s="74">
        <f t="shared" si="130"/>
        <v>355</v>
      </c>
      <c r="B363" s="73">
        <f t="shared" si="144"/>
        <v>11.180957519806233</v>
      </c>
      <c r="C363" s="51">
        <f t="shared" si="145"/>
        <v>-2.0978407133856209</v>
      </c>
      <c r="D363" s="73">
        <f t="shared" si="146"/>
        <v>3145.8001721224637</v>
      </c>
      <c r="E363" s="73">
        <f t="shared" si="147"/>
        <v>3962.4954155139681</v>
      </c>
      <c r="F363" s="14">
        <f t="shared" si="148"/>
        <v>0.63356559677882307</v>
      </c>
      <c r="G363" s="14">
        <f>F363-(Gamma-lambda*LN(D363))</f>
        <v>-6.1627049768353648E-2</v>
      </c>
      <c r="H363" s="15">
        <f t="shared" si="149"/>
        <v>393.53546513608546</v>
      </c>
      <c r="I363" s="15">
        <f t="shared" si="150"/>
        <v>1284.7177338800393</v>
      </c>
      <c r="J363" s="73">
        <f t="shared" si="151"/>
        <v>3144.8377786026754</v>
      </c>
      <c r="K363" s="73">
        <f t="shared" si="121"/>
        <v>1.26</v>
      </c>
      <c r="L363" s="73">
        <f t="shared" si="152"/>
        <v>1.2596144696757652</v>
      </c>
      <c r="M363" s="73">
        <f t="shared" si="153"/>
        <v>3.8553032423482847E-4</v>
      </c>
      <c r="N363" s="44">
        <f t="shared" si="122"/>
        <v>2.0000000000000001E-4</v>
      </c>
      <c r="O363" s="44">
        <f t="shared" si="154"/>
        <v>7.7106064846965697E-8</v>
      </c>
      <c r="P363" s="14">
        <f t="shared" si="155"/>
        <v>148.5059633435294</v>
      </c>
      <c r="Q363" s="44">
        <f t="shared" si="156"/>
        <v>1.1450710439727289E-5</v>
      </c>
      <c r="R363" s="73">
        <f t="shared" si="157"/>
        <v>3144.8737892294575</v>
      </c>
      <c r="S363" s="73">
        <f>Q363/(1/Mtc+1/(path_DqDp-V362))</f>
        <v>8.3689578240438239E-6</v>
      </c>
      <c r="T363" s="52">
        <f>D363*S363/(path_DqDp-E363/D363)</f>
        <v>1.512714769494662E-2</v>
      </c>
      <c r="U363" s="73">
        <f t="shared" si="158"/>
        <v>3145.8152992701584</v>
      </c>
      <c r="V363" s="14">
        <f t="shared" si="159"/>
        <v>1.2596228385655526</v>
      </c>
      <c r="W363">
        <f t="shared" si="160"/>
        <v>3962.5407968696204</v>
      </c>
      <c r="X363">
        <f t="shared" si="161"/>
        <v>1.177468582866088E-8</v>
      </c>
      <c r="Y363" s="44">
        <f t="shared" si="162"/>
        <v>-2.0978318253105532E-2</v>
      </c>
      <c r="Z363">
        <f t="shared" si="163"/>
        <v>1.1531706713309769E-7</v>
      </c>
      <c r="AA363" s="43">
        <f t="shared" si="164"/>
        <v>0.11900249289308154</v>
      </c>
    </row>
    <row r="364" spans="1:27">
      <c r="A364" s="74">
        <f t="shared" si="130"/>
        <v>356</v>
      </c>
      <c r="B364" s="73">
        <f t="shared" si="144"/>
        <v>11.200972014204638</v>
      </c>
      <c r="C364" s="51">
        <f t="shared" si="145"/>
        <v>-2.0978318253105535</v>
      </c>
      <c r="D364" s="73">
        <f t="shared" si="146"/>
        <v>3145.8152992701584</v>
      </c>
      <c r="E364" s="73">
        <f t="shared" si="147"/>
        <v>3962.5407968696204</v>
      </c>
      <c r="F364" s="14">
        <f t="shared" si="148"/>
        <v>0.63356545141416987</v>
      </c>
      <c r="G364" s="14">
        <f>F364-(Gamma-lambda*LN(D364))</f>
        <v>-6.1627123002974016E-2</v>
      </c>
      <c r="H364" s="15">
        <f t="shared" si="149"/>
        <v>393.53641132809094</v>
      </c>
      <c r="I364" s="15">
        <f t="shared" si="150"/>
        <v>1284.7237973544648</v>
      </c>
      <c r="J364" s="73">
        <f t="shared" si="151"/>
        <v>3144.8737892294575</v>
      </c>
      <c r="K364" s="73">
        <f t="shared" si="121"/>
        <v>1.26</v>
      </c>
      <c r="L364" s="73">
        <f t="shared" si="152"/>
        <v>1.2596228385655526</v>
      </c>
      <c r="M364" s="73">
        <f t="shared" si="153"/>
        <v>3.7716143444743722E-4</v>
      </c>
      <c r="N364" s="44">
        <f t="shared" si="122"/>
        <v>2.0000000000000001E-4</v>
      </c>
      <c r="O364" s="44">
        <f t="shared" si="154"/>
        <v>7.5432286889487445E-8</v>
      </c>
      <c r="P364" s="14">
        <f t="shared" si="155"/>
        <v>148.50595012856093</v>
      </c>
      <c r="Q364" s="44">
        <f t="shared" si="156"/>
        <v>1.1202143434893522E-5</v>
      </c>
      <c r="R364" s="73">
        <f t="shared" si="157"/>
        <v>3144.9090185567288</v>
      </c>
      <c r="S364" s="73">
        <f>Q364/(1/Mtc+1/(path_DqDp-V363))</f>
        <v>8.1872716214416538E-6</v>
      </c>
      <c r="T364" s="52">
        <f>D364*S364/(path_DqDp-E364/D364)</f>
        <v>1.479888664178018E-2</v>
      </c>
      <c r="U364" s="73">
        <f t="shared" si="158"/>
        <v>3145.8300981568004</v>
      </c>
      <c r="V364" s="14">
        <f t="shared" si="159"/>
        <v>1.2596310257720591</v>
      </c>
      <c r="W364">
        <f t="shared" si="160"/>
        <v>3962.5851934458678</v>
      </c>
      <c r="X364">
        <f t="shared" si="161"/>
        <v>1.1519119263031024E-8</v>
      </c>
      <c r="Y364" s="44">
        <f t="shared" si="162"/>
        <v>-2.0978231301699381E-2</v>
      </c>
      <c r="Z364">
        <f t="shared" si="163"/>
        <v>1.1281440540052831E-7</v>
      </c>
      <c r="AA364" s="43">
        <f t="shared" si="164"/>
        <v>0.11920260570748695</v>
      </c>
    </row>
    <row r="365" spans="1:27">
      <c r="A365" s="74">
        <f t="shared" si="130"/>
        <v>357</v>
      </c>
      <c r="B365" s="73">
        <f t="shared" si="144"/>
        <v>11.220986194025382</v>
      </c>
      <c r="C365" s="51">
        <f t="shared" si="145"/>
        <v>-2.0978231301699379</v>
      </c>
      <c r="D365" s="73">
        <f t="shared" si="146"/>
        <v>3145.8300981568004</v>
      </c>
      <c r="E365" s="73">
        <f t="shared" si="147"/>
        <v>3962.5851934458678</v>
      </c>
      <c r="F365" s="14">
        <f t="shared" si="148"/>
        <v>0.63356530920496879</v>
      </c>
      <c r="G365" s="14">
        <f>F365-(Gamma-lambda*LN(D365))</f>
        <v>-6.1627194647708827E-2</v>
      </c>
      <c r="H365" s="15">
        <f t="shared" si="149"/>
        <v>393.53733698540674</v>
      </c>
      <c r="I365" s="15">
        <f t="shared" si="150"/>
        <v>1284.7297292504527</v>
      </c>
      <c r="J365" s="73">
        <f t="shared" si="151"/>
        <v>3144.9090185567288</v>
      </c>
      <c r="K365" s="73">
        <f t="shared" si="121"/>
        <v>1.26</v>
      </c>
      <c r="L365" s="73">
        <f t="shared" si="152"/>
        <v>1.2596310257720591</v>
      </c>
      <c r="M365" s="73">
        <f t="shared" si="153"/>
        <v>3.6897422794091028E-4</v>
      </c>
      <c r="N365" s="44">
        <f t="shared" si="122"/>
        <v>2.0000000000000001E-4</v>
      </c>
      <c r="O365" s="44">
        <f t="shared" si="154"/>
        <v>7.3794845588182061E-8</v>
      </c>
      <c r="P365" s="14">
        <f t="shared" si="155"/>
        <v>148.50593720045171</v>
      </c>
      <c r="Q365" s="44">
        <f t="shared" si="156"/>
        <v>1.0958972704635595E-5</v>
      </c>
      <c r="R365" s="73">
        <f t="shared" si="157"/>
        <v>3144.9434835288216</v>
      </c>
      <c r="S365" s="73">
        <f>Q365/(1/Mtc+1/(path_DqDp-V364))</f>
        <v>8.009530452076394E-6</v>
      </c>
      <c r="T365" s="52">
        <f>D365*S365/(path_DqDp-E365/D365)</f>
        <v>1.4477747156704537E-2</v>
      </c>
      <c r="U365" s="73">
        <f t="shared" si="158"/>
        <v>3145.8445759039573</v>
      </c>
      <c r="V365" s="14">
        <f t="shared" si="159"/>
        <v>1.2596390352401925</v>
      </c>
      <c r="W365">
        <f t="shared" si="160"/>
        <v>3962.6286266072534</v>
      </c>
      <c r="X365">
        <f t="shared" si="161"/>
        <v>1.1269099505583373E-8</v>
      </c>
      <c r="Y365" s="44">
        <f t="shared" si="162"/>
        <v>-2.0978146237754288E-2</v>
      </c>
      <c r="Z365">
        <f t="shared" si="163"/>
        <v>1.1036604993638848E-7</v>
      </c>
      <c r="AA365" s="43">
        <f t="shared" si="164"/>
        <v>0.11940271607353688</v>
      </c>
    </row>
    <row r="366" spans="1:27">
      <c r="A366" s="74">
        <f t="shared" si="130"/>
        <v>358</v>
      </c>
      <c r="B366" s="73">
        <f t="shared" si="144"/>
        <v>11.241000066095213</v>
      </c>
      <c r="C366" s="51">
        <f t="shared" si="145"/>
        <v>-2.0978146237754287</v>
      </c>
      <c r="D366" s="73">
        <f t="shared" si="146"/>
        <v>3145.8445759039573</v>
      </c>
      <c r="E366" s="73">
        <f t="shared" si="147"/>
        <v>3962.6286266072534</v>
      </c>
      <c r="F366" s="14">
        <f t="shared" si="148"/>
        <v>0.63356517008271895</v>
      </c>
      <c r="G366" s="14">
        <f>F366-(Gamma-lambda*LN(D366))</f>
        <v>-6.1627264737079912E-2</v>
      </c>
      <c r="H366" s="15">
        <f t="shared" si="149"/>
        <v>393.53824255362377</v>
      </c>
      <c r="I366" s="15">
        <f t="shared" si="150"/>
        <v>1284.7355324225866</v>
      </c>
      <c r="J366" s="73">
        <f t="shared" si="151"/>
        <v>3144.9434835288216</v>
      </c>
      <c r="K366" s="73">
        <f t="shared" si="121"/>
        <v>1.26</v>
      </c>
      <c r="L366" s="73">
        <f t="shared" si="152"/>
        <v>1.2596390352401925</v>
      </c>
      <c r="M366" s="73">
        <f t="shared" si="153"/>
        <v>3.6096475980751386E-4</v>
      </c>
      <c r="N366" s="44">
        <f t="shared" si="122"/>
        <v>2.0000000000000001E-4</v>
      </c>
      <c r="O366" s="44">
        <f t="shared" si="154"/>
        <v>7.2192951961502777E-8</v>
      </c>
      <c r="P366" s="14">
        <f t="shared" si="155"/>
        <v>148.50592455297445</v>
      </c>
      <c r="Q366" s="44">
        <f t="shared" si="156"/>
        <v>1.072108107725144E-5</v>
      </c>
      <c r="R366" s="73">
        <f t="shared" si="157"/>
        <v>3144.9772007228921</v>
      </c>
      <c r="S366" s="73">
        <f>Q366/(1/Mtc+1/(path_DqDp-V365))</f>
        <v>7.8356486252121958E-6</v>
      </c>
      <c r="T366" s="52">
        <f>D366*S366/(path_DqDp-E366/D366)</f>
        <v>1.4163574813179673E-2</v>
      </c>
      <c r="U366" s="73">
        <f t="shared" si="158"/>
        <v>3145.8587394787705</v>
      </c>
      <c r="V366" s="14">
        <f t="shared" si="159"/>
        <v>1.2596468708291757</v>
      </c>
      <c r="W366">
        <f t="shared" si="160"/>
        <v>3962.6711172550486</v>
      </c>
      <c r="X366">
        <f t="shared" si="161"/>
        <v>1.1024506177136591E-8</v>
      </c>
      <c r="Y366" s="44">
        <f t="shared" si="162"/>
        <v>-2.0978063020296148E-2</v>
      </c>
      <c r="Z366">
        <f t="shared" si="163"/>
        <v>1.0797082265609371E-7</v>
      </c>
      <c r="AA366" s="43">
        <f t="shared" si="164"/>
        <v>0.11960282404435953</v>
      </c>
    </row>
    <row r="367" spans="1:27">
      <c r="A367" s="74">
        <f t="shared" si="130"/>
        <v>359</v>
      </c>
      <c r="B367" s="73">
        <f t="shared" si="144"/>
        <v>11.261013637092748</v>
      </c>
      <c r="C367" s="51">
        <f t="shared" si="145"/>
        <v>-2.0978063020296149</v>
      </c>
      <c r="D367" s="73">
        <f t="shared" si="146"/>
        <v>3145.8587394787705</v>
      </c>
      <c r="E367" s="73">
        <f t="shared" si="147"/>
        <v>3962.6711172550486</v>
      </c>
      <c r="F367" s="14">
        <f t="shared" si="148"/>
        <v>0.63356503398040687</v>
      </c>
      <c r="G367" s="14">
        <f>F367-(Gamma-lambda*LN(D367))</f>
        <v>-6.1627333304859144E-2</v>
      </c>
      <c r="H367" s="15">
        <f t="shared" si="149"/>
        <v>393.53912846866695</v>
      </c>
      <c r="I367" s="15">
        <f t="shared" si="150"/>
        <v>1284.7412096635496</v>
      </c>
      <c r="J367" s="73">
        <f t="shared" si="151"/>
        <v>3144.9772007228921</v>
      </c>
      <c r="K367" s="73">
        <f t="shared" si="121"/>
        <v>1.26</v>
      </c>
      <c r="L367" s="73">
        <f t="shared" si="152"/>
        <v>1.2596468708291757</v>
      </c>
      <c r="M367" s="73">
        <f t="shared" si="153"/>
        <v>3.5312917082430673E-4</v>
      </c>
      <c r="N367" s="44">
        <f t="shared" si="122"/>
        <v>2.0000000000000001E-4</v>
      </c>
      <c r="O367" s="44">
        <f t="shared" si="154"/>
        <v>7.0625834164861351E-8</v>
      </c>
      <c r="P367" s="14">
        <f t="shared" si="155"/>
        <v>148.505912180037</v>
      </c>
      <c r="Q367" s="44">
        <f t="shared" si="156"/>
        <v>1.0488353926128756E-5</v>
      </c>
      <c r="R367" s="73">
        <f t="shared" si="157"/>
        <v>3145.0101863568625</v>
      </c>
      <c r="S367" s="73">
        <f>Q367/(1/Mtc+1/(path_DqDp-V366))</f>
        <v>7.665542312712563E-6</v>
      </c>
      <c r="T367" s="52">
        <f>D367*S367/(path_DqDp-E367/D367)</f>
        <v>1.3856218530075194E-2</v>
      </c>
      <c r="U367" s="73">
        <f t="shared" si="158"/>
        <v>3145.8725956973008</v>
      </c>
      <c r="V367" s="14">
        <f t="shared" si="159"/>
        <v>1.2596545363144074</v>
      </c>
      <c r="W367">
        <f t="shared" si="160"/>
        <v>3962.7126858372844</v>
      </c>
      <c r="X367">
        <f t="shared" si="161"/>
        <v>1.0785221510644845E-8</v>
      </c>
      <c r="Y367" s="44">
        <f t="shared" si="162"/>
        <v>-2.0977981609240474E-2</v>
      </c>
      <c r="Z367">
        <f t="shared" si="163"/>
        <v>1.05627571005758E-7</v>
      </c>
      <c r="AA367" s="43">
        <f t="shared" si="164"/>
        <v>0.11980292967193053</v>
      </c>
    </row>
    <row r="368" spans="1:27">
      <c r="A368" s="74">
        <f t="shared" si="130"/>
        <v>360</v>
      </c>
      <c r="B368" s="73">
        <f t="shared" si="144"/>
        <v>11.281026913551704</v>
      </c>
      <c r="C368" s="51">
        <f t="shared" si="145"/>
        <v>-2.0977981609240475</v>
      </c>
      <c r="D368" s="73">
        <f t="shared" si="146"/>
        <v>3145.8725956973008</v>
      </c>
      <c r="E368" s="73">
        <f t="shared" si="147"/>
        <v>3962.7126858372844</v>
      </c>
      <c r="F368" s="14">
        <f t="shared" si="148"/>
        <v>0.63356490083247385</v>
      </c>
      <c r="G368" s="14">
        <f>F368-(Gamma-lambda*LN(D368))</f>
        <v>-6.1627400384084874E-2</v>
      </c>
      <c r="H368" s="15">
        <f t="shared" si="149"/>
        <v>393.53999515700411</v>
      </c>
      <c r="I368" s="15">
        <f t="shared" si="150"/>
        <v>1284.7467637054647</v>
      </c>
      <c r="J368" s="73">
        <f t="shared" si="151"/>
        <v>3145.0101863568625</v>
      </c>
      <c r="K368" s="73">
        <f t="shared" si="121"/>
        <v>1.26</v>
      </c>
      <c r="L368" s="73">
        <f t="shared" si="152"/>
        <v>1.2596545363144074</v>
      </c>
      <c r="M368" s="73">
        <f t="shared" si="153"/>
        <v>3.4546368559262852E-4</v>
      </c>
      <c r="N368" s="44">
        <f t="shared" si="122"/>
        <v>2.0000000000000001E-4</v>
      </c>
      <c r="O368" s="44">
        <f t="shared" si="154"/>
        <v>6.9092737118525712E-8</v>
      </c>
      <c r="P368" s="14">
        <f t="shared" si="155"/>
        <v>148.50590007567945</v>
      </c>
      <c r="Q368" s="44">
        <f t="shared" si="156"/>
        <v>1.0260679114478968E-5</v>
      </c>
      <c r="R368" s="73">
        <f t="shared" si="157"/>
        <v>3145.0424562971966</v>
      </c>
      <c r="S368" s="73">
        <f>Q368/(1/Mtc+1/(path_DqDp-V367))</f>
        <v>7.4991295085382122E-6</v>
      </c>
      <c r="T368" s="52">
        <f>D368*S368/(path_DqDp-E368/D368)</f>
        <v>1.355553049940738E-2</v>
      </c>
      <c r="U368" s="73">
        <f t="shared" si="158"/>
        <v>3145.8861512278004</v>
      </c>
      <c r="V368" s="14">
        <f t="shared" si="159"/>
        <v>1.2596620353892864</v>
      </c>
      <c r="W368">
        <f t="shared" si="160"/>
        <v>3962.7533523585798</v>
      </c>
      <c r="X368">
        <f t="shared" si="161"/>
        <v>1.0551130294588591E-8</v>
      </c>
      <c r="Y368" s="44">
        <f t="shared" si="162"/>
        <v>-2.0977901965373059E-2</v>
      </c>
      <c r="Z368">
        <f t="shared" si="163"/>
        <v>1.0333516744386467E-7</v>
      </c>
      <c r="AA368" s="43">
        <f t="shared" si="164"/>
        <v>0.12000303300709797</v>
      </c>
    </row>
    <row r="369" spans="1:27">
      <c r="A369" s="74">
        <f t="shared" si="130"/>
        <v>361</v>
      </c>
      <c r="B369" s="73">
        <f t="shared" si="144"/>
        <v>11.301039901864028</v>
      </c>
      <c r="C369" s="51">
        <f t="shared" si="145"/>
        <v>-2.0977901965373058</v>
      </c>
      <c r="D369" s="73">
        <f t="shared" si="146"/>
        <v>3145.8861512278004</v>
      </c>
      <c r="E369" s="73">
        <f t="shared" si="147"/>
        <v>3962.7533523585798</v>
      </c>
      <c r="F369" s="14">
        <f t="shared" si="148"/>
        <v>0.63356477057478477</v>
      </c>
      <c r="G369" s="14">
        <f>F369-(Gamma-lambda*LN(D369))</f>
        <v>-6.1627466007077802E-2</v>
      </c>
      <c r="H369" s="15">
        <f t="shared" si="149"/>
        <v>393.54084303585137</v>
      </c>
      <c r="I369" s="15">
        <f t="shared" si="150"/>
        <v>1284.7521972212085</v>
      </c>
      <c r="J369" s="73">
        <f t="shared" si="151"/>
        <v>3145.0424562971966</v>
      </c>
      <c r="K369" s="73">
        <f t="shared" si="121"/>
        <v>1.26</v>
      </c>
      <c r="L369" s="73">
        <f t="shared" si="152"/>
        <v>1.2596620353892864</v>
      </c>
      <c r="M369" s="73">
        <f t="shared" si="153"/>
        <v>3.3796461071355921E-4</v>
      </c>
      <c r="N369" s="44">
        <f t="shared" si="122"/>
        <v>2.0000000000000001E-4</v>
      </c>
      <c r="O369" s="44">
        <f t="shared" si="154"/>
        <v>6.759292214271184E-8</v>
      </c>
      <c r="P369" s="14">
        <f t="shared" si="155"/>
        <v>148.50588823407134</v>
      </c>
      <c r="Q369" s="44">
        <f t="shared" si="156"/>
        <v>1.0037946941139849E-5</v>
      </c>
      <c r="R369" s="73">
        <f t="shared" si="157"/>
        <v>3145.0740260665007</v>
      </c>
      <c r="S369" s="73">
        <f>Q369/(1/Mtc+1/(path_DqDp-V368))</f>
        <v>7.336329989030803E-6</v>
      </c>
      <c r="T369" s="52">
        <f>D369*S369/(path_DqDp-E369/D369)</f>
        <v>1.3261366115455439E-2</v>
      </c>
      <c r="U369" s="73">
        <f t="shared" si="158"/>
        <v>3145.8994125939157</v>
      </c>
      <c r="V369" s="14">
        <f t="shared" si="159"/>
        <v>1.2596693716669922</v>
      </c>
      <c r="W369">
        <f t="shared" si="160"/>
        <v>3962.7931363897378</v>
      </c>
      <c r="X369">
        <f t="shared" si="161"/>
        <v>1.0322119817454649E-8</v>
      </c>
      <c r="Y369" s="44">
        <f t="shared" si="162"/>
        <v>-2.0977824050331099E-2</v>
      </c>
      <c r="Z369">
        <f t="shared" si="163"/>
        <v>1.0109250885137266E-7</v>
      </c>
      <c r="AA369" s="43">
        <f t="shared" si="164"/>
        <v>0.12020313409960683</v>
      </c>
    </row>
    <row r="370" spans="1:27">
      <c r="A370" s="74">
        <f t="shared" si="130"/>
        <v>362</v>
      </c>
      <c r="B370" s="73">
        <f t="shared" si="144"/>
        <v>11.321052608282979</v>
      </c>
      <c r="C370" s="51">
        <f t="shared" si="145"/>
        <v>-2.0977824050331098</v>
      </c>
      <c r="D370" s="73">
        <f t="shared" si="146"/>
        <v>3145.8994125939157</v>
      </c>
      <c r="E370" s="73">
        <f t="shared" si="147"/>
        <v>3962.7931363897378</v>
      </c>
      <c r="F370" s="14">
        <f t="shared" si="148"/>
        <v>0.63356464314459693</v>
      </c>
      <c r="G370" s="14">
        <f>F370-(Gamma-lambda*LN(D370))</f>
        <v>-6.1627530205456638E-2</v>
      </c>
      <c r="H370" s="15">
        <f t="shared" si="149"/>
        <v>393.54167251337378</v>
      </c>
      <c r="I370" s="15">
        <f t="shared" si="150"/>
        <v>1284.7575128256942</v>
      </c>
      <c r="J370" s="73">
        <f t="shared" si="151"/>
        <v>3145.0740260665007</v>
      </c>
      <c r="K370" s="73">
        <f t="shared" si="121"/>
        <v>1.26</v>
      </c>
      <c r="L370" s="73">
        <f t="shared" si="152"/>
        <v>1.2596693716669922</v>
      </c>
      <c r="M370" s="73">
        <f t="shared" si="153"/>
        <v>3.3062833300778749E-4</v>
      </c>
      <c r="N370" s="44">
        <f t="shared" si="122"/>
        <v>2.0000000000000001E-4</v>
      </c>
      <c r="O370" s="44">
        <f t="shared" si="154"/>
        <v>6.6125666601557504E-8</v>
      </c>
      <c r="P370" s="14">
        <f t="shared" si="155"/>
        <v>148.50587664950882</v>
      </c>
      <c r="Q370" s="44">
        <f t="shared" si="156"/>
        <v>9.8200500876974436E-6</v>
      </c>
      <c r="R370" s="73">
        <f t="shared" si="157"/>
        <v>3145.1049108509665</v>
      </c>
      <c r="S370" s="73">
        <f>Q370/(1/Mtc+1/(path_DqDp-V369))</f>
        <v>7.1770652741654936E-6</v>
      </c>
      <c r="T370" s="52">
        <f>D370*S370/(path_DqDp-E370/D370)</f>
        <v>1.2973583905589411E-2</v>
      </c>
      <c r="U370" s="73">
        <f t="shared" si="158"/>
        <v>3145.9123861778212</v>
      </c>
      <c r="V370" s="14">
        <f t="shared" si="159"/>
        <v>1.2596765486822283</v>
      </c>
      <c r="W370">
        <f t="shared" si="160"/>
        <v>3962.8320570771511</v>
      </c>
      <c r="X370">
        <f t="shared" si="161"/>
        <v>1.009807981356367E-8</v>
      </c>
      <c r="Y370" s="44">
        <f t="shared" si="162"/>
        <v>-2.0977747826584684E-2</v>
      </c>
      <c r="Z370">
        <f t="shared" si="163"/>
        <v>9.8898516044740408E-8</v>
      </c>
      <c r="AA370" s="43">
        <f t="shared" si="164"/>
        <v>0.12040323299812287</v>
      </c>
    </row>
    <row r="371" spans="1:27">
      <c r="A371" s="74">
        <f t="shared" si="130"/>
        <v>363</v>
      </c>
      <c r="B371" s="73">
        <f t="shared" si="144"/>
        <v>11.341065038926132</v>
      </c>
      <c r="C371" s="51">
        <f t="shared" si="145"/>
        <v>-2.0977747826584685</v>
      </c>
      <c r="D371" s="73">
        <f t="shared" si="146"/>
        <v>3145.9123861778212</v>
      </c>
      <c r="E371" s="73">
        <f t="shared" si="147"/>
        <v>3962.8320570771511</v>
      </c>
      <c r="F371" s="14">
        <f t="shared" si="148"/>
        <v>0.63356451848052975</v>
      </c>
      <c r="G371" s="14">
        <f>F371-(Gamma-lambda*LN(D371))</f>
        <v>-6.1627593010153303E-2</v>
      </c>
      <c r="H371" s="15">
        <f t="shared" si="149"/>
        <v>393.54248398888132</v>
      </c>
      <c r="I371" s="15">
        <f t="shared" si="150"/>
        <v>1284.7627130771268</v>
      </c>
      <c r="J371" s="73">
        <f t="shared" si="151"/>
        <v>3145.1049108509665</v>
      </c>
      <c r="K371" s="73">
        <f t="shared" si="121"/>
        <v>1.26</v>
      </c>
      <c r="L371" s="73">
        <f t="shared" si="152"/>
        <v>1.2596765486822283</v>
      </c>
      <c r="M371" s="73">
        <f t="shared" si="153"/>
        <v>3.2345131777167246E-4</v>
      </c>
      <c r="N371" s="44">
        <f t="shared" si="122"/>
        <v>2.0000000000000001E-4</v>
      </c>
      <c r="O371" s="44">
        <f t="shared" si="154"/>
        <v>6.4690263554334499E-8</v>
      </c>
      <c r="P371" s="14">
        <f t="shared" si="155"/>
        <v>148.50586531641181</v>
      </c>
      <c r="Q371" s="44">
        <f t="shared" si="156"/>
        <v>9.6068835666831831E-6</v>
      </c>
      <c r="R371" s="73">
        <f t="shared" si="157"/>
        <v>3145.1351255076497</v>
      </c>
      <c r="S371" s="73">
        <f>Q371/(1/Mtc+1/(path_DqDp-V370))</f>
        <v>7.021258589593713E-6</v>
      </c>
      <c r="T371" s="52">
        <f>D371*S371/(path_DqDp-E371/D371)</f>
        <v>1.2692045462488633E-2</v>
      </c>
      <c r="U371" s="73">
        <f t="shared" si="158"/>
        <v>3145.9250782232839</v>
      </c>
      <c r="V371" s="14">
        <f t="shared" si="159"/>
        <v>1.2596835698929285</v>
      </c>
      <c r="W371">
        <f t="shared" si="160"/>
        <v>3962.8701331519965</v>
      </c>
      <c r="X371">
        <f t="shared" si="161"/>
        <v>9.8789024099944484E-9</v>
      </c>
      <c r="Y371" s="44">
        <f t="shared" si="162"/>
        <v>-2.0977673257418721E-2</v>
      </c>
      <c r="Z371">
        <f t="shared" si="163"/>
        <v>9.6752133237023083E-8</v>
      </c>
      <c r="AA371" s="43">
        <f t="shared" si="164"/>
        <v>0.12060332975025612</v>
      </c>
    </row>
    <row r="372" spans="1:27">
      <c r="A372" s="74">
        <f t="shared" si="130"/>
        <v>364</v>
      </c>
      <c r="B372" s="73">
        <f t="shared" si="144"/>
        <v>11.36107719977832</v>
      </c>
      <c r="C372" s="51">
        <f t="shared" si="145"/>
        <v>-2.0977673257418719</v>
      </c>
      <c r="D372" s="73">
        <f t="shared" si="146"/>
        <v>3145.9250782232839</v>
      </c>
      <c r="E372" s="73">
        <f t="shared" si="147"/>
        <v>3962.8701331519965</v>
      </c>
      <c r="F372" s="14">
        <f t="shared" si="148"/>
        <v>0.63356439652253549</v>
      </c>
      <c r="G372" s="14">
        <f>F372-(Gamma-lambda*LN(D372))</f>
        <v>-6.1627654451427927E-2</v>
      </c>
      <c r="H372" s="15">
        <f t="shared" si="149"/>
        <v>393.54327785302104</v>
      </c>
      <c r="I372" s="15">
        <f t="shared" si="150"/>
        <v>1284.7678004782324</v>
      </c>
      <c r="J372" s="73">
        <f t="shared" si="151"/>
        <v>3145.1351255076497</v>
      </c>
      <c r="K372" s="73">
        <f t="shared" si="121"/>
        <v>1.26</v>
      </c>
      <c r="L372" s="73">
        <f t="shared" si="152"/>
        <v>1.2596835698929285</v>
      </c>
      <c r="M372" s="73">
        <f t="shared" si="153"/>
        <v>3.1643010707149699E-4</v>
      </c>
      <c r="N372" s="44">
        <f t="shared" si="122"/>
        <v>2.0000000000000001E-4</v>
      </c>
      <c r="O372" s="44">
        <f t="shared" si="154"/>
        <v>6.3286021414299404E-8</v>
      </c>
      <c r="P372" s="14">
        <f t="shared" si="155"/>
        <v>148.50585422932141</v>
      </c>
      <c r="Q372" s="44">
        <f t="shared" si="156"/>
        <v>9.3983446709056611E-6</v>
      </c>
      <c r="R372" s="73">
        <f t="shared" si="157"/>
        <v>3145.1646845715959</v>
      </c>
      <c r="S372" s="73">
        <f>Q372/(1/Mtc+1/(path_DqDp-V371))</f>
        <v>6.8688348295194178E-6</v>
      </c>
      <c r="T372" s="52">
        <f>D372*S372/(path_DqDp-E372/D372)</f>
        <v>1.2416615377830587E-2</v>
      </c>
      <c r="U372" s="73">
        <f t="shared" si="158"/>
        <v>3145.9374948386617</v>
      </c>
      <c r="V372" s="14">
        <f t="shared" si="159"/>
        <v>1.2596904386819252</v>
      </c>
      <c r="W372">
        <f t="shared" si="160"/>
        <v>3962.9073829392305</v>
      </c>
      <c r="X372">
        <f t="shared" si="161"/>
        <v>9.6644820746665031E-9</v>
      </c>
      <c r="Y372" s="44">
        <f t="shared" si="162"/>
        <v>-2.0977600306915232E-2</v>
      </c>
      <c r="Z372">
        <f t="shared" si="163"/>
        <v>9.4652327533704503E-8</v>
      </c>
      <c r="AA372" s="43">
        <f t="shared" si="164"/>
        <v>0.12080342440258365</v>
      </c>
    </row>
    <row r="373" spans="1:27">
      <c r="A373" s="74">
        <f t="shared" si="130"/>
        <v>365</v>
      </c>
      <c r="B373" s="73">
        <f t="shared" si="144"/>
        <v>11.381089096694524</v>
      </c>
      <c r="C373" s="51">
        <f t="shared" si="145"/>
        <v>-2.0977600306915232</v>
      </c>
      <c r="D373" s="73">
        <f t="shared" si="146"/>
        <v>3145.9374948386617</v>
      </c>
      <c r="E373" s="73">
        <f t="shared" si="147"/>
        <v>3962.9073829392305</v>
      </c>
      <c r="F373" s="14">
        <f t="shared" si="148"/>
        <v>0.63356427721186992</v>
      </c>
      <c r="G373" s="14">
        <f>F373-(Gamma-lambda*LN(D373))</f>
        <v>-6.1627714558883384E-2</v>
      </c>
      <c r="H373" s="15">
        <f t="shared" si="149"/>
        <v>393.54405448796507</v>
      </c>
      <c r="I373" s="15">
        <f t="shared" si="150"/>
        <v>1284.7727774774598</v>
      </c>
      <c r="J373" s="73">
        <f t="shared" si="151"/>
        <v>3145.1646845715959</v>
      </c>
      <c r="K373" s="73">
        <f t="shared" si="121"/>
        <v>1.26</v>
      </c>
      <c r="L373" s="73">
        <f t="shared" si="152"/>
        <v>1.2596904386819252</v>
      </c>
      <c r="M373" s="73">
        <f t="shared" si="153"/>
        <v>3.0956131807480247E-4</v>
      </c>
      <c r="N373" s="44">
        <f t="shared" si="122"/>
        <v>2.0000000000000001E-4</v>
      </c>
      <c r="O373" s="44">
        <f t="shared" si="154"/>
        <v>6.1912263614960498E-8</v>
      </c>
      <c r="P373" s="14">
        <f t="shared" si="155"/>
        <v>148.50584338289727</v>
      </c>
      <c r="Q373" s="44">
        <f t="shared" si="156"/>
        <v>9.1943329238839724E-6</v>
      </c>
      <c r="R373" s="73">
        <f t="shared" si="157"/>
        <v>3145.1936022628065</v>
      </c>
      <c r="S373" s="73">
        <f>Q373/(1/Mtc+1/(path_DqDp-V372))</f>
        <v>6.7197205203844811E-6</v>
      </c>
      <c r="T373" s="52">
        <f>D373*S373/(path_DqDp-E373/D373)</f>
        <v>1.2147161177407677E-2</v>
      </c>
      <c r="U373" s="73">
        <f t="shared" si="158"/>
        <v>3145.9496419998391</v>
      </c>
      <c r="V373" s="14">
        <f t="shared" si="159"/>
        <v>1.259697158358581</v>
      </c>
      <c r="W373">
        <f t="shared" si="160"/>
        <v>3962.9438243663926</v>
      </c>
      <c r="X373">
        <f t="shared" si="161"/>
        <v>9.4547155655473779E-9</v>
      </c>
      <c r="Y373" s="44">
        <f t="shared" si="162"/>
        <v>-2.0977528939936051E-2</v>
      </c>
      <c r="Z373">
        <f t="shared" si="163"/>
        <v>9.2598088438994804E-8</v>
      </c>
      <c r="AA373" s="43">
        <f t="shared" si="164"/>
        <v>0.12100351700067209</v>
      </c>
    </row>
    <row r="374" spans="1:27">
      <c r="A374" s="74">
        <f t="shared" si="130"/>
        <v>366</v>
      </c>
      <c r="B374" s="73">
        <f t="shared" si="144"/>
        <v>11.401100735402675</v>
      </c>
      <c r="C374" s="51">
        <f t="shared" si="145"/>
        <v>-2.0977528939936052</v>
      </c>
      <c r="D374" s="73">
        <f t="shared" si="146"/>
        <v>3145.9496419998391</v>
      </c>
      <c r="E374" s="73">
        <f t="shared" si="147"/>
        <v>3962.9438243663926</v>
      </c>
      <c r="F374" s="14">
        <f t="shared" si="148"/>
        <v>0.63356416049106434</v>
      </c>
      <c r="G374" s="14">
        <f>F374-(Gamma-lambda*LN(D374))</f>
        <v>-6.1627773361479843E-2</v>
      </c>
      <c r="H374" s="15">
        <f t="shared" si="149"/>
        <v>393.54481426759412</v>
      </c>
      <c r="I374" s="15">
        <f t="shared" si="150"/>
        <v>1284.7776464701576</v>
      </c>
      <c r="J374" s="73">
        <f t="shared" si="151"/>
        <v>3145.1936022628065</v>
      </c>
      <c r="K374" s="73">
        <f t="shared" si="121"/>
        <v>1.26</v>
      </c>
      <c r="L374" s="73">
        <f t="shared" si="152"/>
        <v>1.259697158358581</v>
      </c>
      <c r="M374" s="73">
        <f t="shared" si="153"/>
        <v>3.0284164141902714E-4</v>
      </c>
      <c r="N374" s="44">
        <f t="shared" si="122"/>
        <v>2.0000000000000001E-4</v>
      </c>
      <c r="O374" s="44">
        <f t="shared" si="154"/>
        <v>6.0568328283805432E-8</v>
      </c>
      <c r="P374" s="14">
        <f t="shared" si="155"/>
        <v>148.50583277191492</v>
      </c>
      <c r="Q374" s="44">
        <f t="shared" si="156"/>
        <v>8.9947500313892544E-6</v>
      </c>
      <c r="R374" s="73">
        <f t="shared" si="157"/>
        <v>3145.2218924930594</v>
      </c>
      <c r="S374" s="73">
        <f>Q374/(1/Mtc+1/(path_DqDp-V373))</f>
        <v>6.5738437853678736E-6</v>
      </c>
      <c r="T374" s="52">
        <f>D374*S374/(path_DqDp-E374/D374)</f>
        <v>1.1883553257681886E-2</v>
      </c>
      <c r="U374" s="73">
        <f t="shared" si="158"/>
        <v>3145.9615255530966</v>
      </c>
      <c r="V374" s="14">
        <f t="shared" si="159"/>
        <v>1.2597037321603857</v>
      </c>
      <c r="W374">
        <f t="shared" si="160"/>
        <v>3962.9794749722164</v>
      </c>
      <c r="X374">
        <f t="shared" si="161"/>
        <v>9.2495018809917569E-9</v>
      </c>
      <c r="Y374" s="44">
        <f t="shared" si="162"/>
        <v>-2.0977459122105888E-2</v>
      </c>
      <c r="Z374">
        <f t="shared" si="163"/>
        <v>9.0588427369124522E-8</v>
      </c>
      <c r="AA374" s="43">
        <f t="shared" si="164"/>
        <v>0.12120360758909945</v>
      </c>
    </row>
    <row r="375" spans="1:27">
      <c r="A375" s="74">
        <f t="shared" si="130"/>
        <v>367</v>
      </c>
      <c r="B375" s="73">
        <f t="shared" si="144"/>
        <v>11.421112121506416</v>
      </c>
      <c r="C375" s="51">
        <f t="shared" si="145"/>
        <v>-2.097745912210589</v>
      </c>
      <c r="D375" s="73">
        <f t="shared" si="146"/>
        <v>3145.9615255530966</v>
      </c>
      <c r="E375" s="73">
        <f t="shared" si="147"/>
        <v>3962.9794749722164</v>
      </c>
      <c r="F375" s="14">
        <f t="shared" si="148"/>
        <v>0.63356404630389762</v>
      </c>
      <c r="G375" s="14">
        <f>F375-(Gamma-lambda*LN(D375))</f>
        <v>-6.1627830887548196E-2</v>
      </c>
      <c r="H375" s="15">
        <f t="shared" si="149"/>
        <v>393.54555755767751</v>
      </c>
      <c r="I375" s="15">
        <f t="shared" si="150"/>
        <v>1284.782409799725</v>
      </c>
      <c r="J375" s="73">
        <f t="shared" si="151"/>
        <v>3145.2218924930594</v>
      </c>
      <c r="K375" s="73">
        <f t="shared" si="121"/>
        <v>1.26</v>
      </c>
      <c r="L375" s="73">
        <f t="shared" si="152"/>
        <v>1.2597037321603857</v>
      </c>
      <c r="M375" s="73">
        <f t="shared" si="153"/>
        <v>2.9626783961433922E-4</v>
      </c>
      <c r="N375" s="44">
        <f t="shared" si="122"/>
        <v>2.0000000000000001E-4</v>
      </c>
      <c r="O375" s="44">
        <f t="shared" si="154"/>
        <v>5.9253567922867847E-8</v>
      </c>
      <c r="P375" s="14">
        <f t="shared" si="155"/>
        <v>148.50582239126342</v>
      </c>
      <c r="Q375" s="44">
        <f t="shared" si="156"/>
        <v>8.7994998340020755E-6</v>
      </c>
      <c r="R375" s="73">
        <f t="shared" si="157"/>
        <v>3145.2495688725799</v>
      </c>
      <c r="S375" s="73">
        <f>Q375/(1/Mtc+1/(path_DqDp-V374))</f>
        <v>6.4311343096309684E-6</v>
      </c>
      <c r="T375" s="52">
        <f>D375*S375/(path_DqDp-E375/D375)</f>
        <v>1.162566482365639E-2</v>
      </c>
      <c r="U375" s="73">
        <f t="shared" si="158"/>
        <v>3145.9731512179201</v>
      </c>
      <c r="V375" s="14">
        <f t="shared" si="159"/>
        <v>1.2597101632545173</v>
      </c>
      <c r="W375">
        <f t="shared" si="160"/>
        <v>3963.0143519150547</v>
      </c>
      <c r="X375">
        <f t="shared" si="161"/>
        <v>9.0487422111177767E-9</v>
      </c>
      <c r="Y375" s="44">
        <f t="shared" si="162"/>
        <v>-2.0977390819795754E-2</v>
      </c>
      <c r="Z375">
        <f t="shared" si="163"/>
        <v>8.8622377177254286E-8</v>
      </c>
      <c r="AA375" s="43">
        <f t="shared" si="164"/>
        <v>0.12140369621147663</v>
      </c>
    </row>
    <row r="376" spans="1:27">
      <c r="A376" s="74">
        <f t="shared" si="130"/>
        <v>368</v>
      </c>
      <c r="B376" s="73">
        <f t="shared" si="144"/>
        <v>11.441123260487805</v>
      </c>
      <c r="C376" s="51">
        <f t="shared" si="145"/>
        <v>-2.0977390819795754</v>
      </c>
      <c r="D376" s="73">
        <f t="shared" si="146"/>
        <v>3145.9731512179201</v>
      </c>
      <c r="E376" s="73">
        <f t="shared" si="147"/>
        <v>3963.0143519150547</v>
      </c>
      <c r="F376" s="14">
        <f t="shared" si="148"/>
        <v>0.63356393459536942</v>
      </c>
      <c r="G376" s="14">
        <f>F376-(Gamma-lambda*LN(D376))</f>
        <v>-6.1627887164804052E-2</v>
      </c>
      <c r="H376" s="15">
        <f t="shared" si="149"/>
        <v>393.54628471604877</v>
      </c>
      <c r="I376" s="15">
        <f t="shared" si="150"/>
        <v>1284.7870697587346</v>
      </c>
      <c r="J376" s="73">
        <f t="shared" si="151"/>
        <v>3145.2495688725799</v>
      </c>
      <c r="K376" s="73">
        <f t="shared" si="121"/>
        <v>1.26</v>
      </c>
      <c r="L376" s="73">
        <f t="shared" si="152"/>
        <v>1.2597101632545173</v>
      </c>
      <c r="M376" s="73">
        <f t="shared" si="153"/>
        <v>2.8983674548266336E-4</v>
      </c>
      <c r="N376" s="44">
        <f t="shared" si="122"/>
        <v>2.0000000000000001E-4</v>
      </c>
      <c r="O376" s="44">
        <f t="shared" si="154"/>
        <v>5.7967349096532673E-8</v>
      </c>
      <c r="P376" s="14">
        <f t="shared" si="155"/>
        <v>148.50581223594267</v>
      </c>
      <c r="Q376" s="44">
        <f t="shared" si="156"/>
        <v>8.6084882607450214E-6</v>
      </c>
      <c r="R376" s="73">
        <f t="shared" si="157"/>
        <v>3145.2766447165704</v>
      </c>
      <c r="S376" s="73">
        <f>Q376/(1/Mtc+1/(path_DqDp-V375))</f>
        <v>6.2915233063522093E-6</v>
      </c>
      <c r="T376" s="52">
        <f>D376*S376/(path_DqDp-E376/D376)</f>
        <v>1.1373371828143687E-2</v>
      </c>
      <c r="U376" s="73">
        <f t="shared" si="158"/>
        <v>3145.9845245897482</v>
      </c>
      <c r="V376" s="14">
        <f t="shared" si="159"/>
        <v>1.2597164547393711</v>
      </c>
      <c r="W376">
        <f t="shared" si="160"/>
        <v>3963.0484719811234</v>
      </c>
      <c r="X376">
        <f t="shared" si="161"/>
        <v>8.852339890281936E-9</v>
      </c>
      <c r="Y376" s="44">
        <f t="shared" si="162"/>
        <v>-2.0977324000106767E-2</v>
      </c>
      <c r="Z376">
        <f t="shared" si="163"/>
        <v>8.6698991691153125E-8</v>
      </c>
      <c r="AA376" s="43">
        <f t="shared" si="164"/>
        <v>0.12160378291046832</v>
      </c>
    </row>
    <row r="377" spans="1:27">
      <c r="A377" s="74">
        <f t="shared" si="130"/>
        <v>369</v>
      </c>
      <c r="B377" s="73">
        <f t="shared" si="144"/>
        <v>11.461134157709941</v>
      </c>
      <c r="C377" s="51">
        <f t="shared" si="145"/>
        <v>-2.0977324000106767</v>
      </c>
      <c r="D377" s="73">
        <f t="shared" si="146"/>
        <v>3145.9845245897482</v>
      </c>
      <c r="E377" s="73">
        <f t="shared" si="147"/>
        <v>3963.0484719811234</v>
      </c>
      <c r="F377" s="14">
        <f t="shared" si="148"/>
        <v>0.63356382531167321</v>
      </c>
      <c r="G377" s="14">
        <f>F377-(Gamma-lambda*LN(D377))</f>
        <v>-6.1627942220361276E-2</v>
      </c>
      <c r="H377" s="15">
        <f t="shared" si="149"/>
        <v>393.54699609277816</v>
      </c>
      <c r="I377" s="15">
        <f t="shared" si="150"/>
        <v>1284.791628590039</v>
      </c>
      <c r="J377" s="73">
        <f t="shared" si="151"/>
        <v>3145.2766447165704</v>
      </c>
      <c r="K377" s="73">
        <f t="shared" si="121"/>
        <v>1.26</v>
      </c>
      <c r="L377" s="73">
        <f t="shared" si="152"/>
        <v>1.2597164547393711</v>
      </c>
      <c r="M377" s="73">
        <f t="shared" si="153"/>
        <v>2.8354526062890351E-4</v>
      </c>
      <c r="N377" s="44">
        <f t="shared" si="122"/>
        <v>2.0000000000000001E-4</v>
      </c>
      <c r="O377" s="44">
        <f t="shared" si="154"/>
        <v>5.6709052125780705E-8</v>
      </c>
      <c r="P377" s="14">
        <f t="shared" si="155"/>
        <v>148.50580230106121</v>
      </c>
      <c r="Q377" s="44">
        <f t="shared" si="156"/>
        <v>8.4216232836717647E-6</v>
      </c>
      <c r="R377" s="73">
        <f t="shared" si="157"/>
        <v>3145.3031330515951</v>
      </c>
      <c r="S377" s="73">
        <f>Q377/(1/Mtc+1/(path_DqDp-V376))</f>
        <v>6.1549434834641999E-6</v>
      </c>
      <c r="T377" s="52">
        <f>D377*S377/(path_DqDp-E377/D377)</f>
        <v>1.1126552912274412E-2</v>
      </c>
      <c r="U377" s="73">
        <f t="shared" si="158"/>
        <v>3145.9956511426603</v>
      </c>
      <c r="V377" s="14">
        <f t="shared" si="159"/>
        <v>1.2597226096460532</v>
      </c>
      <c r="W377">
        <f t="shared" si="160"/>
        <v>3963.0818515925666</v>
      </c>
      <c r="X377">
        <f t="shared" si="161"/>
        <v>8.6602003505307369E-9</v>
      </c>
      <c r="Y377" s="44">
        <f t="shared" si="162"/>
        <v>-2.0977258630854291E-2</v>
      </c>
      <c r="Z377">
        <f t="shared" si="163"/>
        <v>8.4817345259020695E-8</v>
      </c>
      <c r="AA377" s="43">
        <f t="shared" si="164"/>
        <v>0.12180386772781358</v>
      </c>
    </row>
    <row r="378" spans="1:27">
      <c r="A378" s="74">
        <f t="shared" si="130"/>
        <v>370</v>
      </c>
      <c r="B378" s="73">
        <f t="shared" si="144"/>
        <v>11.481144818419548</v>
      </c>
      <c r="C378" s="51">
        <f t="shared" si="145"/>
        <v>-2.097725863085429</v>
      </c>
      <c r="D378" s="73">
        <f t="shared" si="146"/>
        <v>3145.9956511426603</v>
      </c>
      <c r="E378" s="73">
        <f t="shared" si="147"/>
        <v>3963.0818515925666</v>
      </c>
      <c r="F378" s="14">
        <f t="shared" si="148"/>
        <v>0.63356371840017078</v>
      </c>
      <c r="G378" s="14">
        <f>F378-(Gamma-lambda*LN(D378))</f>
        <v>-6.1627996080744984E-2</v>
      </c>
      <c r="H378" s="15">
        <f t="shared" si="149"/>
        <v>393.54769203034067</v>
      </c>
      <c r="I378" s="15">
        <f t="shared" si="150"/>
        <v>1284.7960884878426</v>
      </c>
      <c r="J378" s="73">
        <f t="shared" si="151"/>
        <v>3145.3031330515951</v>
      </c>
      <c r="K378" s="73">
        <f t="shared" si="121"/>
        <v>1.26</v>
      </c>
      <c r="L378" s="73">
        <f t="shared" si="152"/>
        <v>1.2597226096460532</v>
      </c>
      <c r="M378" s="73">
        <f t="shared" si="153"/>
        <v>2.7739035394680478E-4</v>
      </c>
      <c r="N378" s="44">
        <f t="shared" si="122"/>
        <v>2.0000000000000001E-4</v>
      </c>
      <c r="O378" s="44">
        <f t="shared" si="154"/>
        <v>5.547807078936096E-8</v>
      </c>
      <c r="P378" s="14">
        <f t="shared" si="155"/>
        <v>148.5057925818337</v>
      </c>
      <c r="Q378" s="44">
        <f t="shared" si="156"/>
        <v>8.2388148734851253E-6</v>
      </c>
      <c r="R378" s="73">
        <f t="shared" si="157"/>
        <v>3145.3290466218291</v>
      </c>
      <c r="S378" s="73">
        <f>Q378/(1/Mtc+1/(path_DqDp-V377))</f>
        <v>6.0213290111460723E-6</v>
      </c>
      <c r="T378" s="52">
        <f>D378*S378/(path_DqDp-E378/D378)</f>
        <v>1.0885089347343606E-2</v>
      </c>
      <c r="U378" s="73">
        <f t="shared" si="158"/>
        <v>3146.0065362320079</v>
      </c>
      <c r="V378" s="14">
        <f t="shared" si="159"/>
        <v>1.2597286309398432</v>
      </c>
      <c r="W378">
        <f t="shared" si="160"/>
        <v>3963.1145068153455</v>
      </c>
      <c r="X378">
        <f t="shared" si="161"/>
        <v>8.4722310761040315E-9</v>
      </c>
      <c r="Y378" s="44">
        <f t="shared" si="162"/>
        <v>-2.0977194680552425E-2</v>
      </c>
      <c r="Z378">
        <f t="shared" si="163"/>
        <v>8.297653229882912E-8</v>
      </c>
      <c r="AA378" s="43">
        <f t="shared" si="164"/>
        <v>0.12200395070434589</v>
      </c>
    </row>
    <row r="379" spans="1:27">
      <c r="A379" s="74">
        <f t="shared" si="130"/>
        <v>371</v>
      </c>
      <c r="B379" s="73">
        <f t="shared" si="144"/>
        <v>11.501155247749507</v>
      </c>
      <c r="C379" s="51">
        <f t="shared" si="145"/>
        <v>-2.0977194680552422</v>
      </c>
      <c r="D379" s="73">
        <f t="shared" si="146"/>
        <v>3146.0065362320079</v>
      </c>
      <c r="E379" s="73">
        <f t="shared" si="147"/>
        <v>3963.1145068153455</v>
      </c>
      <c r="F379" s="14">
        <f t="shared" si="148"/>
        <v>0.63356361380936688</v>
      </c>
      <c r="G379" s="14">
        <f>F379-(Gamma-lambda*LN(D379))</f>
        <v>-6.1628048771903865E-2</v>
      </c>
      <c r="H379" s="15">
        <f t="shared" si="149"/>
        <v>393.54837286378097</v>
      </c>
      <c r="I379" s="15">
        <f t="shared" si="150"/>
        <v>1284.800451598762</v>
      </c>
      <c r="J379" s="73">
        <f t="shared" si="151"/>
        <v>3145.3290466218291</v>
      </c>
      <c r="K379" s="73">
        <f t="shared" si="121"/>
        <v>1.26</v>
      </c>
      <c r="L379" s="73">
        <f t="shared" si="152"/>
        <v>1.2597286309398432</v>
      </c>
      <c r="M379" s="73">
        <f t="shared" si="153"/>
        <v>2.7136906015678974E-4</v>
      </c>
      <c r="N379" s="44">
        <f t="shared" si="122"/>
        <v>2.0000000000000001E-4</v>
      </c>
      <c r="O379" s="44">
        <f t="shared" si="154"/>
        <v>5.4273812031357954E-8</v>
      </c>
      <c r="P379" s="14">
        <f t="shared" si="155"/>
        <v>148.50578307357881</v>
      </c>
      <c r="Q379" s="44">
        <f t="shared" si="156"/>
        <v>8.0599749561050356E-6</v>
      </c>
      <c r="R379" s="73">
        <f t="shared" si="157"/>
        <v>3145.3543978951734</v>
      </c>
      <c r="S379" s="73">
        <f>Q379/(1/Mtc+1/(path_DqDp-V378))</f>
        <v>5.8906154900132019E-6</v>
      </c>
      <c r="T379" s="52">
        <f>D379*S379/(path_DqDp-E379/D379)</f>
        <v>1.0648864977890953E-2</v>
      </c>
      <c r="U379" s="73">
        <f t="shared" si="158"/>
        <v>3146.0171850969859</v>
      </c>
      <c r="V379" s="14">
        <f t="shared" si="159"/>
        <v>1.2597345215216247</v>
      </c>
      <c r="W379">
        <f t="shared" si="160"/>
        <v>3963.14645336696</v>
      </c>
      <c r="X379">
        <f t="shared" si="161"/>
        <v>8.2883415589089089E-9</v>
      </c>
      <c r="Y379" s="44">
        <f t="shared" si="162"/>
        <v>-2.0977132118398835E-2</v>
      </c>
      <c r="Z379">
        <f t="shared" si="163"/>
        <v>8.1175666874292404E-8</v>
      </c>
      <c r="AA379" s="43">
        <f t="shared" si="164"/>
        <v>0.12220403188001276</v>
      </c>
    </row>
    <row r="380" spans="1:27">
      <c r="A380" s="74">
        <f t="shared" si="130"/>
        <v>372</v>
      </c>
      <c r="B380" s="73">
        <f t="shared" si="144"/>
        <v>11.521165450721314</v>
      </c>
      <c r="C380" s="51">
        <f t="shared" si="145"/>
        <v>-2.0977132118398836</v>
      </c>
      <c r="D380" s="73">
        <f t="shared" si="146"/>
        <v>3146.0171850969859</v>
      </c>
      <c r="E380" s="73">
        <f t="shared" si="147"/>
        <v>3963.14645336696</v>
      </c>
      <c r="F380" s="14">
        <f t="shared" si="148"/>
        <v>0.6335635114888839</v>
      </c>
      <c r="G380" s="14">
        <f>F380-(Gamma-lambda*LN(D380))</f>
        <v>-6.1628100319223278E-2</v>
      </c>
      <c r="H380" s="15">
        <f t="shared" si="149"/>
        <v>393.54903892087441</v>
      </c>
      <c r="I380" s="15">
        <f t="shared" si="150"/>
        <v>1284.8047200228514</v>
      </c>
      <c r="J380" s="73">
        <f t="shared" si="151"/>
        <v>3145.3543978951734</v>
      </c>
      <c r="K380" s="73">
        <f t="shared" si="121"/>
        <v>1.26</v>
      </c>
      <c r="L380" s="73">
        <f t="shared" si="152"/>
        <v>1.2597345215216247</v>
      </c>
      <c r="M380" s="73">
        <f t="shared" si="153"/>
        <v>2.6547847837532501E-4</v>
      </c>
      <c r="N380" s="44">
        <f t="shared" si="122"/>
        <v>2.0000000000000001E-4</v>
      </c>
      <c r="O380" s="44">
        <f t="shared" si="154"/>
        <v>5.3095695675065003E-8</v>
      </c>
      <c r="P380" s="14">
        <f t="shared" si="155"/>
        <v>148.50577377171672</v>
      </c>
      <c r="Q380" s="44">
        <f t="shared" si="156"/>
        <v>7.8850173701731217E-6</v>
      </c>
      <c r="R380" s="73">
        <f t="shared" si="157"/>
        <v>3145.3791990692362</v>
      </c>
      <c r="S380" s="73">
        <f>Q380/(1/Mtc+1/(path_DqDp-V379))</f>
        <v>5.7627399199944001E-6</v>
      </c>
      <c r="T380" s="52">
        <f>D380*S380/(path_DqDp-E380/D380)</f>
        <v>1.0417766165998273E-2</v>
      </c>
      <c r="U380" s="73">
        <f t="shared" si="158"/>
        <v>3146.027602863152</v>
      </c>
      <c r="V380" s="14">
        <f t="shared" si="159"/>
        <v>1.2597402842292837</v>
      </c>
      <c r="W380">
        <f t="shared" si="160"/>
        <v>3963.1777066239993</v>
      </c>
      <c r="X380">
        <f t="shared" si="161"/>
        <v>8.1084432549508252E-9</v>
      </c>
      <c r="Y380" s="44">
        <f t="shared" si="162"/>
        <v>-2.0977070914259904E-2</v>
      </c>
      <c r="Z380">
        <f t="shared" si="163"/>
        <v>7.9413882257018193E-8</v>
      </c>
      <c r="AA380" s="43">
        <f t="shared" si="164"/>
        <v>0.12240411129389502</v>
      </c>
    </row>
    <row r="381" spans="1:27">
      <c r="A381" s="74">
        <f t="shared" si="130"/>
        <v>373</v>
      </c>
      <c r="B381" s="73">
        <f t="shared" si="144"/>
        <v>11.541175432247504</v>
      </c>
      <c r="C381" s="51">
        <f t="shared" si="145"/>
        <v>-2.0977070914259905</v>
      </c>
      <c r="D381" s="73">
        <f t="shared" si="146"/>
        <v>3146.027602863152</v>
      </c>
      <c r="E381" s="73">
        <f t="shared" si="147"/>
        <v>3963.1777066239993</v>
      </c>
      <c r="F381" s="14">
        <f t="shared" si="148"/>
        <v>0.63356341138943817</v>
      </c>
      <c r="G381" s="14">
        <f>F381-(Gamma-lambda*LN(D381))</f>
        <v>-6.1628150747537358E-2</v>
      </c>
      <c r="H381" s="15">
        <f t="shared" si="149"/>
        <v>393.54969052228455</v>
      </c>
      <c r="I381" s="15">
        <f t="shared" si="150"/>
        <v>1284.8088958146168</v>
      </c>
      <c r="J381" s="73">
        <f t="shared" si="151"/>
        <v>3145.3791990692362</v>
      </c>
      <c r="K381" s="73">
        <f t="shared" si="121"/>
        <v>1.26</v>
      </c>
      <c r="L381" s="73">
        <f t="shared" si="152"/>
        <v>1.2597402842292837</v>
      </c>
      <c r="M381" s="73">
        <f t="shared" si="153"/>
        <v>2.5971577071626228E-4</v>
      </c>
      <c r="N381" s="44">
        <f t="shared" si="122"/>
        <v>2.0000000000000001E-4</v>
      </c>
      <c r="O381" s="44">
        <f t="shared" si="154"/>
        <v>5.1943154143252462E-8</v>
      </c>
      <c r="P381" s="14">
        <f t="shared" si="155"/>
        <v>148.50576467176711</v>
      </c>
      <c r="Q381" s="44">
        <f t="shared" si="156"/>
        <v>7.7138578255071751E-6</v>
      </c>
      <c r="R381" s="73">
        <f t="shared" si="157"/>
        <v>3145.4034620771854</v>
      </c>
      <c r="S381" s="73">
        <f>Q381/(1/Mtc+1/(path_DqDp-V380))</f>
        <v>5.6376406699061873E-6</v>
      </c>
      <c r="T381" s="52">
        <f>D381*S381/(path_DqDp-E381/D381)</f>
        <v>1.019168173682276E-2</v>
      </c>
      <c r="U381" s="73">
        <f t="shared" si="158"/>
        <v>3146.0377945448886</v>
      </c>
      <c r="V381" s="14">
        <f t="shared" si="159"/>
        <v>1.2597459218390785</v>
      </c>
      <c r="W381">
        <f t="shared" si="160"/>
        <v>3963.2082816295324</v>
      </c>
      <c r="X381">
        <f t="shared" si="161"/>
        <v>7.9324495417358185E-9</v>
      </c>
      <c r="Y381" s="44">
        <f t="shared" si="162"/>
        <v>-2.0977011038656221E-2</v>
      </c>
      <c r="Z381">
        <f t="shared" si="163"/>
        <v>7.769033052106036E-8</v>
      </c>
      <c r="AA381" s="43">
        <f t="shared" si="164"/>
        <v>0.12260418898422554</v>
      </c>
    </row>
    <row r="382" spans="1:27">
      <c r="A382" s="74">
        <f t="shared" si="130"/>
        <v>374</v>
      </c>
      <c r="B382" s="73">
        <f t="shared" si="144"/>
        <v>11.561185197134012</v>
      </c>
      <c r="C382" s="51">
        <f t="shared" si="145"/>
        <v>-2.0977011038656221</v>
      </c>
      <c r="D382" s="73">
        <f t="shared" si="146"/>
        <v>3146.0377945448886</v>
      </c>
      <c r="E382" s="73">
        <f t="shared" si="147"/>
        <v>3963.2082816295324</v>
      </c>
      <c r="F382" s="14">
        <f t="shared" si="148"/>
        <v>0.6335633134628158</v>
      </c>
      <c r="G382" s="14">
        <f>F382-(Gamma-lambda*LN(D382))</f>
        <v>-6.1628200081140894E-2</v>
      </c>
      <c r="H382" s="15">
        <f t="shared" si="149"/>
        <v>393.55032798171771</v>
      </c>
      <c r="I382" s="15">
        <f t="shared" si="150"/>
        <v>1284.8129809839993</v>
      </c>
      <c r="J382" s="73">
        <f t="shared" si="151"/>
        <v>3145.4034620771854</v>
      </c>
      <c r="K382" s="73">
        <f t="shared" si="121"/>
        <v>1.26</v>
      </c>
      <c r="L382" s="73">
        <f t="shared" si="152"/>
        <v>1.2597459218390785</v>
      </c>
      <c r="M382" s="73">
        <f t="shared" si="153"/>
        <v>2.5407816092148927E-4</v>
      </c>
      <c r="N382" s="44">
        <f t="shared" si="122"/>
        <v>2.0000000000000001E-4</v>
      </c>
      <c r="O382" s="44">
        <f t="shared" si="154"/>
        <v>5.0815632184297857E-8</v>
      </c>
      <c r="P382" s="14">
        <f t="shared" si="155"/>
        <v>148.50575576934691</v>
      </c>
      <c r="Q382" s="44">
        <f t="shared" si="156"/>
        <v>7.5464138624263015E-6</v>
      </c>
      <c r="R382" s="73">
        <f t="shared" si="157"/>
        <v>3145.4271985934747</v>
      </c>
      <c r="S382" s="73">
        <f>Q382/(1/Mtc+1/(path_DqDp-V381))</f>
        <v>5.5152574476661057E-6</v>
      </c>
      <c r="T382" s="52">
        <f>D382*S382/(path_DqDp-E382/D382)</f>
        <v>9.9705029252620866E-3</v>
      </c>
      <c r="U382" s="73">
        <f t="shared" si="158"/>
        <v>3146.0477650478138</v>
      </c>
      <c r="V382" s="14">
        <f t="shared" si="159"/>
        <v>1.2597514370669767</v>
      </c>
      <c r="W382">
        <f t="shared" si="160"/>
        <v>3963.2381931003338</v>
      </c>
      <c r="X382">
        <f t="shared" si="161"/>
        <v>7.7602756765626545E-9</v>
      </c>
      <c r="Y382" s="44">
        <f t="shared" si="162"/>
        <v>-2.0976952462748361E-2</v>
      </c>
      <c r="Z382">
        <f t="shared" si="163"/>
        <v>7.6004182120183316E-8</v>
      </c>
      <c r="AA382" s="43">
        <f t="shared" si="164"/>
        <v>0.12280426498840766</v>
      </c>
    </row>
    <row r="383" spans="1:27">
      <c r="A383" s="74">
        <f t="shared" si="130"/>
        <v>375</v>
      </c>
      <c r="B383" s="73">
        <f t="shared" si="144"/>
        <v>11.581194750082489</v>
      </c>
      <c r="C383" s="51">
        <f t="shared" si="145"/>
        <v>-2.0976952462748359</v>
      </c>
      <c r="D383" s="73">
        <f t="shared" si="146"/>
        <v>3146.0477650478138</v>
      </c>
      <c r="E383" s="73">
        <f t="shared" si="147"/>
        <v>3963.2381931003338</v>
      </c>
      <c r="F383" s="14">
        <f t="shared" si="148"/>
        <v>0.63356321766184998</v>
      </c>
      <c r="G383" s="14">
        <f>F383-(Gamma-lambda*LN(D383))</f>
        <v>-6.1628248343800873E-2</v>
      </c>
      <c r="H383" s="15">
        <f t="shared" si="149"/>
        <v>393.5509516060738</v>
      </c>
      <c r="I383" s="15">
        <f t="shared" si="150"/>
        <v>1284.8169774973446</v>
      </c>
      <c r="J383" s="73">
        <f t="shared" si="151"/>
        <v>3145.4271985934747</v>
      </c>
      <c r="K383" s="73">
        <f t="shared" si="121"/>
        <v>1.26</v>
      </c>
      <c r="L383" s="73">
        <f t="shared" si="152"/>
        <v>1.2597514370669767</v>
      </c>
      <c r="M383" s="73">
        <f t="shared" si="153"/>
        <v>2.4856293302333299E-4</v>
      </c>
      <c r="N383" s="44">
        <f t="shared" si="122"/>
        <v>2.0000000000000001E-4</v>
      </c>
      <c r="O383" s="44">
        <f t="shared" si="154"/>
        <v>4.9712586604666603E-8</v>
      </c>
      <c r="P383" s="14">
        <f t="shared" si="155"/>
        <v>148.50574706016818</v>
      </c>
      <c r="Q383" s="44">
        <f t="shared" si="156"/>
        <v>7.3826048120193229E-6</v>
      </c>
      <c r="R383" s="73">
        <f t="shared" si="157"/>
        <v>3145.4504200394467</v>
      </c>
      <c r="S383" s="73">
        <f>Q383/(1/Mtc+1/(path_DqDp-V382))</f>
        <v>5.3955312711980048E-6</v>
      </c>
      <c r="T383" s="52">
        <f>D383*S383/(path_DqDp-E383/D383)</f>
        <v>9.7541233238480612E-3</v>
      </c>
      <c r="U383" s="73">
        <f t="shared" si="158"/>
        <v>3146.0575191711378</v>
      </c>
      <c r="V383" s="14">
        <f t="shared" si="159"/>
        <v>1.2597568325699671</v>
      </c>
      <c r="W383">
        <f t="shared" si="160"/>
        <v>3963.267455433961</v>
      </c>
      <c r="X383">
        <f t="shared" si="161"/>
        <v>7.5918387557796881E-9</v>
      </c>
      <c r="Y383" s="44">
        <f t="shared" si="162"/>
        <v>-2.0976895158322999E-2</v>
      </c>
      <c r="Z383">
        <f t="shared" si="163"/>
        <v>7.43546255137002E-8</v>
      </c>
      <c r="AA383" s="43">
        <f t="shared" si="164"/>
        <v>0.12300433934303318</v>
      </c>
    </row>
    <row r="384" spans="1:27">
      <c r="A384" s="74">
        <f t="shared" si="130"/>
        <v>376</v>
      </c>
      <c r="B384" s="73">
        <f t="shared" si="144"/>
        <v>11.60120409569255</v>
      </c>
      <c r="C384" s="51">
        <f t="shared" si="145"/>
        <v>-2.0976895158322999</v>
      </c>
      <c r="D384" s="73">
        <f t="shared" si="146"/>
        <v>3146.0575191711378</v>
      </c>
      <c r="E384" s="73">
        <f t="shared" si="147"/>
        <v>3963.267455433961</v>
      </c>
      <c r="F384" s="14">
        <f t="shared" si="148"/>
        <v>0.63356312394039738</v>
      </c>
      <c r="G384" s="14">
        <f>F384-(Gamma-lambda*LN(D384))</f>
        <v>-6.1628295558768587E-2</v>
      </c>
      <c r="H384" s="15">
        <f t="shared" si="149"/>
        <v>393.55156169559365</v>
      </c>
      <c r="I384" s="15">
        <f t="shared" si="150"/>
        <v>1284.820887278345</v>
      </c>
      <c r="J384" s="73">
        <f t="shared" si="151"/>
        <v>3145.4504200394467</v>
      </c>
      <c r="K384" s="73">
        <f t="shared" si="121"/>
        <v>1.26</v>
      </c>
      <c r="L384" s="73">
        <f t="shared" si="152"/>
        <v>1.2597568325699671</v>
      </c>
      <c r="M384" s="73">
        <f t="shared" si="153"/>
        <v>2.4316743003294228E-4</v>
      </c>
      <c r="N384" s="44">
        <f t="shared" si="122"/>
        <v>2.0000000000000001E-4</v>
      </c>
      <c r="O384" s="44">
        <f t="shared" si="154"/>
        <v>4.8633486006588459E-8</v>
      </c>
      <c r="P384" s="14">
        <f t="shared" si="155"/>
        <v>148.50573854003613</v>
      </c>
      <c r="Q384" s="44">
        <f t="shared" si="156"/>
        <v>7.2223517571849317E-6</v>
      </c>
      <c r="R384" s="73">
        <f t="shared" si="157"/>
        <v>3145.4731375888146</v>
      </c>
      <c r="S384" s="73">
        <f>Q384/(1/Mtc+1/(path_DqDp-V383))</f>
        <v>5.2784044399038535E-6</v>
      </c>
      <c r="T384" s="52">
        <f>D384*S384/(path_DqDp-E384/D384)</f>
        <v>9.5424388316430447E-3</v>
      </c>
      <c r="U384" s="73">
        <f t="shared" si="158"/>
        <v>3146.0670616099692</v>
      </c>
      <c r="V384" s="14">
        <f t="shared" si="159"/>
        <v>1.2597621109473407</v>
      </c>
      <c r="W384">
        <f t="shared" si="160"/>
        <v>3963.2960827156721</v>
      </c>
      <c r="X384">
        <f t="shared" si="161"/>
        <v>7.4270576748304063E-9</v>
      </c>
      <c r="Y384" s="44">
        <f t="shared" si="162"/>
        <v>-2.0976839097779316E-2</v>
      </c>
      <c r="Z384">
        <f t="shared" si="163"/>
        <v>7.2740866756531189E-8</v>
      </c>
      <c r="AA384" s="43">
        <f t="shared" si="164"/>
        <v>0.12320441208389993</v>
      </c>
    </row>
    <row r="385" spans="1:27">
      <c r="A385" s="74">
        <f t="shared" si="130"/>
        <v>377</v>
      </c>
      <c r="B385" s="73">
        <f t="shared" si="144"/>
        <v>11.621213238464016</v>
      </c>
      <c r="C385" s="51">
        <f t="shared" si="145"/>
        <v>-2.0976839097779316</v>
      </c>
      <c r="D385" s="73">
        <f t="shared" si="146"/>
        <v>3146.0670616099692</v>
      </c>
      <c r="E385" s="73">
        <f t="shared" si="147"/>
        <v>3963.2960827156721</v>
      </c>
      <c r="F385" s="14">
        <f t="shared" si="148"/>
        <v>0.63356303225331678</v>
      </c>
      <c r="G385" s="14">
        <f>F385-(Gamma-lambda*LN(D385))</f>
        <v>-6.162834174878995E-2</v>
      </c>
      <c r="H385" s="15">
        <f t="shared" si="149"/>
        <v>393.5521585440037</v>
      </c>
      <c r="I385" s="15">
        <f t="shared" si="150"/>
        <v>1284.8247122089658</v>
      </c>
      <c r="J385" s="73">
        <f t="shared" si="151"/>
        <v>3145.4731375888146</v>
      </c>
      <c r="K385" s="73">
        <f t="shared" si="121"/>
        <v>1.26</v>
      </c>
      <c r="L385" s="73">
        <f t="shared" si="152"/>
        <v>1.2597621109473407</v>
      </c>
      <c r="M385" s="73">
        <f t="shared" si="153"/>
        <v>2.3788905265931248E-4</v>
      </c>
      <c r="N385" s="44">
        <f t="shared" si="122"/>
        <v>2.0000000000000001E-4</v>
      </c>
      <c r="O385" s="44">
        <f t="shared" si="154"/>
        <v>4.7577810531862499E-8</v>
      </c>
      <c r="P385" s="14">
        <f t="shared" si="155"/>
        <v>148.505730204847</v>
      </c>
      <c r="Q385" s="44">
        <f t="shared" si="156"/>
        <v>7.0655774945821002E-6</v>
      </c>
      <c r="R385" s="73">
        <f t="shared" si="157"/>
        <v>3145.4953621730256</v>
      </c>
      <c r="S385" s="73">
        <f>Q385/(1/Mtc+1/(path_DqDp-V384))</f>
        <v>5.1638205068031813E-6</v>
      </c>
      <c r="T385" s="52">
        <f>D385*S385/(path_DqDp-E385/D385)</f>
        <v>9.3353476043228443E-3</v>
      </c>
      <c r="U385" s="73">
        <f t="shared" si="158"/>
        <v>3146.0763969575737</v>
      </c>
      <c r="V385" s="14">
        <f t="shared" si="159"/>
        <v>1.2597672747419435</v>
      </c>
      <c r="W385">
        <f t="shared" si="160"/>
        <v>3963.3240887251955</v>
      </c>
      <c r="X385">
        <f t="shared" si="161"/>
        <v>7.2658530892302216E-9</v>
      </c>
      <c r="Y385" s="44">
        <f t="shared" si="162"/>
        <v>-2.0976784254115696E-2</v>
      </c>
      <c r="Z385">
        <f t="shared" si="163"/>
        <v>7.1162129123965869E-8</v>
      </c>
      <c r="AA385" s="43">
        <f t="shared" si="164"/>
        <v>0.12340448324602905</v>
      </c>
    </row>
    <row r="386" spans="1:27">
      <c r="A386" s="74">
        <f t="shared" si="130"/>
        <v>378</v>
      </c>
      <c r="B386" s="73">
        <f t="shared" si="144"/>
        <v>11.641222182799048</v>
      </c>
      <c r="C386" s="51">
        <f t="shared" si="145"/>
        <v>-2.0976784254115697</v>
      </c>
      <c r="D386" s="73">
        <f t="shared" si="146"/>
        <v>3146.0763969575737</v>
      </c>
      <c r="E386" s="73">
        <f t="shared" si="147"/>
        <v>3963.3240887251955</v>
      </c>
      <c r="F386" s="14">
        <f t="shared" si="148"/>
        <v>0.63356294255644685</v>
      </c>
      <c r="G386" s="14">
        <f>F386-(Gamma-lambda*LN(D386))</f>
        <v>-6.1628386936117052E-2</v>
      </c>
      <c r="H386" s="15">
        <f t="shared" si="149"/>
        <v>393.55274243865745</v>
      </c>
      <c r="I386" s="15">
        <f t="shared" si="150"/>
        <v>1284.8284541303497</v>
      </c>
      <c r="J386" s="73">
        <f t="shared" si="151"/>
        <v>3145.4953621730256</v>
      </c>
      <c r="K386" s="73">
        <f t="shared" si="121"/>
        <v>1.26</v>
      </c>
      <c r="L386" s="73">
        <f t="shared" si="152"/>
        <v>1.2597672747419435</v>
      </c>
      <c r="M386" s="73">
        <f t="shared" si="153"/>
        <v>2.3272525805650979E-4</v>
      </c>
      <c r="N386" s="44">
        <f t="shared" si="122"/>
        <v>2.0000000000000001E-4</v>
      </c>
      <c r="O386" s="44">
        <f t="shared" si="154"/>
        <v>4.6545051611301961E-8</v>
      </c>
      <c r="P386" s="14">
        <f t="shared" si="155"/>
        <v>148.50572205058609</v>
      </c>
      <c r="Q386" s="44">
        <f t="shared" si="156"/>
        <v>6.9122064974181935E-6</v>
      </c>
      <c r="R386" s="73">
        <f t="shared" si="157"/>
        <v>3145.5171044865056</v>
      </c>
      <c r="S386" s="73">
        <f>Q386/(1/Mtc+1/(path_DqDp-V385))</f>
        <v>5.051724251287036E-6</v>
      </c>
      <c r="T386" s="52">
        <f>D386*S386/(path_DqDp-E386/D386)</f>
        <v>9.1327500053508936E-3</v>
      </c>
      <c r="U386" s="73">
        <f t="shared" si="158"/>
        <v>3146.0855297075791</v>
      </c>
      <c r="V386" s="14">
        <f t="shared" si="159"/>
        <v>1.2597723264414034</v>
      </c>
      <c r="W386">
        <f t="shared" si="160"/>
        <v>3963.3514869433516</v>
      </c>
      <c r="X386">
        <f t="shared" si="161"/>
        <v>7.1081473764001406E-9</v>
      </c>
      <c r="Y386" s="44">
        <f t="shared" si="162"/>
        <v>-2.0976730600916708E-2</v>
      </c>
      <c r="Z386">
        <f t="shared" si="163"/>
        <v>6.9617652735307359E-8</v>
      </c>
      <c r="AA386" s="43">
        <f t="shared" si="164"/>
        <v>0.12360455286368179</v>
      </c>
    </row>
    <row r="387" spans="1:27">
      <c r="A387" s="74">
        <f t="shared" si="130"/>
        <v>379</v>
      </c>
      <c r="B387" s="73">
        <f t="shared" si="144"/>
        <v>11.661230933004289</v>
      </c>
      <c r="C387" s="51">
        <f t="shared" si="145"/>
        <v>-2.0976730600916706</v>
      </c>
      <c r="D387" s="73">
        <f t="shared" si="146"/>
        <v>3146.0855297075791</v>
      </c>
      <c r="E387" s="73">
        <f t="shared" si="147"/>
        <v>3963.3514869433516</v>
      </c>
      <c r="F387" s="14">
        <f t="shared" si="148"/>
        <v>0.63356285480658514</v>
      </c>
      <c r="G387" s="14">
        <f>F387-(Gamma-lambda*LN(D387))</f>
        <v>-6.1628431142518925E-2</v>
      </c>
      <c r="H387" s="15">
        <f t="shared" si="149"/>
        <v>393.55331366067321</v>
      </c>
      <c r="I387" s="15">
        <f t="shared" si="150"/>
        <v>1284.8321148437001</v>
      </c>
      <c r="J387" s="73">
        <f t="shared" si="151"/>
        <v>3145.5171044865056</v>
      </c>
      <c r="K387" s="73">
        <f t="shared" si="121"/>
        <v>1.26</v>
      </c>
      <c r="L387" s="73">
        <f t="shared" si="152"/>
        <v>1.2597723264414034</v>
      </c>
      <c r="M387" s="73">
        <f t="shared" si="153"/>
        <v>2.2767355859665273E-4</v>
      </c>
      <c r="N387" s="44">
        <f t="shared" si="122"/>
        <v>2.0000000000000001E-4</v>
      </c>
      <c r="O387" s="44">
        <f t="shared" si="154"/>
        <v>4.5534711719330549E-8</v>
      </c>
      <c r="P387" s="14">
        <f t="shared" si="155"/>
        <v>148.50571407332592</v>
      </c>
      <c r="Q387" s="44">
        <f t="shared" si="156"/>
        <v>6.7621648790022256E-6</v>
      </c>
      <c r="R387" s="73">
        <f t="shared" si="157"/>
        <v>3145.5383749917955</v>
      </c>
      <c r="S387" s="73">
        <f>Q387/(1/Mtc+1/(path_DqDp-V386))</f>
        <v>4.9420616524333199E-6</v>
      </c>
      <c r="T387" s="52">
        <f>D387*S387/(path_DqDp-E387/D387)</f>
        <v>8.9345485581485678E-3</v>
      </c>
      <c r="U387" s="73">
        <f t="shared" si="158"/>
        <v>3146.0944642561371</v>
      </c>
      <c r="V387" s="14">
        <f t="shared" si="159"/>
        <v>1.2597772684793289</v>
      </c>
      <c r="W387">
        <f t="shared" si="160"/>
        <v>3963.378290558534</v>
      </c>
      <c r="X387">
        <f t="shared" si="161"/>
        <v>6.95386459828291E-9</v>
      </c>
      <c r="Y387" s="44">
        <f t="shared" si="162"/>
        <v>-2.0976678112340389E-2</v>
      </c>
      <c r="Z387">
        <f t="shared" si="163"/>
        <v>6.8106694193729184E-8</v>
      </c>
      <c r="AA387" s="43">
        <f t="shared" si="164"/>
        <v>0.12380462097037598</v>
      </c>
    </row>
    <row r="388" spans="1:27">
      <c r="A388" s="74">
        <f t="shared" si="130"/>
        <v>380</v>
      </c>
      <c r="B388" s="73">
        <f t="shared" si="144"/>
        <v>11.681239493292917</v>
      </c>
      <c r="C388" s="51">
        <f t="shared" si="145"/>
        <v>-2.097667811234039</v>
      </c>
      <c r="D388" s="73">
        <f t="shared" si="146"/>
        <v>3146.0944642561371</v>
      </c>
      <c r="E388" s="73">
        <f t="shared" si="147"/>
        <v>3963.378290558534</v>
      </c>
      <c r="F388" s="14">
        <f t="shared" si="148"/>
        <v>0.63356276896146668</v>
      </c>
      <c r="G388" s="14">
        <f>F388-(Gamma-lambda*LN(D388))</f>
        <v>-6.1628474389291976E-2</v>
      </c>
      <c r="H388" s="15">
        <f t="shared" si="149"/>
        <v>393.55387248506963</v>
      </c>
      <c r="I388" s="15">
        <f t="shared" si="150"/>
        <v>1284.8356961111492</v>
      </c>
      <c r="J388" s="73">
        <f t="shared" si="151"/>
        <v>3145.5383749917955</v>
      </c>
      <c r="K388" s="73">
        <f t="shared" si="121"/>
        <v>1.26</v>
      </c>
      <c r="L388" s="73">
        <f t="shared" si="152"/>
        <v>1.2597772684793289</v>
      </c>
      <c r="M388" s="73">
        <f t="shared" si="153"/>
        <v>2.2273152067109336E-4</v>
      </c>
      <c r="N388" s="44">
        <f t="shared" si="122"/>
        <v>2.0000000000000001E-4</v>
      </c>
      <c r="O388" s="44">
        <f t="shared" si="154"/>
        <v>4.4546304134218675E-8</v>
      </c>
      <c r="P388" s="14">
        <f t="shared" si="155"/>
        <v>148.50570626922425</v>
      </c>
      <c r="Q388" s="44">
        <f t="shared" si="156"/>
        <v>6.6153803571358082E-6</v>
      </c>
      <c r="R388" s="73">
        <f t="shared" si="157"/>
        <v>3145.559183924574</v>
      </c>
      <c r="S388" s="73">
        <f>Q388/(1/Mtc+1/(path_DqDp-V387))</f>
        <v>4.8347798629364287E-6</v>
      </c>
      <c r="T388" s="52">
        <f>D388*S388/(path_DqDp-E388/D388)</f>
        <v>8.740647899358087E-3</v>
      </c>
      <c r="U388" s="73">
        <f t="shared" si="158"/>
        <v>3146.1032049040364</v>
      </c>
      <c r="V388" s="14">
        <f t="shared" si="159"/>
        <v>1.259782103236484</v>
      </c>
      <c r="W388">
        <f t="shared" si="160"/>
        <v>3963.4045124730501</v>
      </c>
      <c r="X388">
        <f t="shared" si="161"/>
        <v>6.8029304648163722E-9</v>
      </c>
      <c r="Y388" s="44">
        <f t="shared" si="162"/>
        <v>-2.0976626763105789E-2</v>
      </c>
      <c r="Z388">
        <f t="shared" si="163"/>
        <v>6.6628526230788336E-8</v>
      </c>
      <c r="AA388" s="43">
        <f t="shared" si="164"/>
        <v>0.12400468759890221</v>
      </c>
    </row>
    <row r="389" spans="1:27">
      <c r="A389" s="74">
        <f t="shared" si="130"/>
        <v>381</v>
      </c>
      <c r="B389" s="73">
        <f t="shared" si="144"/>
        <v>11.701247867786694</v>
      </c>
      <c r="C389" s="51">
        <f t="shared" si="145"/>
        <v>-2.0976626763105788</v>
      </c>
      <c r="D389" s="73">
        <f t="shared" si="146"/>
        <v>3146.1032049040364</v>
      </c>
      <c r="E389" s="73">
        <f t="shared" si="147"/>
        <v>3963.4045124730501</v>
      </c>
      <c r="F389" s="14">
        <f t="shared" si="148"/>
        <v>0.63356268497974466</v>
      </c>
      <c r="G389" s="14">
        <f>F389-(Gamma-lambda*LN(D389))</f>
        <v>-6.1628516697269653E-2</v>
      </c>
      <c r="H389" s="15">
        <f t="shared" si="149"/>
        <v>393.55441918089815</v>
      </c>
      <c r="I389" s="15">
        <f t="shared" si="150"/>
        <v>1284.8391996566045</v>
      </c>
      <c r="J389" s="73">
        <f t="shared" si="151"/>
        <v>3145.559183924574</v>
      </c>
      <c r="K389" s="73">
        <f t="shared" si="121"/>
        <v>1.26</v>
      </c>
      <c r="L389" s="73">
        <f t="shared" si="152"/>
        <v>1.259782103236484</v>
      </c>
      <c r="M389" s="73">
        <f t="shared" si="153"/>
        <v>2.1789676351602338E-4</v>
      </c>
      <c r="N389" s="44">
        <f t="shared" si="122"/>
        <v>2.0000000000000001E-4</v>
      </c>
      <c r="O389" s="44">
        <f t="shared" si="154"/>
        <v>4.3579352703204677E-8</v>
      </c>
      <c r="P389" s="14">
        <f t="shared" si="155"/>
        <v>148.50569863452225</v>
      </c>
      <c r="Q389" s="44">
        <f t="shared" si="156"/>
        <v>6.4717822192296666E-6</v>
      </c>
      <c r="R389" s="73">
        <f t="shared" si="157"/>
        <v>3145.5795412985699</v>
      </c>
      <c r="S389" s="73">
        <f>Q389/(1/Mtc+1/(path_DqDp-V388))</f>
        <v>4.7298271835691723E-6</v>
      </c>
      <c r="T389" s="52">
        <f>D389*S389/(path_DqDp-E389/D389)</f>
        <v>8.5509547330505174E-3</v>
      </c>
      <c r="U389" s="73">
        <f t="shared" si="158"/>
        <v>3146.1117558587694</v>
      </c>
      <c r="V389" s="14">
        <f t="shared" si="159"/>
        <v>1.2597868330419346</v>
      </c>
      <c r="W389">
        <f t="shared" si="160"/>
        <v>3963.4301653093194</v>
      </c>
      <c r="X389">
        <f t="shared" si="161"/>
        <v>6.655272298148988E-9</v>
      </c>
      <c r="Y389" s="44">
        <f t="shared" si="162"/>
        <v>-2.0976576528480787E-2</v>
      </c>
      <c r="Z389">
        <f t="shared" si="163"/>
        <v>6.5182437342882462E-8</v>
      </c>
      <c r="AA389" s="43">
        <f t="shared" si="164"/>
        <v>0.12420475278133955</v>
      </c>
    </row>
    <row r="390" spans="1:27">
      <c r="A390" s="74">
        <f t="shared" si="130"/>
        <v>382</v>
      </c>
      <c r="B390" s="73">
        <f t="shared" si="144"/>
        <v>11.721256060517929</v>
      </c>
      <c r="C390" s="51">
        <f t="shared" si="145"/>
        <v>-2.0976576528480786</v>
      </c>
      <c r="D390" s="73">
        <f t="shared" si="146"/>
        <v>3146.1117558587694</v>
      </c>
      <c r="E390" s="73">
        <f t="shared" si="147"/>
        <v>3963.4301653093194</v>
      </c>
      <c r="F390" s="14">
        <f t="shared" si="148"/>
        <v>0.63356260282096921</v>
      </c>
      <c r="G390" s="14">
        <f>F390-(Gamma-lambda*LN(D390))</f>
        <v>-6.1628558086833762E-2</v>
      </c>
      <c r="H390" s="15">
        <f t="shared" si="149"/>
        <v>393.55495401137216</v>
      </c>
      <c r="I390" s="15">
        <f t="shared" si="150"/>
        <v>1284.8426271665751</v>
      </c>
      <c r="J390" s="73">
        <f t="shared" si="151"/>
        <v>3145.5795412985699</v>
      </c>
      <c r="K390" s="73">
        <f t="shared" si="121"/>
        <v>1.26</v>
      </c>
      <c r="L390" s="73">
        <f t="shared" si="152"/>
        <v>1.2597868330419346</v>
      </c>
      <c r="M390" s="73">
        <f t="shared" si="153"/>
        <v>2.1316695806539165E-4</v>
      </c>
      <c r="N390" s="44">
        <f t="shared" si="122"/>
        <v>2.0000000000000001E-4</v>
      </c>
      <c r="O390" s="44">
        <f t="shared" si="154"/>
        <v>4.2633391613078335E-8</v>
      </c>
      <c r="P390" s="14">
        <f t="shared" si="155"/>
        <v>148.50569116554266</v>
      </c>
      <c r="Q390" s="44">
        <f t="shared" si="156"/>
        <v>6.3313012882314478E-6</v>
      </c>
      <c r="R390" s="73">
        <f t="shared" si="157"/>
        <v>3145.5994569103718</v>
      </c>
      <c r="S390" s="73">
        <f>Q390/(1/Mtc+1/(path_DqDp-V389))</f>
        <v>4.6271530382395278E-6</v>
      </c>
      <c r="T390" s="52">
        <f>D390*S390/(path_DqDp-E390/D390)</f>
        <v>8.3653777859926965E-3</v>
      </c>
      <c r="U390" s="73">
        <f t="shared" si="158"/>
        <v>3146.1201212365554</v>
      </c>
      <c r="V390" s="14">
        <f t="shared" si="159"/>
        <v>1.2597914601741733</v>
      </c>
      <c r="W390">
        <f t="shared" si="160"/>
        <v>3963.4552614159475</v>
      </c>
      <c r="X390">
        <f t="shared" si="161"/>
        <v>6.5108189976858205E-9</v>
      </c>
      <c r="Y390" s="44">
        <f t="shared" si="162"/>
        <v>-2.0976527384270176E-2</v>
      </c>
      <c r="Z390">
        <f t="shared" si="163"/>
        <v>6.3767731475113733E-8</v>
      </c>
      <c r="AA390" s="43">
        <f t="shared" si="164"/>
        <v>0.12440481654907103</v>
      </c>
    </row>
    <row r="391" spans="1:27">
      <c r="A391" s="74">
        <f t="shared" si="130"/>
        <v>383</v>
      </c>
      <c r="B391" s="73">
        <f t="shared" si="144"/>
        <v>11.741264075431431</v>
      </c>
      <c r="C391" s="51">
        <f t="shared" si="145"/>
        <v>-2.0976527384270178</v>
      </c>
      <c r="D391" s="73">
        <f t="shared" si="146"/>
        <v>3146.1201212365554</v>
      </c>
      <c r="E391" s="73">
        <f t="shared" si="147"/>
        <v>3963.4552614159475</v>
      </c>
      <c r="F391" s="14">
        <f t="shared" si="148"/>
        <v>0.63356252244556921</v>
      </c>
      <c r="G391" s="14">
        <f>F391-(Gamma-lambda*LN(D391))</f>
        <v>-6.1628598577922689E-2</v>
      </c>
      <c r="H391" s="15">
        <f t="shared" si="149"/>
        <v>393.55547723399377</v>
      </c>
      <c r="I391" s="15">
        <f t="shared" si="150"/>
        <v>1284.8459802909867</v>
      </c>
      <c r="J391" s="73">
        <f t="shared" si="151"/>
        <v>3145.5994569103718</v>
      </c>
      <c r="K391" s="73">
        <f t="shared" si="121"/>
        <v>1.26</v>
      </c>
      <c r="L391" s="73">
        <f t="shared" si="152"/>
        <v>1.2597914601741733</v>
      </c>
      <c r="M391" s="73">
        <f t="shared" si="153"/>
        <v>2.0853982582669239E-4</v>
      </c>
      <c r="N391" s="44">
        <f t="shared" si="122"/>
        <v>2.0000000000000001E-4</v>
      </c>
      <c r="O391" s="44">
        <f t="shared" si="154"/>
        <v>4.170796516533848E-8</v>
      </c>
      <c r="P391" s="14">
        <f t="shared" si="155"/>
        <v>148.50568385868812</v>
      </c>
      <c r="Q391" s="44">
        <f t="shared" si="156"/>
        <v>6.1938698892329328E-6</v>
      </c>
      <c r="R391" s="73">
        <f t="shared" si="157"/>
        <v>3145.6189403441313</v>
      </c>
      <c r="S391" s="73">
        <f>Q391/(1/Mtc+1/(path_DqDp-V390))</f>
        <v>4.5267079495457536E-6</v>
      </c>
      <c r="T391" s="52">
        <f>D391*S391/(path_DqDp-E391/D391)</f>
        <v>8.1838277637993721E-3</v>
      </c>
      <c r="U391" s="73">
        <f t="shared" si="158"/>
        <v>3146.1283050643192</v>
      </c>
      <c r="V391" s="14">
        <f t="shared" si="159"/>
        <v>1.2597959868622164</v>
      </c>
      <c r="W391">
        <f t="shared" si="160"/>
        <v>3963.4798128736561</v>
      </c>
      <c r="X391">
        <f t="shared" si="161"/>
        <v>6.3695010058294543E-9</v>
      </c>
      <c r="Y391" s="44">
        <f t="shared" si="162"/>
        <v>-2.0976479306804005E-2</v>
      </c>
      <c r="Z391">
        <f t="shared" si="163"/>
        <v>6.2383727654340946E-8</v>
      </c>
      <c r="AA391" s="43">
        <f t="shared" si="164"/>
        <v>0.12460487893279867</v>
      </c>
    </row>
    <row r="392" spans="1:27">
      <c r="A392" s="74">
        <f t="shared" si="130"/>
        <v>384</v>
      </c>
      <c r="B392" s="73">
        <f t="shared" si="144"/>
        <v>11.7612719163864</v>
      </c>
      <c r="C392" s="51">
        <f t="shared" si="145"/>
        <v>-2.0976479306804006</v>
      </c>
      <c r="D392" s="73">
        <f t="shared" si="146"/>
        <v>3146.1283050643192</v>
      </c>
      <c r="E392" s="73">
        <f t="shared" si="147"/>
        <v>3963.4798128736561</v>
      </c>
      <c r="F392" s="14">
        <f t="shared" si="148"/>
        <v>0.63356244381483229</v>
      </c>
      <c r="G392" s="14">
        <f>F392-(Gamma-lambda*LN(D392))</f>
        <v>-6.1628638190042384E-2</v>
      </c>
      <c r="H392" s="15">
        <f t="shared" si="149"/>
        <v>393.55598910067755</v>
      </c>
      <c r="I392" s="15">
        <f t="shared" si="150"/>
        <v>1284.8492606439713</v>
      </c>
      <c r="J392" s="73">
        <f t="shared" si="151"/>
        <v>3145.6189403441313</v>
      </c>
      <c r="K392" s="73">
        <f t="shared" si="121"/>
        <v>1.26</v>
      </c>
      <c r="L392" s="73">
        <f t="shared" si="152"/>
        <v>1.2597959868622164</v>
      </c>
      <c r="M392" s="73">
        <f t="shared" si="153"/>
        <v>2.0401313778362073E-4</v>
      </c>
      <c r="N392" s="44">
        <f t="shared" si="122"/>
        <v>2.0000000000000001E-4</v>
      </c>
      <c r="O392" s="44">
        <f t="shared" si="154"/>
        <v>4.0802627556724152E-8</v>
      </c>
      <c r="P392" s="14">
        <f t="shared" si="155"/>
        <v>148.50567671043933</v>
      </c>
      <c r="Q392" s="44">
        <f t="shared" si="156"/>
        <v>6.0594218168753403E-6</v>
      </c>
      <c r="R392" s="73">
        <f t="shared" si="157"/>
        <v>3145.638000976166</v>
      </c>
      <c r="S392" s="73">
        <f>Q392/(1/Mtc+1/(path_DqDp-V391))</f>
        <v>4.4284435149165395E-6</v>
      </c>
      <c r="T392" s="52">
        <f>D392*S392/(path_DqDp-E392/D392)</f>
        <v>8.0062173081279532E-3</v>
      </c>
      <c r="U392" s="73">
        <f t="shared" si="158"/>
        <v>3146.1363112816275</v>
      </c>
      <c r="V392" s="14">
        <f t="shared" si="159"/>
        <v>1.2598004152866797</v>
      </c>
      <c r="W392">
        <f t="shared" si="160"/>
        <v>3963.503831501097</v>
      </c>
      <c r="X392">
        <f t="shared" si="161"/>
        <v>6.2312502745382029E-9</v>
      </c>
      <c r="Y392" s="44">
        <f t="shared" si="162"/>
        <v>-2.0976432272926174E-2</v>
      </c>
      <c r="Z392">
        <f t="shared" si="163"/>
        <v>6.102975969390073E-8</v>
      </c>
      <c r="AA392" s="43">
        <f t="shared" si="164"/>
        <v>0.12480493996255837</v>
      </c>
    </row>
    <row r="393" spans="1:27">
      <c r="A393" s="74">
        <f t="shared" si="130"/>
        <v>385</v>
      </c>
      <c r="B393" s="73">
        <f t="shared" si="144"/>
        <v>11.781279587158298</v>
      </c>
      <c r="C393" s="51">
        <f t="shared" si="145"/>
        <v>-2.0976432272926173</v>
      </c>
      <c r="D393" s="73">
        <f t="shared" si="146"/>
        <v>3146.1363112816275</v>
      </c>
      <c r="E393" s="73">
        <f t="shared" si="147"/>
        <v>3963.503831501097</v>
      </c>
      <c r="F393" s="14">
        <f t="shared" si="148"/>
        <v>0.63356236689088641</v>
      </c>
      <c r="G393" s="14">
        <f>F393-(Gamma-lambda*LN(D393))</f>
        <v>-6.162867694227514E-2</v>
      </c>
      <c r="H393" s="15">
        <f t="shared" si="149"/>
        <v>393.55648985787207</v>
      </c>
      <c r="I393" s="15">
        <f t="shared" si="150"/>
        <v>1284.8524698046447</v>
      </c>
      <c r="J393" s="73">
        <f t="shared" si="151"/>
        <v>3145.638000976166</v>
      </c>
      <c r="K393" s="73">
        <f t="shared" ref="K393:K456" si="165">Mtc</f>
        <v>1.26</v>
      </c>
      <c r="L393" s="73">
        <f t="shared" si="152"/>
        <v>1.2598004152866797</v>
      </c>
      <c r="M393" s="73">
        <f t="shared" si="153"/>
        <v>1.9958471332026662E-4</v>
      </c>
      <c r="N393" s="44">
        <f t="shared" ref="N393:N456" si="166">d_epQp</f>
        <v>2.0000000000000001E-4</v>
      </c>
      <c r="O393" s="44">
        <f t="shared" si="154"/>
        <v>3.9916942664053324E-8</v>
      </c>
      <c r="P393" s="14">
        <f t="shared" si="155"/>
        <v>148.50566971735333</v>
      </c>
      <c r="Q393" s="44">
        <f t="shared" si="156"/>
        <v>5.9278923033944329E-6</v>
      </c>
      <c r="R393" s="73">
        <f t="shared" si="157"/>
        <v>3145.6566479794615</v>
      </c>
      <c r="S393" s="73">
        <f>Q393/(1/Mtc+1/(path_DqDp-V392))</f>
        <v>4.332312383220418E-6</v>
      </c>
      <c r="T393" s="52">
        <f>D393*S393/(path_DqDp-E393/D393)</f>
        <v>7.8324609547072207E-3</v>
      </c>
      <c r="U393" s="73">
        <f t="shared" si="158"/>
        <v>3146.1441437425824</v>
      </c>
      <c r="V393" s="14">
        <f t="shared" si="159"/>
        <v>1.2598047475808294</v>
      </c>
      <c r="W393">
        <f t="shared" si="160"/>
        <v>3963.5273288605285</v>
      </c>
      <c r="X393">
        <f t="shared" si="161"/>
        <v>6.0960002325388432E-9</v>
      </c>
      <c r="Y393" s="44">
        <f t="shared" si="162"/>
        <v>-2.0976386259983278E-2</v>
      </c>
      <c r="Z393">
        <f t="shared" si="163"/>
        <v>5.9705175844048245E-8</v>
      </c>
      <c r="AA393" s="43">
        <f t="shared" si="164"/>
        <v>0.12500499966773421</v>
      </c>
    </row>
    <row r="394" spans="1:27">
      <c r="A394" s="74">
        <f t="shared" si="130"/>
        <v>386</v>
      </c>
      <c r="B394" s="73">
        <f t="shared" si="144"/>
        <v>11.801287091440644</v>
      </c>
      <c r="C394" s="51">
        <f t="shared" si="145"/>
        <v>-2.0976386259983277</v>
      </c>
      <c r="D394" s="73">
        <f t="shared" si="146"/>
        <v>3146.1441437425824</v>
      </c>
      <c r="E394" s="73">
        <f t="shared" si="147"/>
        <v>3963.5273288605285</v>
      </c>
      <c r="F394" s="14">
        <f t="shared" si="148"/>
        <v>0.63356229163668187</v>
      </c>
      <c r="G394" s="14">
        <f>F394-(Gamma-lambda*LN(D394))</f>
        <v>-6.1628714853289024E-2</v>
      </c>
      <c r="H394" s="15">
        <f t="shared" si="149"/>
        <v>393.556979746678</v>
      </c>
      <c r="I394" s="15">
        <f t="shared" si="150"/>
        <v>1284.8556093178647</v>
      </c>
      <c r="J394" s="73">
        <f t="shared" si="151"/>
        <v>3145.6566479794615</v>
      </c>
      <c r="K394" s="73">
        <f t="shared" si="165"/>
        <v>1.26</v>
      </c>
      <c r="L394" s="73">
        <f t="shared" si="152"/>
        <v>1.2598047475808294</v>
      </c>
      <c r="M394" s="73">
        <f t="shared" si="153"/>
        <v>1.9525241917062175E-4</v>
      </c>
      <c r="N394" s="44">
        <f t="shared" si="166"/>
        <v>2.0000000000000001E-4</v>
      </c>
      <c r="O394" s="44">
        <f t="shared" si="154"/>
        <v>3.9050483834124351E-8</v>
      </c>
      <c r="P394" s="14">
        <f t="shared" si="155"/>
        <v>148.50566287606199</v>
      </c>
      <c r="Q394" s="44">
        <f t="shared" si="156"/>
        <v>5.7992179874175792E-6</v>
      </c>
      <c r="R394" s="73">
        <f t="shared" si="157"/>
        <v>3145.6748903280763</v>
      </c>
      <c r="S394" s="73">
        <f>Q394/(1/Mtc+1/(path_DqDp-V393))</f>
        <v>4.2382682319263383E-6</v>
      </c>
      <c r="T394" s="52">
        <f>D394*S394/(path_DqDp-E394/D394)</f>
        <v>7.6624750923486558E-3</v>
      </c>
      <c r="U394" s="73">
        <f t="shared" si="158"/>
        <v>3146.1518062176747</v>
      </c>
      <c r="V394" s="14">
        <f t="shared" si="159"/>
        <v>1.2598089858316108</v>
      </c>
      <c r="W394">
        <f t="shared" si="160"/>
        <v>3963.5503162633795</v>
      </c>
      <c r="X394">
        <f t="shared" si="161"/>
        <v>5.9636857533094293E-9</v>
      </c>
      <c r="Y394" s="44">
        <f t="shared" si="162"/>
        <v>-2.0976341245813691E-2</v>
      </c>
      <c r="Z394">
        <f t="shared" si="163"/>
        <v>5.8409338504820399E-8</v>
      </c>
      <c r="AA394" s="43">
        <f t="shared" si="164"/>
        <v>0.12520505807707272</v>
      </c>
    </row>
    <row r="395" spans="1:27">
      <c r="A395" s="74">
        <f t="shared" ref="A395:A458" si="167">A394+1</f>
        <v>387</v>
      </c>
      <c r="B395" s="73">
        <f t="shared" si="144"/>
        <v>11.821294432846816</v>
      </c>
      <c r="C395" s="51">
        <f t="shared" si="145"/>
        <v>-2.097634124581369</v>
      </c>
      <c r="D395" s="73">
        <f t="shared" si="146"/>
        <v>3146.1518062176747</v>
      </c>
      <c r="E395" s="73">
        <f t="shared" si="147"/>
        <v>3963.5503162633795</v>
      </c>
      <c r="F395" s="14">
        <f t="shared" si="148"/>
        <v>0.63356221801597323</v>
      </c>
      <c r="G395" s="14">
        <f>F395-(Gamma-lambda*LN(D395))</f>
        <v>-6.1628751941346538E-2</v>
      </c>
      <c r="H395" s="15">
        <f t="shared" si="149"/>
        <v>393.55745900296455</v>
      </c>
      <c r="I395" s="15">
        <f t="shared" si="150"/>
        <v>1284.8586806949761</v>
      </c>
      <c r="J395" s="73">
        <f t="shared" si="151"/>
        <v>3145.6748903280763</v>
      </c>
      <c r="K395" s="73">
        <f t="shared" si="165"/>
        <v>1.26</v>
      </c>
      <c r="L395" s="73">
        <f t="shared" si="152"/>
        <v>1.2598089858316108</v>
      </c>
      <c r="M395" s="73">
        <f t="shared" si="153"/>
        <v>1.9101416838918084E-4</v>
      </c>
      <c r="N395" s="44">
        <f t="shared" si="166"/>
        <v>2.0000000000000001E-4</v>
      </c>
      <c r="O395" s="44">
        <f t="shared" si="154"/>
        <v>3.8202833677836168E-8</v>
      </c>
      <c r="P395" s="14">
        <f t="shared" si="155"/>
        <v>148.5056561832703</v>
      </c>
      <c r="Q395" s="44">
        <f t="shared" si="156"/>
        <v>5.6733368833873977E-6</v>
      </c>
      <c r="R395" s="73">
        <f t="shared" si="157"/>
        <v>3145.6927368014549</v>
      </c>
      <c r="S395" s="73">
        <f>Q395/(1/Mtc+1/(path_DqDp-V394))</f>
        <v>4.1462657447237056E-6</v>
      </c>
      <c r="T395" s="52">
        <f>D395*S395/(path_DqDp-E395/D395)</f>
        <v>7.4961779227752543E-3</v>
      </c>
      <c r="U395" s="73">
        <f t="shared" si="158"/>
        <v>3146.1593023955975</v>
      </c>
      <c r="V395" s="14">
        <f t="shared" si="159"/>
        <v>1.2598131320806547</v>
      </c>
      <c r="W395">
        <f t="shared" si="160"/>
        <v>3963.5728047756852</v>
      </c>
      <c r="X395">
        <f t="shared" si="161"/>
        <v>5.834243123703375E-9</v>
      </c>
      <c r="Y395" s="44">
        <f t="shared" si="162"/>
        <v>-2.097629720873689E-2</v>
      </c>
      <c r="Z395">
        <f t="shared" si="163"/>
        <v>5.7141623900793254E-8</v>
      </c>
      <c r="AA395" s="43">
        <f t="shared" si="164"/>
        <v>0.12540511521869663</v>
      </c>
    </row>
    <row r="396" spans="1:27">
      <c r="A396" s="74">
        <f t="shared" si="167"/>
        <v>388</v>
      </c>
      <c r="B396" s="73">
        <f t="shared" si="144"/>
        <v>11.841301614911766</v>
      </c>
      <c r="C396" s="51">
        <f t="shared" si="145"/>
        <v>-2.0976297208736892</v>
      </c>
      <c r="D396" s="73">
        <f t="shared" si="146"/>
        <v>3146.1593023955975</v>
      </c>
      <c r="E396" s="73">
        <f t="shared" si="147"/>
        <v>3963.5728047756852</v>
      </c>
      <c r="F396" s="14">
        <f t="shared" si="148"/>
        <v>0.63356214599330185</v>
      </c>
      <c r="G396" s="14">
        <f>F396-(Gamma-lambda*LN(D396))</f>
        <v>-6.1628788224313724E-2</v>
      </c>
      <c r="H396" s="15">
        <f t="shared" si="149"/>
        <v>393.5579278574827</v>
      </c>
      <c r="I396" s="15">
        <f t="shared" si="150"/>
        <v>1284.8616854145353</v>
      </c>
      <c r="J396" s="73">
        <f t="shared" si="151"/>
        <v>3145.6927368014549</v>
      </c>
      <c r="K396" s="73">
        <f t="shared" si="165"/>
        <v>1.26</v>
      </c>
      <c r="L396" s="73">
        <f t="shared" si="152"/>
        <v>1.2598131320806547</v>
      </c>
      <c r="M396" s="73">
        <f t="shared" si="153"/>
        <v>1.8686791934530156E-4</v>
      </c>
      <c r="N396" s="44">
        <f t="shared" si="166"/>
        <v>2.0000000000000001E-4</v>
      </c>
      <c r="O396" s="44">
        <f t="shared" si="154"/>
        <v>3.7373583869060314E-8</v>
      </c>
      <c r="P396" s="14">
        <f t="shared" si="155"/>
        <v>148.50564963575474</v>
      </c>
      <c r="Q396" s="44">
        <f t="shared" si="156"/>
        <v>5.5501883516911658E-6</v>
      </c>
      <c r="R396" s="73">
        <f t="shared" si="157"/>
        <v>3145.7101959886409</v>
      </c>
      <c r="S396" s="73">
        <f>Q396/(1/Mtc+1/(path_DqDp-V395))</f>
        <v>4.0562605896596876E-6</v>
      </c>
      <c r="T396" s="52">
        <f>D396*S396/(path_DqDp-E396/D396)</f>
        <v>7.3334894213728536E-3</v>
      </c>
      <c r="U396" s="73">
        <f t="shared" si="158"/>
        <v>3146.1666358850189</v>
      </c>
      <c r="V396" s="14">
        <f t="shared" si="159"/>
        <v>1.2598171883252605</v>
      </c>
      <c r="W396">
        <f t="shared" si="160"/>
        <v>3963.594805223408</v>
      </c>
      <c r="X396">
        <f t="shared" si="161"/>
        <v>5.7076100132963711E-9</v>
      </c>
      <c r="Y396" s="44">
        <f t="shared" si="162"/>
        <v>-2.0976254127543007E-2</v>
      </c>
      <c r="Z396">
        <f t="shared" si="163"/>
        <v>5.590142178706153E-8</v>
      </c>
      <c r="AA396" s="43">
        <f t="shared" si="164"/>
        <v>0.1256051711201184</v>
      </c>
    </row>
    <row r="397" spans="1:27">
      <c r="A397" s="74">
        <f t="shared" si="167"/>
        <v>389</v>
      </c>
      <c r="B397" s="73">
        <f t="shared" si="144"/>
        <v>11.861308641093741</v>
      </c>
      <c r="C397" s="51">
        <f t="shared" si="145"/>
        <v>-2.0976254127543008</v>
      </c>
      <c r="D397" s="73">
        <f t="shared" si="146"/>
        <v>3146.1666358850189</v>
      </c>
      <c r="E397" s="73">
        <f t="shared" si="147"/>
        <v>3963.594805223408</v>
      </c>
      <c r="F397" s="14">
        <f t="shared" si="148"/>
        <v>0.63356207553397903</v>
      </c>
      <c r="G397" s="14">
        <f>F397-(Gamma-lambda*LN(D397))</f>
        <v>-6.1628823719668602E-2</v>
      </c>
      <c r="H397" s="15">
        <f t="shared" si="149"/>
        <v>393.5583865359763</v>
      </c>
      <c r="I397" s="15">
        <f t="shared" si="150"/>
        <v>1284.8646249230219</v>
      </c>
      <c r="J397" s="73">
        <f t="shared" si="151"/>
        <v>3145.7101959886409</v>
      </c>
      <c r="K397" s="73">
        <f t="shared" si="165"/>
        <v>1.26</v>
      </c>
      <c r="L397" s="73">
        <f t="shared" si="152"/>
        <v>1.2598171883252605</v>
      </c>
      <c r="M397" s="73">
        <f t="shared" si="153"/>
        <v>1.8281167473954696E-4</v>
      </c>
      <c r="N397" s="44">
        <f t="shared" si="166"/>
        <v>2.0000000000000001E-4</v>
      </c>
      <c r="O397" s="44">
        <f t="shared" si="154"/>
        <v>3.656233494790939E-8</v>
      </c>
      <c r="P397" s="14">
        <f t="shared" si="155"/>
        <v>148.50564323036173</v>
      </c>
      <c r="Q397" s="44">
        <f t="shared" si="156"/>
        <v>5.4297130694432182E-6</v>
      </c>
      <c r="R397" s="73">
        <f t="shared" si="157"/>
        <v>3145.7272762924044</v>
      </c>
      <c r="S397" s="73">
        <f>Q397/(1/Mtc+1/(path_DqDp-V396))</f>
        <v>3.9682093977551541E-6</v>
      </c>
      <c r="T397" s="52">
        <f>D397*S397/(path_DqDp-E397/D397)</f>
        <v>7.1743312987947016E-3</v>
      </c>
      <c r="U397" s="73">
        <f t="shared" si="158"/>
        <v>3146.1738102163176</v>
      </c>
      <c r="V397" s="14">
        <f t="shared" si="159"/>
        <v>1.2598211565193604</v>
      </c>
      <c r="W397">
        <f t="shared" si="160"/>
        <v>3963.6163281976442</v>
      </c>
      <c r="X397">
        <f t="shared" si="161"/>
        <v>5.5837254444019931E-9</v>
      </c>
      <c r="Y397" s="44">
        <f t="shared" si="162"/>
        <v>-2.0976211981482615E-2</v>
      </c>
      <c r="Z397">
        <f t="shared" si="163"/>
        <v>5.4688135159863069E-8</v>
      </c>
      <c r="AA397" s="43">
        <f t="shared" si="164"/>
        <v>0.12580522580825357</v>
      </c>
    </row>
    <row r="398" spans="1:27">
      <c r="A398" s="74">
        <f t="shared" si="167"/>
        <v>390</v>
      </c>
      <c r="B398" s="73">
        <f t="shared" si="144"/>
        <v>11.881315514775935</v>
      </c>
      <c r="C398" s="51">
        <f t="shared" si="145"/>
        <v>-2.0976211981482615</v>
      </c>
      <c r="D398" s="73">
        <f t="shared" si="146"/>
        <v>3146.1738102163176</v>
      </c>
      <c r="E398" s="73">
        <f t="shared" si="147"/>
        <v>3963.6163281976442</v>
      </c>
      <c r="F398" s="14">
        <f t="shared" si="148"/>
        <v>0.63356200660406881</v>
      </c>
      <c r="G398" s="14">
        <f>F398-(Gamma-lambda*LN(D398))</f>
        <v>-6.1628858444509826E-2</v>
      </c>
      <c r="H398" s="15">
        <f t="shared" si="149"/>
        <v>393.55883525929067</v>
      </c>
      <c r="I398" s="15">
        <f t="shared" si="150"/>
        <v>1284.867500635534</v>
      </c>
      <c r="J398" s="73">
        <f t="shared" si="151"/>
        <v>3145.7272762924044</v>
      </c>
      <c r="K398" s="73">
        <f t="shared" si="165"/>
        <v>1.26</v>
      </c>
      <c r="L398" s="73">
        <f t="shared" si="152"/>
        <v>1.2598211565193604</v>
      </c>
      <c r="M398" s="73">
        <f t="shared" si="153"/>
        <v>1.7884348063956779E-4</v>
      </c>
      <c r="N398" s="44">
        <f t="shared" si="166"/>
        <v>2.0000000000000001E-4</v>
      </c>
      <c r="O398" s="44">
        <f t="shared" si="154"/>
        <v>3.5768696127913559E-8</v>
      </c>
      <c r="P398" s="14">
        <f t="shared" si="155"/>
        <v>148.50563696400627</v>
      </c>
      <c r="Q398" s="44">
        <f t="shared" si="156"/>
        <v>5.3118530018477876E-6</v>
      </c>
      <c r="R398" s="73">
        <f t="shared" si="157"/>
        <v>3145.7439859332803</v>
      </c>
      <c r="S398" s="73">
        <f>Q398/(1/Mtc+1/(path_DqDp-V397))</f>
        <v>3.8820697420461669E-6</v>
      </c>
      <c r="T398" s="52">
        <f>D398*S398/(path_DqDp-E398/D398)</f>
        <v>7.0186269633238122E-3</v>
      </c>
      <c r="U398" s="73">
        <f t="shared" si="158"/>
        <v>3146.1808288432808</v>
      </c>
      <c r="V398" s="14">
        <f t="shared" si="159"/>
        <v>1.2598250385744623</v>
      </c>
      <c r="W398">
        <f t="shared" si="160"/>
        <v>3963.6373840597198</v>
      </c>
      <c r="X398">
        <f t="shared" si="161"/>
        <v>5.4625297626815131E-9</v>
      </c>
      <c r="Y398" s="44">
        <f t="shared" si="162"/>
        <v>-2.0976170750256724E-2</v>
      </c>
      <c r="Z398">
        <f t="shared" si="163"/>
        <v>5.3501179974158158E-8</v>
      </c>
      <c r="AA398" s="43">
        <f t="shared" si="164"/>
        <v>0.12600527930943353</v>
      </c>
    </row>
    <row r="399" spans="1:27">
      <c r="A399" s="74">
        <f t="shared" si="167"/>
        <v>391</v>
      </c>
      <c r="B399" s="73">
        <f t="shared" si="144"/>
        <v>11.901322239268129</v>
      </c>
      <c r="C399" s="51">
        <f t="shared" si="145"/>
        <v>-2.0976170750256724</v>
      </c>
      <c r="D399" s="73">
        <f t="shared" si="146"/>
        <v>3146.1808288432808</v>
      </c>
      <c r="E399" s="73">
        <f t="shared" si="147"/>
        <v>3963.6373840597198</v>
      </c>
      <c r="F399" s="14">
        <f t="shared" si="148"/>
        <v>0.63356193917037218</v>
      </c>
      <c r="G399" s="14">
        <f>F399-(Gamma-lambda*LN(D399))</f>
        <v>-6.1628892415564795E-2</v>
      </c>
      <c r="H399" s="15">
        <f t="shared" si="149"/>
        <v>393.55927424347891</v>
      </c>
      <c r="I399" s="15">
        <f t="shared" si="150"/>
        <v>1284.8703139364695</v>
      </c>
      <c r="J399" s="73">
        <f t="shared" si="151"/>
        <v>3145.7439859332803</v>
      </c>
      <c r="K399" s="73">
        <f t="shared" si="165"/>
        <v>1.26</v>
      </c>
      <c r="L399" s="73">
        <f t="shared" si="152"/>
        <v>1.2598250385744623</v>
      </c>
      <c r="M399" s="73">
        <f t="shared" si="153"/>
        <v>1.7496142553774519E-4</v>
      </c>
      <c r="N399" s="44">
        <f t="shared" si="166"/>
        <v>2.0000000000000001E-4</v>
      </c>
      <c r="O399" s="44">
        <f t="shared" si="154"/>
        <v>3.4992285107549039E-8</v>
      </c>
      <c r="P399" s="14">
        <f t="shared" si="155"/>
        <v>148.50563083367021</v>
      </c>
      <c r="Q399" s="44">
        <f t="shared" si="156"/>
        <v>5.1965513742082138E-6</v>
      </c>
      <c r="R399" s="73">
        <f t="shared" si="157"/>
        <v>3145.7603329535132</v>
      </c>
      <c r="S399" s="73">
        <f>Q399/(1/Mtc+1/(path_DqDp-V398))</f>
        <v>3.7978001170991484E-6</v>
      </c>
      <c r="T399" s="52">
        <f>D399*S399/(path_DqDp-E399/D399)</f>
        <v>6.8663014840806219E-3</v>
      </c>
      <c r="U399" s="73">
        <f t="shared" si="158"/>
        <v>3146.1876951447648</v>
      </c>
      <c r="V399" s="14">
        <f t="shared" si="159"/>
        <v>1.2598288363605674</v>
      </c>
      <c r="W399">
        <f t="shared" si="160"/>
        <v>3963.6579829461648</v>
      </c>
      <c r="X399">
        <f t="shared" si="161"/>
        <v>5.3439646084158233E-9</v>
      </c>
      <c r="Y399" s="44">
        <f t="shared" si="162"/>
        <v>-2.0976130414007008E-2</v>
      </c>
      <c r="Z399">
        <f t="shared" si="163"/>
        <v>5.2339984833498644E-8</v>
      </c>
      <c r="AA399" s="43">
        <f t="shared" si="164"/>
        <v>0.12620533164941836</v>
      </c>
    </row>
    <row r="400" spans="1:27">
      <c r="A400" s="74">
        <f t="shared" si="167"/>
        <v>392</v>
      </c>
      <c r="B400" s="73">
        <f t="shared" si="144"/>
        <v>11.92132881780827</v>
      </c>
      <c r="C400" s="51">
        <f t="shared" si="145"/>
        <v>-2.097613041400701</v>
      </c>
      <c r="D400" s="73">
        <f t="shared" si="146"/>
        <v>3146.1876951447648</v>
      </c>
      <c r="E400" s="73">
        <f t="shared" si="147"/>
        <v>3963.6579829461648</v>
      </c>
      <c r="F400" s="14">
        <f t="shared" si="148"/>
        <v>0.63356187320041069</v>
      </c>
      <c r="G400" s="14">
        <f>F400-(Gamma-lambda*LN(D400))</f>
        <v>-6.162892564919753E-2</v>
      </c>
      <c r="H400" s="15">
        <f t="shared" si="149"/>
        <v>393.55970369990581</v>
      </c>
      <c r="I400" s="15">
        <f t="shared" si="150"/>
        <v>1284.873066180191</v>
      </c>
      <c r="J400" s="73">
        <f t="shared" si="151"/>
        <v>3145.7603329535132</v>
      </c>
      <c r="K400" s="73">
        <f t="shared" si="165"/>
        <v>1.26</v>
      </c>
      <c r="L400" s="73">
        <f t="shared" si="152"/>
        <v>1.2598288363605674</v>
      </c>
      <c r="M400" s="73">
        <f t="shared" si="153"/>
        <v>1.7116363943259216E-4</v>
      </c>
      <c r="N400" s="44">
        <f t="shared" si="166"/>
        <v>2.0000000000000001E-4</v>
      </c>
      <c r="O400" s="44">
        <f t="shared" si="154"/>
        <v>3.4232727886518436E-8</v>
      </c>
      <c r="P400" s="14">
        <f t="shared" si="155"/>
        <v>148.50562483640098</v>
      </c>
      <c r="Q400" s="44">
        <f t="shared" si="156"/>
        <v>5.0837526446419088E-6</v>
      </c>
      <c r="R400" s="73">
        <f t="shared" si="157"/>
        <v>3145.7763252209252</v>
      </c>
      <c r="S400" s="73">
        <f>Q400/(1/Mtc+1/(path_DqDp-V399))</f>
        <v>3.7153599190430712E-6</v>
      </c>
      <c r="T400" s="52">
        <f>D400*S400/(path_DqDp-E400/D400)</f>
        <v>6.7172815551547619E-3</v>
      </c>
      <c r="U400" s="73">
        <f t="shared" si="158"/>
        <v>3146.19441242632</v>
      </c>
      <c r="V400" s="14">
        <f t="shared" si="159"/>
        <v>1.2598325517070761</v>
      </c>
      <c r="W400">
        <f t="shared" si="160"/>
        <v>3963.6781347735955</v>
      </c>
      <c r="X400">
        <f t="shared" si="161"/>
        <v>5.2279728885006668E-9</v>
      </c>
      <c r="Y400" s="44">
        <f t="shared" si="162"/>
        <v>-2.0976090953306232E-2</v>
      </c>
      <c r="Z400">
        <f t="shared" si="163"/>
        <v>5.1203990757334014E-8</v>
      </c>
      <c r="AA400" s="43">
        <f t="shared" si="164"/>
        <v>0.1264053828534091</v>
      </c>
    </row>
    <row r="401" spans="1:27">
      <c r="A401" s="74">
        <f t="shared" si="167"/>
        <v>393</v>
      </c>
      <c r="B401" s="73">
        <f t="shared" si="144"/>
        <v>11.941335253564036</v>
      </c>
      <c r="C401" s="51">
        <f t="shared" si="145"/>
        <v>-2.0976090953306232</v>
      </c>
      <c r="D401" s="73">
        <f t="shared" si="146"/>
        <v>3146.19441242632</v>
      </c>
      <c r="E401" s="73">
        <f t="shared" si="147"/>
        <v>3963.6781347735955</v>
      </c>
      <c r="F401" s="14">
        <f t="shared" si="148"/>
        <v>0.63356180866241119</v>
      </c>
      <c r="G401" s="14">
        <f>F401-(Gamma-lambda*LN(D401))</f>
        <v>-6.162895816141678E-2</v>
      </c>
      <c r="H401" s="15">
        <f t="shared" si="149"/>
        <v>393.56012383534966</v>
      </c>
      <c r="I401" s="15">
        <f t="shared" si="150"/>
        <v>1284.8757586916777</v>
      </c>
      <c r="J401" s="73">
        <f t="shared" si="151"/>
        <v>3145.7763252209252</v>
      </c>
      <c r="K401" s="73">
        <f t="shared" si="165"/>
        <v>1.26</v>
      </c>
      <c r="L401" s="73">
        <f t="shared" si="152"/>
        <v>1.2598325517070761</v>
      </c>
      <c r="M401" s="73">
        <f t="shared" si="153"/>
        <v>1.6744829292392183E-4</v>
      </c>
      <c r="N401" s="44">
        <f t="shared" si="166"/>
        <v>2.0000000000000001E-4</v>
      </c>
      <c r="O401" s="44">
        <f t="shared" si="154"/>
        <v>3.3489658584784368E-8</v>
      </c>
      <c r="P401" s="14">
        <f t="shared" si="155"/>
        <v>148.50561896931012</v>
      </c>
      <c r="Q401" s="44">
        <f t="shared" si="156"/>
        <v>4.9734024772042731E-6</v>
      </c>
      <c r="R401" s="73">
        <f t="shared" si="157"/>
        <v>3145.7919704326937</v>
      </c>
      <c r="S401" s="73">
        <f>Q401/(1/Mtc+1/(path_DqDp-V400))</f>
        <v>3.6347094259016982E-6</v>
      </c>
      <c r="T401" s="52">
        <f>D401*S401/(path_DqDp-E401/D401)</f>
        <v>6.5714954602692074E-3</v>
      </c>
      <c r="U401" s="73">
        <f t="shared" si="158"/>
        <v>3146.2009839217803</v>
      </c>
      <c r="V401" s="14">
        <f t="shared" si="159"/>
        <v>1.2598361864036678</v>
      </c>
      <c r="W401">
        <f t="shared" si="160"/>
        <v>3963.6978492434832</v>
      </c>
      <c r="X401">
        <f t="shared" si="161"/>
        <v>5.1144987488600612E-9</v>
      </c>
      <c r="Y401" s="44">
        <f t="shared" si="162"/>
        <v>-2.0976052349148899E-2</v>
      </c>
      <c r="Z401">
        <f t="shared" si="163"/>
        <v>5.0092650890563113E-8</v>
      </c>
      <c r="AA401" s="43">
        <f t="shared" si="164"/>
        <v>0.12660543294606</v>
      </c>
    </row>
    <row r="402" spans="1:27">
      <c r="A402" s="74">
        <f t="shared" si="167"/>
        <v>394</v>
      </c>
      <c r="B402" s="73">
        <f t="shared" ref="B402:B465" si="168">100*AA401+C402/3</f>
        <v>11.961341549634371</v>
      </c>
      <c r="C402" s="51">
        <f t="shared" ref="C402:C465" si="169">100*Y401</f>
        <v>-2.0976052349148899</v>
      </c>
      <c r="D402" s="73">
        <f t="shared" ref="D402:D465" si="170">U401</f>
        <v>3146.2009839217803</v>
      </c>
      <c r="E402" s="73">
        <f t="shared" ref="E402:E465" si="171">W401</f>
        <v>3963.6978492434832</v>
      </c>
      <c r="F402" s="14">
        <f t="shared" ref="F402:F465" si="172">F$9-(1+F$9)*C401/100</f>
        <v>0.63356174552528999</v>
      </c>
      <c r="G402" s="14">
        <f>F402-(Gamma-lambda*LN(D402))</f>
        <v>-6.1628989967883907E-2</v>
      </c>
      <c r="H402" s="15">
        <f t="shared" ref="H402:H465" si="173">Gmax*(U401/_p0)^G_exponent</f>
        <v>393.56053485210163</v>
      </c>
      <c r="I402" s="15">
        <f t="shared" ref="I402:I465" si="174">0.001*D402*(1+F402)/kappa</f>
        <v>1284.878392767162</v>
      </c>
      <c r="J402" s="73">
        <f t="shared" ref="J402:J465" si="175">R401</f>
        <v>3145.7919704326937</v>
      </c>
      <c r="K402" s="73">
        <f t="shared" si="165"/>
        <v>1.26</v>
      </c>
      <c r="L402" s="73">
        <f t="shared" ref="L402:L465" si="176">E402/D402</f>
        <v>1.2598361864036678</v>
      </c>
      <c r="M402" s="73">
        <f t="shared" ref="M402:M465" si="177">K402-L402</f>
        <v>1.6381359633221848E-4</v>
      </c>
      <c r="N402" s="44">
        <f t="shared" si="166"/>
        <v>2.0000000000000001E-4</v>
      </c>
      <c r="O402" s="44">
        <f t="shared" ref="O402:O465" si="178">N402*M402</f>
        <v>3.2762719266443696E-8</v>
      </c>
      <c r="P402" s="14">
        <f t="shared" ref="P402:P465" si="179">(1+F402)/(lambda-kappa)</f>
        <v>148.50561322957182</v>
      </c>
      <c r="Q402" s="44">
        <f t="shared" ref="Q402:Q465" si="180">P402*O402</f>
        <v>4.8654477157315286E-6</v>
      </c>
      <c r="R402" s="73">
        <f t="shared" ref="R402:R465" si="181">J402*(1+Q402)</f>
        <v>3145.8072761190506</v>
      </c>
      <c r="S402" s="73">
        <f>Q402/(1/Mtc+1/(path_DqDp-V401))</f>
        <v>3.5558097784523681E-6</v>
      </c>
      <c r="T402" s="52">
        <f>D402*S402/(path_DqDp-E402/D402)</f>
        <v>6.4288730383866358E-3</v>
      </c>
      <c r="U402" s="73">
        <f t="shared" ref="U402:U465" si="182">D402+T402</f>
        <v>3146.2074127948185</v>
      </c>
      <c r="V402" s="14">
        <f t="shared" ref="V402:V465" si="183">Mtc*(1+LN(R402/U402))</f>
        <v>1.2598397422011631</v>
      </c>
      <c r="W402">
        <f t="shared" ref="W402:W465" si="184">V402*U402</f>
        <v>3963.7171358468127</v>
      </c>
      <c r="X402">
        <f t="shared" ref="X402:X465" si="185">T402/(I402*MPa_to_kPa)</f>
        <v>5.0034875475967608E-9</v>
      </c>
      <c r="Y402" s="44">
        <f t="shared" ref="Y402:Y465" si="186">Y401+(X402+O402)</f>
        <v>-2.0976014582942085E-2</v>
      </c>
      <c r="Z402">
        <f t="shared" ref="Z402:Z465" si="187">(W402-W401)/(H402*MPa_to_kPa)</f>
        <v>4.9005430223503665E-8</v>
      </c>
      <c r="AA402" s="43">
        <f t="shared" ref="AA402:AA465" si="188">AA401+(Z402+N402)</f>
        <v>0.12680548195149022</v>
      </c>
    </row>
    <row r="403" spans="1:27">
      <c r="A403" s="74">
        <f t="shared" si="167"/>
        <v>395</v>
      </c>
      <c r="B403" s="73">
        <f t="shared" si="168"/>
        <v>11.981347709050953</v>
      </c>
      <c r="C403" s="51">
        <f t="shared" si="169"/>
        <v>-2.0976014582942084</v>
      </c>
      <c r="D403" s="73">
        <f t="shared" si="170"/>
        <v>3146.2074127948185</v>
      </c>
      <c r="E403" s="73">
        <f t="shared" si="171"/>
        <v>3963.7171358468127</v>
      </c>
      <c r="F403" s="14">
        <f t="shared" si="172"/>
        <v>0.63356168375863819</v>
      </c>
      <c r="G403" s="14">
        <f>F403-(Gamma-lambda*LN(D403))</f>
        <v>-6.1629021083919988E-2</v>
      </c>
      <c r="H403" s="15">
        <f t="shared" si="173"/>
        <v>393.56093694806304</v>
      </c>
      <c r="I403" s="15">
        <f t="shared" si="174"/>
        <v>1284.8809696747533</v>
      </c>
      <c r="J403" s="73">
        <f t="shared" si="175"/>
        <v>3145.8072761190506</v>
      </c>
      <c r="K403" s="73">
        <f t="shared" si="165"/>
        <v>1.26</v>
      </c>
      <c r="L403" s="73">
        <f t="shared" si="176"/>
        <v>1.2598397422011631</v>
      </c>
      <c r="M403" s="73">
        <f t="shared" si="177"/>
        <v>1.6025779883688251E-4</v>
      </c>
      <c r="N403" s="44">
        <f t="shared" si="166"/>
        <v>2.0000000000000001E-4</v>
      </c>
      <c r="O403" s="44">
        <f t="shared" si="178"/>
        <v>3.2051559767376503E-8</v>
      </c>
      <c r="P403" s="14">
        <f t="shared" si="179"/>
        <v>148.50560761442165</v>
      </c>
      <c r="Q403" s="44">
        <f t="shared" si="180"/>
        <v>4.7598363582441984E-6</v>
      </c>
      <c r="R403" s="73">
        <f t="shared" si="181"/>
        <v>3145.8222496468993</v>
      </c>
      <c r="S403" s="73">
        <f>Q403/(1/Mtc+1/(path_DqDp-V402))</f>
        <v>3.4786229614955865E-6</v>
      </c>
      <c r="T403" s="52">
        <f>D403*S403/(path_DqDp-E403/D403)</f>
        <v>6.2893456500492393E-3</v>
      </c>
      <c r="U403" s="73">
        <f t="shared" si="182"/>
        <v>3146.2137021404687</v>
      </c>
      <c r="V403" s="14">
        <f t="shared" si="183"/>
        <v>1.2598432208123689</v>
      </c>
      <c r="W403">
        <f t="shared" si="184"/>
        <v>3963.7360038686552</v>
      </c>
      <c r="X403">
        <f t="shared" si="185"/>
        <v>4.8948858287171029E-9</v>
      </c>
      <c r="Y403" s="44">
        <f t="shared" si="186"/>
        <v>-2.0975977636496487E-2</v>
      </c>
      <c r="Z403">
        <f t="shared" si="187"/>
        <v>4.7941805375430493E-8</v>
      </c>
      <c r="AA403" s="43">
        <f t="shared" si="188"/>
        <v>0.12700552989329558</v>
      </c>
    </row>
    <row r="404" spans="1:27">
      <c r="A404" s="74">
        <f t="shared" si="167"/>
        <v>396</v>
      </c>
      <c r="B404" s="73">
        <f t="shared" si="168"/>
        <v>12.001353734779675</v>
      </c>
      <c r="C404" s="51">
        <f t="shared" si="169"/>
        <v>-2.0975977636496488</v>
      </c>
      <c r="D404" s="73">
        <f t="shared" si="170"/>
        <v>3146.2137021404687</v>
      </c>
      <c r="E404" s="73">
        <f t="shared" si="171"/>
        <v>3963.7360038686552</v>
      </c>
      <c r="F404" s="14">
        <f t="shared" si="172"/>
        <v>0.63356162333270727</v>
      </c>
      <c r="G404" s="14">
        <f>F404-(Gamma-lambda*LN(D404))</f>
        <v>-6.16290515245137E-2</v>
      </c>
      <c r="H404" s="15">
        <f t="shared" si="173"/>
        <v>393.56133031684089</v>
      </c>
      <c r="I404" s="15">
        <f t="shared" si="174"/>
        <v>1284.8834906550476</v>
      </c>
      <c r="J404" s="73">
        <f t="shared" si="175"/>
        <v>3145.8222496468993</v>
      </c>
      <c r="K404" s="73">
        <f t="shared" si="165"/>
        <v>1.26</v>
      </c>
      <c r="L404" s="73">
        <f t="shared" si="176"/>
        <v>1.2598432208123689</v>
      </c>
      <c r="M404" s="73">
        <f t="shared" si="177"/>
        <v>1.5677918763112864E-4</v>
      </c>
      <c r="N404" s="44">
        <f t="shared" si="166"/>
        <v>2.0000000000000001E-4</v>
      </c>
      <c r="O404" s="44">
        <f t="shared" si="178"/>
        <v>3.1355837526225727E-8</v>
      </c>
      <c r="P404" s="14">
        <f t="shared" si="179"/>
        <v>148.50560212115522</v>
      </c>
      <c r="Q404" s="44">
        <f t="shared" si="180"/>
        <v>4.6565175318452656E-6</v>
      </c>
      <c r="R404" s="73">
        <f t="shared" si="181"/>
        <v>3145.8368982233565</v>
      </c>
      <c r="S404" s="73">
        <f>Q404/(1/Mtc+1/(path_DqDp-V403))</f>
        <v>3.4031117854871879E-6</v>
      </c>
      <c r="T404" s="52">
        <f>D404*S404/(path_DqDp-E404/D404)</f>
        <v>6.152846144365157E-3</v>
      </c>
      <c r="U404" s="73">
        <f t="shared" si="182"/>
        <v>3146.219854986613</v>
      </c>
      <c r="V404" s="14">
        <f t="shared" si="183"/>
        <v>1.2598466239129034</v>
      </c>
      <c r="W404">
        <f t="shared" si="184"/>
        <v>3963.7544623926287</v>
      </c>
      <c r="X404">
        <f t="shared" si="185"/>
        <v>4.788641296362497E-9</v>
      </c>
      <c r="Y404" s="44">
        <f t="shared" si="186"/>
        <v>-2.0975941492017664E-2</v>
      </c>
      <c r="Z404">
        <f t="shared" si="187"/>
        <v>4.6901264305335858E-8</v>
      </c>
      <c r="AA404" s="43">
        <f t="shared" si="188"/>
        <v>0.12720557679455988</v>
      </c>
    </row>
    <row r="405" spans="1:27">
      <c r="A405" s="74">
        <f t="shared" si="167"/>
        <v>397</v>
      </c>
      <c r="B405" s="73">
        <f t="shared" si="168"/>
        <v>12.021359629722065</v>
      </c>
      <c r="C405" s="51">
        <f t="shared" si="169"/>
        <v>-2.0975941492017665</v>
      </c>
      <c r="D405" s="73">
        <f t="shared" si="170"/>
        <v>3146.219854986613</v>
      </c>
      <c r="E405" s="73">
        <f t="shared" si="171"/>
        <v>3963.7544623926287</v>
      </c>
      <c r="F405" s="14">
        <f t="shared" si="172"/>
        <v>0.63356156421839438</v>
      </c>
      <c r="G405" s="14">
        <f>F405-(Gamma-lambda*LN(D405))</f>
        <v>-6.162908130432776E-2</v>
      </c>
      <c r="H405" s="15">
        <f t="shared" si="173"/>
        <v>393.5617151478408</v>
      </c>
      <c r="I405" s="15">
        <f t="shared" si="174"/>
        <v>1284.8859569217254</v>
      </c>
      <c r="J405" s="73">
        <f t="shared" si="175"/>
        <v>3145.8368982233565</v>
      </c>
      <c r="K405" s="73">
        <f t="shared" si="165"/>
        <v>1.26</v>
      </c>
      <c r="L405" s="73">
        <f t="shared" si="176"/>
        <v>1.2598466239129034</v>
      </c>
      <c r="M405" s="73">
        <f t="shared" si="177"/>
        <v>1.5337608709664607E-4</v>
      </c>
      <c r="N405" s="44">
        <f t="shared" si="166"/>
        <v>2.0000000000000001E-4</v>
      </c>
      <c r="O405" s="44">
        <f t="shared" si="178"/>
        <v>3.0675217419329214E-8</v>
      </c>
      <c r="P405" s="14">
        <f t="shared" si="179"/>
        <v>148.50559674712679</v>
      </c>
      <c r="Q405" s="44">
        <f t="shared" si="180"/>
        <v>4.5554414682053434E-6</v>
      </c>
      <c r="R405" s="73">
        <f t="shared" si="181"/>
        <v>3145.8512288992151</v>
      </c>
      <c r="S405" s="73">
        <f>Q405/(1/Mtc+1/(path_DqDp-V404))</f>
        <v>3.329239868600485E-6</v>
      </c>
      <c r="T405" s="52">
        <f>D405*S405/(path_DqDp-E405/D405)</f>
        <v>6.0193088267637886E-3</v>
      </c>
      <c r="U405" s="73">
        <f t="shared" si="182"/>
        <v>3146.2258742954396</v>
      </c>
      <c r="V405" s="14">
        <f t="shared" si="183"/>
        <v>1.2598499531420042</v>
      </c>
      <c r="W405">
        <f t="shared" si="184"/>
        <v>3963.7725203052705</v>
      </c>
      <c r="X405">
        <f t="shared" si="185"/>
        <v>4.6847027896425843E-9</v>
      </c>
      <c r="Y405" s="44">
        <f t="shared" si="186"/>
        <v>-2.0975906132097454E-2</v>
      </c>
      <c r="Z405">
        <f t="shared" si="187"/>
        <v>4.5883306090878959E-8</v>
      </c>
      <c r="AA405" s="43">
        <f t="shared" si="188"/>
        <v>0.12740562267786598</v>
      </c>
    </row>
    <row r="406" spans="1:27">
      <c r="A406" s="74">
        <f t="shared" si="167"/>
        <v>398</v>
      </c>
      <c r="B406" s="73">
        <f t="shared" si="168"/>
        <v>12.041365396716683</v>
      </c>
      <c r="C406" s="51">
        <f t="shared" si="169"/>
        <v>-2.0975906132097455</v>
      </c>
      <c r="D406" s="73">
        <f t="shared" si="170"/>
        <v>3146.2258742954396</v>
      </c>
      <c r="E406" s="73">
        <f t="shared" si="171"/>
        <v>3963.7725203052705</v>
      </c>
      <c r="F406" s="14">
        <f t="shared" si="172"/>
        <v>0.63356150638722819</v>
      </c>
      <c r="G406" s="14">
        <f>F406-(Gamma-lambda*LN(D406))</f>
        <v>-6.1629110437707357E-2</v>
      </c>
      <c r="H406" s="15">
        <f t="shared" si="173"/>
        <v>393.56209162635815</v>
      </c>
      <c r="I406" s="15">
        <f t="shared" si="174"/>
        <v>1284.8883696621328</v>
      </c>
      <c r="J406" s="73">
        <f t="shared" si="175"/>
        <v>3145.8512288992151</v>
      </c>
      <c r="K406" s="73">
        <f t="shared" si="165"/>
        <v>1.26</v>
      </c>
      <c r="L406" s="73">
        <f t="shared" si="176"/>
        <v>1.2598499531420042</v>
      </c>
      <c r="M406" s="73">
        <f t="shared" si="177"/>
        <v>1.5004685799580031E-4</v>
      </c>
      <c r="N406" s="44">
        <f t="shared" si="166"/>
        <v>2.0000000000000001E-4</v>
      </c>
      <c r="O406" s="44">
        <f t="shared" si="178"/>
        <v>3.0009371599160061E-8</v>
      </c>
      <c r="P406" s="14">
        <f t="shared" si="179"/>
        <v>148.50559148974801</v>
      </c>
      <c r="Q406" s="44">
        <f t="shared" si="180"/>
        <v>4.4565594795689104E-6</v>
      </c>
      <c r="R406" s="73">
        <f t="shared" si="181"/>
        <v>3145.865248572331</v>
      </c>
      <c r="S406" s="73">
        <f>Q406/(1/Mtc+1/(path_DqDp-V405))</f>
        <v>3.2569716191701807E-6</v>
      </c>
      <c r="T406" s="52">
        <f>D406*S406/(path_DqDp-E406/D406)</f>
        <v>5.8886694274332034E-3</v>
      </c>
      <c r="U406" s="73">
        <f t="shared" si="182"/>
        <v>3146.2317629648669</v>
      </c>
      <c r="V406" s="14">
        <f t="shared" si="183"/>
        <v>1.2598532101033184</v>
      </c>
      <c r="W406">
        <f t="shared" si="184"/>
        <v>3963.7901863003103</v>
      </c>
      <c r="X406">
        <f t="shared" si="185"/>
        <v>4.5830202580023788E-9</v>
      </c>
      <c r="Y406" s="44">
        <f t="shared" si="186"/>
        <v>-2.0975871539705596E-2</v>
      </c>
      <c r="Z406">
        <f t="shared" si="187"/>
        <v>4.4887440674997669E-8</v>
      </c>
      <c r="AA406" s="43">
        <f t="shared" si="188"/>
        <v>0.12760566756530667</v>
      </c>
    </row>
    <row r="407" spans="1:27">
      <c r="A407" s="74">
        <f t="shared" si="167"/>
        <v>399</v>
      </c>
      <c r="B407" s="73">
        <f t="shared" si="168"/>
        <v>12.06137103854048</v>
      </c>
      <c r="C407" s="51">
        <f t="shared" si="169"/>
        <v>-2.0975871539705597</v>
      </c>
      <c r="D407" s="73">
        <f t="shared" si="170"/>
        <v>3146.2317629648669</v>
      </c>
      <c r="E407" s="73">
        <f t="shared" si="171"/>
        <v>3963.7901863003103</v>
      </c>
      <c r="F407" s="14">
        <f t="shared" si="172"/>
        <v>0.63356144981135587</v>
      </c>
      <c r="G407" s="14">
        <f>F407-(Gamma-lambda*LN(D407))</f>
        <v>-6.1629138938685379E-2</v>
      </c>
      <c r="H407" s="15">
        <f t="shared" si="173"/>
        <v>393.56245993366747</v>
      </c>
      <c r="I407" s="15">
        <f t="shared" si="174"/>
        <v>1284.8907300378567</v>
      </c>
      <c r="J407" s="73">
        <f t="shared" si="175"/>
        <v>3145.865248572331</v>
      </c>
      <c r="K407" s="73">
        <f t="shared" si="165"/>
        <v>1.26</v>
      </c>
      <c r="L407" s="73">
        <f t="shared" si="176"/>
        <v>1.2598532101033184</v>
      </c>
      <c r="M407" s="73">
        <f t="shared" si="177"/>
        <v>1.4678989668159836E-4</v>
      </c>
      <c r="N407" s="44">
        <f t="shared" si="166"/>
        <v>2.0000000000000001E-4</v>
      </c>
      <c r="O407" s="44">
        <f t="shared" si="178"/>
        <v>2.9357979336319673E-8</v>
      </c>
      <c r="P407" s="14">
        <f t="shared" si="179"/>
        <v>148.50558634648692</v>
      </c>
      <c r="Q407" s="44">
        <f t="shared" si="180"/>
        <v>4.3598239352881999E-6</v>
      </c>
      <c r="R407" s="73">
        <f t="shared" si="181"/>
        <v>3145.8789639909387</v>
      </c>
      <c r="S407" s="73">
        <f>Q407/(1/Mtc+1/(path_DqDp-V406))</f>
        <v>3.1862722185228024E-6</v>
      </c>
      <c r="T407" s="52">
        <f>D407*S407/(path_DqDp-E407/D407)</f>
        <v>5.7608650704485554E-3</v>
      </c>
      <c r="U407" s="73">
        <f t="shared" si="182"/>
        <v>3146.2375238299373</v>
      </c>
      <c r="V407" s="14">
        <f t="shared" si="183"/>
        <v>1.2598563963656739</v>
      </c>
      <c r="W407">
        <f t="shared" si="184"/>
        <v>3963.807468882846</v>
      </c>
      <c r="X407">
        <f t="shared" si="185"/>
        <v>4.4835447371301552E-9</v>
      </c>
      <c r="Y407" s="44">
        <f t="shared" si="186"/>
        <v>-2.0975837698181524E-2</v>
      </c>
      <c r="Z407">
        <f t="shared" si="187"/>
        <v>4.391318861715711E-8</v>
      </c>
      <c r="AA407" s="43">
        <f t="shared" si="188"/>
        <v>0.12780571147849529</v>
      </c>
    </row>
    <row r="408" spans="1:27">
      <c r="A408" s="74">
        <f t="shared" si="167"/>
        <v>400</v>
      </c>
      <c r="B408" s="73">
        <f t="shared" si="168"/>
        <v>12.081376557910144</v>
      </c>
      <c r="C408" s="51">
        <f t="shared" si="169"/>
        <v>-2.0975837698181525</v>
      </c>
      <c r="D408" s="73">
        <f t="shared" si="170"/>
        <v>3146.2375238299373</v>
      </c>
      <c r="E408" s="73">
        <f t="shared" si="171"/>
        <v>3963.807468882846</v>
      </c>
      <c r="F408" s="14">
        <f t="shared" si="172"/>
        <v>0.63356139446352899</v>
      </c>
      <c r="G408" s="14">
        <f>F408-(Gamma-lambda*LN(D408))</f>
        <v>-6.1629166820990511E-2</v>
      </c>
      <c r="H408" s="15">
        <f t="shared" si="173"/>
        <v>393.5628202471093</v>
      </c>
      <c r="I408" s="15">
        <f t="shared" si="174"/>
        <v>1284.8930391852782</v>
      </c>
      <c r="J408" s="73">
        <f t="shared" si="175"/>
        <v>3145.8789639909387</v>
      </c>
      <c r="K408" s="73">
        <f t="shared" si="165"/>
        <v>1.26</v>
      </c>
      <c r="L408" s="73">
        <f t="shared" si="176"/>
        <v>1.2598563963656739</v>
      </c>
      <c r="M408" s="73">
        <f t="shared" si="177"/>
        <v>1.4360363432608381E-4</v>
      </c>
      <c r="N408" s="44">
        <f t="shared" si="166"/>
        <v>2.0000000000000001E-4</v>
      </c>
      <c r="O408" s="44">
        <f t="shared" si="178"/>
        <v>2.8720726865216764E-8</v>
      </c>
      <c r="P408" s="14">
        <f t="shared" si="179"/>
        <v>148.50558131486628</v>
      </c>
      <c r="Q408" s="44">
        <f t="shared" si="180"/>
        <v>4.2651882389045128E-6</v>
      </c>
      <c r="R408" s="73">
        <f t="shared" si="181"/>
        <v>3145.8923817568966</v>
      </c>
      <c r="S408" s="73">
        <f>Q408/(1/Mtc+1/(path_DqDp-V407))</f>
        <v>3.1171076042080883E-6</v>
      </c>
      <c r="T408" s="52">
        <f>D408*S408/(path_DqDp-E408/D408)</f>
        <v>5.6358342436179775E-3</v>
      </c>
      <c r="U408" s="73">
        <f t="shared" si="182"/>
        <v>3146.2431596641809</v>
      </c>
      <c r="V408" s="14">
        <f t="shared" si="183"/>
        <v>1.2598595134638386</v>
      </c>
      <c r="W408">
        <f t="shared" si="184"/>
        <v>3963.8243763734454</v>
      </c>
      <c r="X408">
        <f t="shared" si="185"/>
        <v>4.3862283254266316E-9</v>
      </c>
      <c r="Y408" s="44">
        <f t="shared" si="186"/>
        <v>-2.0975804591226332E-2</v>
      </c>
      <c r="Z408">
        <f t="shared" si="187"/>
        <v>4.2960080905852121E-8</v>
      </c>
      <c r="AA408" s="43">
        <f t="shared" si="188"/>
        <v>0.1280057544385762</v>
      </c>
    </row>
    <row r="409" spans="1:27">
      <c r="A409" s="74">
        <f t="shared" si="167"/>
        <v>401</v>
      </c>
      <c r="B409" s="73">
        <f t="shared" si="168"/>
        <v>12.10138195748341</v>
      </c>
      <c r="C409" s="51">
        <f t="shared" si="169"/>
        <v>-2.097580459122633</v>
      </c>
      <c r="D409" s="73">
        <f t="shared" si="170"/>
        <v>3146.2431596641809</v>
      </c>
      <c r="E409" s="73">
        <f t="shared" si="171"/>
        <v>3963.8243763734454</v>
      </c>
      <c r="F409" s="14">
        <f t="shared" si="172"/>
        <v>0.63356134031709044</v>
      </c>
      <c r="G409" s="14">
        <f>F409-(Gamma-lambda*LN(D409))</f>
        <v>-6.1629194098053452E-2</v>
      </c>
      <c r="H409" s="15">
        <f t="shared" si="173"/>
        <v>393.5631727401759</v>
      </c>
      <c r="I409" s="15">
        <f t="shared" si="174"/>
        <v>1284.895298216124</v>
      </c>
      <c r="J409" s="73">
        <f t="shared" si="175"/>
        <v>3145.8923817568966</v>
      </c>
      <c r="K409" s="73">
        <f t="shared" si="165"/>
        <v>1.26</v>
      </c>
      <c r="L409" s="73">
        <f t="shared" si="176"/>
        <v>1.2598595134638386</v>
      </c>
      <c r="M409" s="73">
        <f t="shared" si="177"/>
        <v>1.4048653616138829E-4</v>
      </c>
      <c r="N409" s="44">
        <f t="shared" si="166"/>
        <v>2.0000000000000001E-4</v>
      </c>
      <c r="O409" s="44">
        <f t="shared" si="178"/>
        <v>2.8097307232277658E-8</v>
      </c>
      <c r="P409" s="14">
        <f t="shared" si="179"/>
        <v>148.50557639246276</v>
      </c>
      <c r="Q409" s="44">
        <f t="shared" si="180"/>
        <v>4.1726068056055063E-6</v>
      </c>
      <c r="R409" s="73">
        <f t="shared" si="181"/>
        <v>3145.9055083288586</v>
      </c>
      <c r="S409" s="73">
        <f>Q409/(1/Mtc+1/(path_DqDp-V408))</f>
        <v>3.0494444535059647E-6</v>
      </c>
      <c r="T409" s="52">
        <f>D409*S409/(path_DqDp-E409/D409)</f>
        <v>5.513516768819597E-3</v>
      </c>
      <c r="U409" s="73">
        <f t="shared" si="182"/>
        <v>3146.2486731809499</v>
      </c>
      <c r="V409" s="14">
        <f t="shared" si="183"/>
        <v>1.2598625628992581</v>
      </c>
      <c r="W409">
        <f t="shared" si="184"/>
        <v>3963.8409169121419</v>
      </c>
      <c r="X409">
        <f t="shared" si="185"/>
        <v>4.2910241608590612E-9</v>
      </c>
      <c r="Y409" s="44">
        <f t="shared" si="186"/>
        <v>-2.0975772202894941E-2</v>
      </c>
      <c r="Z409">
        <f t="shared" si="187"/>
        <v>4.2027658689085252E-8</v>
      </c>
      <c r="AA409" s="43">
        <f t="shared" si="188"/>
        <v>0.12820579646623489</v>
      </c>
    </row>
    <row r="410" spans="1:27">
      <c r="A410" s="74">
        <f t="shared" si="167"/>
        <v>402</v>
      </c>
      <c r="B410" s="73">
        <f t="shared" si="168"/>
        <v>12.121387239860324</v>
      </c>
      <c r="C410" s="51">
        <f t="shared" si="169"/>
        <v>-2.097577220289494</v>
      </c>
      <c r="D410" s="73">
        <f t="shared" si="170"/>
        <v>3146.2486731809499</v>
      </c>
      <c r="E410" s="73">
        <f t="shared" si="171"/>
        <v>3963.8409169121419</v>
      </c>
      <c r="F410" s="14">
        <f t="shared" si="172"/>
        <v>0.63356128734596207</v>
      </c>
      <c r="G410" s="14">
        <f>F410-(Gamma-lambda*LN(D410))</f>
        <v>-6.1629220783012917E-2</v>
      </c>
      <c r="H410" s="15">
        <f t="shared" si="173"/>
        <v>393.56351758259456</v>
      </c>
      <c r="I410" s="15">
        <f t="shared" si="174"/>
        <v>1284.8975082179993</v>
      </c>
      <c r="J410" s="73">
        <f t="shared" si="175"/>
        <v>3145.9055083288586</v>
      </c>
      <c r="K410" s="73">
        <f t="shared" si="165"/>
        <v>1.26</v>
      </c>
      <c r="L410" s="73">
        <f t="shared" si="176"/>
        <v>1.2598625628992581</v>
      </c>
      <c r="M410" s="73">
        <f t="shared" si="177"/>
        <v>1.3743710074187732E-4</v>
      </c>
      <c r="N410" s="44">
        <f t="shared" si="166"/>
        <v>2.0000000000000001E-4</v>
      </c>
      <c r="O410" s="44">
        <f t="shared" si="178"/>
        <v>2.7487420148375464E-8</v>
      </c>
      <c r="P410" s="14">
        <f t="shared" si="179"/>
        <v>148.50557157690565</v>
      </c>
      <c r="Q410" s="44">
        <f t="shared" si="180"/>
        <v>4.0820350403090511E-6</v>
      </c>
      <c r="R410" s="73">
        <f t="shared" si="181"/>
        <v>3145.9183500253766</v>
      </c>
      <c r="S410" s="73">
        <f>Q410/(1/Mtc+1/(path_DqDp-V409))</f>
        <v>2.9832501673922377E-6</v>
      </c>
      <c r="T410" s="52">
        <f>D410*S410/(path_DqDp-E410/D410)</f>
        <v>5.393853773161073E-3</v>
      </c>
      <c r="U410" s="73">
        <f t="shared" si="182"/>
        <v>3146.254067034723</v>
      </c>
      <c r="V410" s="14">
        <f t="shared" si="183"/>
        <v>1.2598655461407793</v>
      </c>
      <c r="W410">
        <f t="shared" si="184"/>
        <v>3963.8570984623493</v>
      </c>
      <c r="X410">
        <f t="shared" si="185"/>
        <v>4.1978863984581229E-9</v>
      </c>
      <c r="Y410" s="44">
        <f t="shared" si="186"/>
        <v>-2.0975740517588395E-2</v>
      </c>
      <c r="Z410">
        <f t="shared" si="187"/>
        <v>4.111547306725299E-8</v>
      </c>
      <c r="AA410" s="43">
        <f t="shared" si="188"/>
        <v>0.12840583758170795</v>
      </c>
    </row>
    <row r="411" spans="1:27">
      <c r="A411" s="74">
        <f t="shared" si="167"/>
        <v>403</v>
      </c>
      <c r="B411" s="73">
        <f t="shared" si="168"/>
        <v>12.141392407584515</v>
      </c>
      <c r="C411" s="51">
        <f t="shared" si="169"/>
        <v>-2.0975740517588397</v>
      </c>
      <c r="D411" s="73">
        <f t="shared" si="170"/>
        <v>3146.254067034723</v>
      </c>
      <c r="E411" s="73">
        <f t="shared" si="171"/>
        <v>3963.8570984623493</v>
      </c>
      <c r="F411" s="14">
        <f t="shared" si="172"/>
        <v>0.63356123552463184</v>
      </c>
      <c r="G411" s="14">
        <f>F411-(Gamma-lambda*LN(D411))</f>
        <v>-6.1629246888722511E-2</v>
      </c>
      <c r="H411" s="15">
        <f t="shared" si="173"/>
        <v>393.56385494040933</v>
      </c>
      <c r="I411" s="15">
        <f t="shared" si="174"/>
        <v>1284.89967025491</v>
      </c>
      <c r="J411" s="73">
        <f t="shared" si="175"/>
        <v>3145.9183500253766</v>
      </c>
      <c r="K411" s="73">
        <f t="shared" si="165"/>
        <v>1.26</v>
      </c>
      <c r="L411" s="73">
        <f t="shared" si="176"/>
        <v>1.2598655461407793</v>
      </c>
      <c r="M411" s="73">
        <f t="shared" si="177"/>
        <v>1.3445385922072894E-4</v>
      </c>
      <c r="N411" s="44">
        <f t="shared" si="166"/>
        <v>2.0000000000000001E-4</v>
      </c>
      <c r="O411" s="44">
        <f t="shared" si="178"/>
        <v>2.6890771844145791E-8</v>
      </c>
      <c r="P411" s="14">
        <f t="shared" si="179"/>
        <v>148.50556686587564</v>
      </c>
      <c r="Q411" s="44">
        <f t="shared" si="180"/>
        <v>3.9934293161757989E-6</v>
      </c>
      <c r="R411" s="73">
        <f t="shared" si="181"/>
        <v>3145.9309130279416</v>
      </c>
      <c r="S411" s="73">
        <f>Q411/(1/Mtc+1/(path_DqDp-V410))</f>
        <v>2.9184928548183569E-6</v>
      </c>
      <c r="T411" s="52">
        <f>D411*S411/(path_DqDp-E411/D411)</f>
        <v>5.2767876607004403E-3</v>
      </c>
      <c r="U411" s="73">
        <f t="shared" si="182"/>
        <v>3146.2593438223835</v>
      </c>
      <c r="V411" s="14">
        <f t="shared" si="183"/>
        <v>1.2598684646253593</v>
      </c>
      <c r="W411">
        <f t="shared" si="184"/>
        <v>3963.8729288146965</v>
      </c>
      <c r="X411">
        <f t="shared" si="185"/>
        <v>4.1067701882541415E-9</v>
      </c>
      <c r="Y411" s="44">
        <f t="shared" si="186"/>
        <v>-2.0975709520046362E-2</v>
      </c>
      <c r="Z411">
        <f t="shared" si="187"/>
        <v>4.0223084890666145E-8</v>
      </c>
      <c r="AA411" s="43">
        <f t="shared" si="188"/>
        <v>0.12860587780479285</v>
      </c>
    </row>
    <row r="412" spans="1:27">
      <c r="A412" s="74">
        <f t="shared" si="167"/>
        <v>404</v>
      </c>
      <c r="B412" s="73">
        <f t="shared" si="168"/>
        <v>12.161397463144407</v>
      </c>
      <c r="C412" s="51">
        <f t="shared" si="169"/>
        <v>-2.0975709520046362</v>
      </c>
      <c r="D412" s="73">
        <f t="shared" si="170"/>
        <v>3146.2593438223835</v>
      </c>
      <c r="E412" s="73">
        <f t="shared" si="171"/>
        <v>3963.8729288146965</v>
      </c>
      <c r="F412" s="14">
        <f t="shared" si="172"/>
        <v>0.63356118482814139</v>
      </c>
      <c r="G412" s="14">
        <f>F412-(Gamma-lambda*LN(D412))</f>
        <v>-6.1629272427756843E-2</v>
      </c>
      <c r="H412" s="15">
        <f t="shared" si="173"/>
        <v>393.56418497606103</v>
      </c>
      <c r="I412" s="15">
        <f t="shared" si="174"/>
        <v>1284.901785367776</v>
      </c>
      <c r="J412" s="73">
        <f t="shared" si="175"/>
        <v>3145.9309130279416</v>
      </c>
      <c r="K412" s="73">
        <f t="shared" si="165"/>
        <v>1.26</v>
      </c>
      <c r="L412" s="73">
        <f t="shared" si="176"/>
        <v>1.2598684646253593</v>
      </c>
      <c r="M412" s="73">
        <f t="shared" si="177"/>
        <v>1.3153537464072329E-4</v>
      </c>
      <c r="N412" s="44">
        <f t="shared" si="166"/>
        <v>2.0000000000000001E-4</v>
      </c>
      <c r="O412" s="44">
        <f t="shared" si="178"/>
        <v>2.6307074928144659E-8</v>
      </c>
      <c r="P412" s="14">
        <f t="shared" si="179"/>
        <v>148.50556225710378</v>
      </c>
      <c r="Q412" s="44">
        <f t="shared" si="180"/>
        <v>3.9067469535438805E-6</v>
      </c>
      <c r="R412" s="73">
        <f t="shared" si="181"/>
        <v>3145.9432033839521</v>
      </c>
      <c r="S412" s="73">
        <f>Q412/(1/Mtc+1/(path_DqDp-V411))</f>
        <v>2.8551413173004081E-6</v>
      </c>
      <c r="T412" s="52">
        <f>D412*S412/(path_DqDp-E412/D412)</f>
        <v>5.1622620847197988E-3</v>
      </c>
      <c r="U412" s="73">
        <f t="shared" si="182"/>
        <v>3146.2645060844684</v>
      </c>
      <c r="V412" s="14">
        <f t="shared" si="183"/>
        <v>1.259871319758757</v>
      </c>
      <c r="W412">
        <f t="shared" si="184"/>
        <v>3963.8884155907731</v>
      </c>
      <c r="X412">
        <f t="shared" si="185"/>
        <v>4.0176316536459715E-9</v>
      </c>
      <c r="Y412" s="44">
        <f t="shared" si="186"/>
        <v>-2.097567919533978E-2</v>
      </c>
      <c r="Z412">
        <f t="shared" si="187"/>
        <v>3.9350064532817564E-8</v>
      </c>
      <c r="AA412" s="43">
        <f t="shared" si="188"/>
        <v>0.1288059171548574</v>
      </c>
    </row>
    <row r="413" spans="1:27">
      <c r="A413" s="74">
        <f t="shared" si="167"/>
        <v>405</v>
      </c>
      <c r="B413" s="73">
        <f t="shared" si="168"/>
        <v>12.181402408974414</v>
      </c>
      <c r="C413" s="51">
        <f t="shared" si="169"/>
        <v>-2.097567919533978</v>
      </c>
      <c r="D413" s="73">
        <f t="shared" si="170"/>
        <v>3146.2645060844684</v>
      </c>
      <c r="E413" s="73">
        <f t="shared" si="171"/>
        <v>3963.8884155907731</v>
      </c>
      <c r="F413" s="14">
        <f t="shared" si="172"/>
        <v>0.63356113523207414</v>
      </c>
      <c r="G413" s="14">
        <f>F413-(Gamma-lambda*LN(D413))</f>
        <v>-6.1629297412417627E-2</v>
      </c>
      <c r="H413" s="15">
        <f t="shared" si="173"/>
        <v>393.56450784846515</v>
      </c>
      <c r="I413" s="15">
        <f t="shared" si="174"/>
        <v>1284.9038545749313</v>
      </c>
      <c r="J413" s="73">
        <f t="shared" si="175"/>
        <v>3145.9432033839521</v>
      </c>
      <c r="K413" s="73">
        <f t="shared" si="165"/>
        <v>1.26</v>
      </c>
      <c r="L413" s="73">
        <f t="shared" si="176"/>
        <v>1.259871319758757</v>
      </c>
      <c r="M413" s="73">
        <f t="shared" si="177"/>
        <v>1.2868024124301769E-4</v>
      </c>
      <c r="N413" s="44">
        <f t="shared" si="166"/>
        <v>2.0000000000000001E-4</v>
      </c>
      <c r="O413" s="44">
        <f t="shared" si="178"/>
        <v>2.573604824860354E-8</v>
      </c>
      <c r="P413" s="14">
        <f t="shared" si="179"/>
        <v>148.50555774837039</v>
      </c>
      <c r="Q413" s="44">
        <f t="shared" si="180"/>
        <v>3.8219461993978397E-6</v>
      </c>
      <c r="R413" s="73">
        <f t="shared" si="181"/>
        <v>3145.9552270096215</v>
      </c>
      <c r="S413" s="73">
        <f>Q413/(1/Mtc+1/(path_DqDp-V412))</f>
        <v>2.7931650338992389E-6</v>
      </c>
      <c r="T413" s="52">
        <f>D413*S413/(path_DqDp-E413/D413)</f>
        <v>5.0502219207001781E-3</v>
      </c>
      <c r="U413" s="73">
        <f t="shared" si="182"/>
        <v>3146.2695563063889</v>
      </c>
      <c r="V413" s="14">
        <f t="shared" si="183"/>
        <v>1.2598741129162117</v>
      </c>
      <c r="W413">
        <f t="shared" si="184"/>
        <v>3963.9035662467945</v>
      </c>
      <c r="X413">
        <f t="shared" si="185"/>
        <v>3.9304278703178771E-9</v>
      </c>
      <c r="Y413" s="44">
        <f t="shared" si="186"/>
        <v>-2.097564952886366E-2</v>
      </c>
      <c r="Z413">
        <f t="shared" si="187"/>
        <v>3.8495991684459601E-8</v>
      </c>
      <c r="AA413" s="43">
        <f t="shared" si="188"/>
        <v>0.12900595565084907</v>
      </c>
    </row>
    <row r="414" spans="1:27">
      <c r="A414" s="74">
        <f t="shared" si="167"/>
        <v>406</v>
      </c>
      <c r="B414" s="73">
        <f t="shared" si="168"/>
        <v>12.201407247456119</v>
      </c>
      <c r="C414" s="51">
        <f t="shared" si="169"/>
        <v>-2.097564952886366</v>
      </c>
      <c r="D414" s="73">
        <f t="shared" si="170"/>
        <v>3146.2695563063889</v>
      </c>
      <c r="E414" s="73">
        <f t="shared" si="171"/>
        <v>3963.9035662467945</v>
      </c>
      <c r="F414" s="14">
        <f t="shared" si="172"/>
        <v>0.63356108671254363</v>
      </c>
      <c r="G414" s="14">
        <f>F414-(Gamma-lambda*LN(D414))</f>
        <v>-6.1629321854739127E-2</v>
      </c>
      <c r="H414" s="15">
        <f t="shared" si="173"/>
        <v>393.56482371308863</v>
      </c>
      <c r="I414" s="15">
        <f t="shared" si="174"/>
        <v>1284.9058788726145</v>
      </c>
      <c r="J414" s="73">
        <f t="shared" si="175"/>
        <v>3145.9552270096215</v>
      </c>
      <c r="K414" s="73">
        <f t="shared" si="165"/>
        <v>1.26</v>
      </c>
      <c r="L414" s="73">
        <f t="shared" si="176"/>
        <v>1.2598741129162117</v>
      </c>
      <c r="M414" s="73">
        <f t="shared" si="177"/>
        <v>1.2588708378835634E-4</v>
      </c>
      <c r="N414" s="44">
        <f t="shared" si="166"/>
        <v>2.0000000000000001E-4</v>
      </c>
      <c r="O414" s="44">
        <f t="shared" si="178"/>
        <v>2.5177416757671267E-8</v>
      </c>
      <c r="P414" s="14">
        <f t="shared" si="179"/>
        <v>148.50555333750398</v>
      </c>
      <c r="Q414" s="44">
        <f t="shared" si="180"/>
        <v>3.7389862072069168E-6</v>
      </c>
      <c r="R414" s="73">
        <f t="shared" si="181"/>
        <v>3145.966989692824</v>
      </c>
      <c r="S414" s="73">
        <f>Q414/(1/Mtc+1/(path_DqDp-V413))</f>
        <v>2.7325341464711766E-6</v>
      </c>
      <c r="T414" s="52">
        <f>D414*S414/(path_DqDp-E414/D414)</f>
        <v>4.9406132397799103E-3</v>
      </c>
      <c r="U414" s="73">
        <f t="shared" si="182"/>
        <v>3146.2744969196287</v>
      </c>
      <c r="V414" s="14">
        <f t="shared" si="183"/>
        <v>1.2598768454431044</v>
      </c>
      <c r="W414">
        <f t="shared" si="184"/>
        <v>3963.918388077192</v>
      </c>
      <c r="X414">
        <f t="shared" si="185"/>
        <v>3.8451168455348955E-9</v>
      </c>
      <c r="Y414" s="44">
        <f t="shared" si="186"/>
        <v>-2.0975620506330058E-2</v>
      </c>
      <c r="Z414">
        <f t="shared" si="187"/>
        <v>3.7660455163868837E-8</v>
      </c>
      <c r="AA414" s="43">
        <f t="shared" si="188"/>
        <v>0.12920599331130425</v>
      </c>
    </row>
    <row r="415" spans="1:27">
      <c r="A415" s="74">
        <f t="shared" si="167"/>
        <v>407</v>
      </c>
      <c r="B415" s="73">
        <f t="shared" si="168"/>
        <v>12.221411980919424</v>
      </c>
      <c r="C415" s="51">
        <f t="shared" si="169"/>
        <v>-2.0975620506330057</v>
      </c>
      <c r="D415" s="73">
        <f t="shared" si="170"/>
        <v>3146.2744969196287</v>
      </c>
      <c r="E415" s="73">
        <f t="shared" si="171"/>
        <v>3963.918388077192</v>
      </c>
      <c r="F415" s="14">
        <f t="shared" si="172"/>
        <v>0.63356103924618179</v>
      </c>
      <c r="G415" s="14">
        <f>F415-(Gamma-lambda*LN(D415))</f>
        <v>-6.1629345766494814E-2</v>
      </c>
      <c r="H415" s="15">
        <f t="shared" si="173"/>
        <v>393.56513272202454</v>
      </c>
      <c r="I415" s="15">
        <f t="shared" si="174"/>
        <v>1284.9078592354465</v>
      </c>
      <c r="J415" s="73">
        <f t="shared" si="175"/>
        <v>3145.966989692824</v>
      </c>
      <c r="K415" s="73">
        <f t="shared" si="165"/>
        <v>1.26</v>
      </c>
      <c r="L415" s="73">
        <f t="shared" si="176"/>
        <v>1.2598768454431044</v>
      </c>
      <c r="M415" s="73">
        <f t="shared" si="177"/>
        <v>1.231545568955994E-4</v>
      </c>
      <c r="N415" s="44">
        <f t="shared" si="166"/>
        <v>2.0000000000000001E-4</v>
      </c>
      <c r="O415" s="44">
        <f t="shared" si="178"/>
        <v>2.4630911379119882E-8</v>
      </c>
      <c r="P415" s="14">
        <f t="shared" si="179"/>
        <v>148.50554902238017</v>
      </c>
      <c r="Q415" s="44">
        <f t="shared" si="180"/>
        <v>3.6578270172777891E-6</v>
      </c>
      <c r="R415" s="73">
        <f t="shared" si="181"/>
        <v>3145.9784970958744</v>
      </c>
      <c r="S415" s="73">
        <f>Q415/(1/Mtc+1/(path_DqDp-V414))</f>
        <v>2.6732194452953674E-6</v>
      </c>
      <c r="T415" s="52">
        <f>D415*S415/(path_DqDp-E415/D415)</f>
        <v>4.8333832828884715E-3</v>
      </c>
      <c r="U415" s="73">
        <f t="shared" si="182"/>
        <v>3146.2793303029116</v>
      </c>
      <c r="V415" s="14">
        <f t="shared" si="183"/>
        <v>1.2598795186556071</v>
      </c>
      <c r="W415">
        <f t="shared" si="184"/>
        <v>3963.932888218118</v>
      </c>
      <c r="X415">
        <f t="shared" si="185"/>
        <v>3.7616574979660101E-9</v>
      </c>
      <c r="Y415" s="44">
        <f t="shared" si="186"/>
        <v>-2.0975592113761182E-2</v>
      </c>
      <c r="Z415">
        <f t="shared" si="187"/>
        <v>3.684305270054579E-8</v>
      </c>
      <c r="AA415" s="43">
        <f t="shared" si="188"/>
        <v>0.12940603015435695</v>
      </c>
    </row>
    <row r="416" spans="1:27">
      <c r="A416" s="74">
        <f t="shared" si="167"/>
        <v>408</v>
      </c>
      <c r="B416" s="73">
        <f t="shared" si="168"/>
        <v>12.241416611643656</v>
      </c>
      <c r="C416" s="51">
        <f t="shared" si="169"/>
        <v>-2.0975592113761183</v>
      </c>
      <c r="D416" s="73">
        <f t="shared" si="170"/>
        <v>3146.2793303029116</v>
      </c>
      <c r="E416" s="73">
        <f t="shared" si="171"/>
        <v>3963.932888218118</v>
      </c>
      <c r="F416" s="14">
        <f t="shared" si="172"/>
        <v>0.63356099281012812</v>
      </c>
      <c r="G416" s="14">
        <f>F416-(Gamma-lambda*LN(D416))</f>
        <v>-6.1629369159201919E-2</v>
      </c>
      <c r="H416" s="15">
        <f t="shared" si="173"/>
        <v>393.56543502406532</v>
      </c>
      <c r="I416" s="15">
        <f t="shared" si="174"/>
        <v>1284.9097966169022</v>
      </c>
      <c r="J416" s="73">
        <f t="shared" si="175"/>
        <v>3145.9784970958744</v>
      </c>
      <c r="K416" s="73">
        <f t="shared" si="165"/>
        <v>1.26</v>
      </c>
      <c r="L416" s="73">
        <f t="shared" si="176"/>
        <v>1.2598795186556071</v>
      </c>
      <c r="M416" s="73">
        <f t="shared" si="177"/>
        <v>1.204813443929087E-4</v>
      </c>
      <c r="N416" s="44">
        <f t="shared" si="166"/>
        <v>2.0000000000000001E-4</v>
      </c>
      <c r="O416" s="44">
        <f t="shared" si="178"/>
        <v>2.409626887858174E-8</v>
      </c>
      <c r="P416" s="14">
        <f t="shared" si="179"/>
        <v>148.50554480092075</v>
      </c>
      <c r="Q416" s="44">
        <f t="shared" si="180"/>
        <v>3.5784295374832528E-6</v>
      </c>
      <c r="R416" s="73">
        <f t="shared" si="181"/>
        <v>3145.9897547582532</v>
      </c>
      <c r="S416" s="73">
        <f>Q416/(1/Mtc+1/(path_DqDp-V415))</f>
        <v>2.6151923549764634E-6</v>
      </c>
      <c r="T416" s="52">
        <f>D416*S416/(path_DqDp-E416/D416)</f>
        <v>4.7284804353729037E-3</v>
      </c>
      <c r="U416" s="73">
        <f t="shared" si="182"/>
        <v>3146.2840587833471</v>
      </c>
      <c r="V416" s="14">
        <f t="shared" si="183"/>
        <v>1.259882133841318</v>
      </c>
      <c r="W416">
        <f t="shared" si="184"/>
        <v>3963.9470736508861</v>
      </c>
      <c r="X416">
        <f t="shared" si="185"/>
        <v>3.6800096378926648E-9</v>
      </c>
      <c r="Y416" s="44">
        <f t="shared" si="186"/>
        <v>-2.0975564337482665E-2</v>
      </c>
      <c r="Z416">
        <f t="shared" si="187"/>
        <v>3.6043390769764761E-8</v>
      </c>
      <c r="AA416" s="43">
        <f t="shared" si="188"/>
        <v>0.12960606619774773</v>
      </c>
    </row>
    <row r="417" spans="1:27">
      <c r="A417" s="74">
        <f t="shared" si="167"/>
        <v>409</v>
      </c>
      <c r="B417" s="73">
        <f t="shared" si="168"/>
        <v>12.261421141858683</v>
      </c>
      <c r="C417" s="51">
        <f t="shared" si="169"/>
        <v>-2.0975564337482666</v>
      </c>
      <c r="D417" s="73">
        <f t="shared" si="170"/>
        <v>3146.2840587833471</v>
      </c>
      <c r="E417" s="73">
        <f t="shared" si="171"/>
        <v>3963.9470736508861</v>
      </c>
      <c r="F417" s="14">
        <f t="shared" si="172"/>
        <v>0.63356094738201785</v>
      </c>
      <c r="G417" s="14">
        <f>F417-(Gamma-lambda*LN(D417))</f>
        <v>-6.1629392044128317E-2</v>
      </c>
      <c r="H417" s="15">
        <f t="shared" si="173"/>
        <v>393.56573076477446</v>
      </c>
      <c r="I417" s="15">
        <f t="shared" si="174"/>
        <v>1284.9116919497662</v>
      </c>
      <c r="J417" s="73">
        <f t="shared" si="175"/>
        <v>3145.9897547582532</v>
      </c>
      <c r="K417" s="73">
        <f t="shared" si="165"/>
        <v>1.26</v>
      </c>
      <c r="L417" s="73">
        <f t="shared" si="176"/>
        <v>1.259882133841318</v>
      </c>
      <c r="M417" s="73">
        <f t="shared" si="177"/>
        <v>1.1786615868203398E-4</v>
      </c>
      <c r="N417" s="44">
        <f t="shared" si="166"/>
        <v>2.0000000000000001E-4</v>
      </c>
      <c r="O417" s="44">
        <f t="shared" si="178"/>
        <v>2.3573231736406798E-8</v>
      </c>
      <c r="P417" s="14">
        <f t="shared" si="179"/>
        <v>148.50554067109255</v>
      </c>
      <c r="Q417" s="44">
        <f t="shared" si="180"/>
        <v>3.5007555243800493E-6</v>
      </c>
      <c r="R417" s="73">
        <f t="shared" si="181"/>
        <v>3146.0007680992667</v>
      </c>
      <c r="S417" s="73">
        <f>Q417/(1/Mtc+1/(path_DqDp-V416))</f>
        <v>2.5584249206322967E-6</v>
      </c>
      <c r="T417" s="52">
        <f>D417*S417/(path_DqDp-E417/D417)</f>
        <v>4.6258542021344919E-3</v>
      </c>
      <c r="U417" s="73">
        <f t="shared" si="182"/>
        <v>3146.2886846375491</v>
      </c>
      <c r="V417" s="14">
        <f t="shared" si="183"/>
        <v>1.2598846922598799</v>
      </c>
      <c r="W417">
        <f t="shared" si="184"/>
        <v>3963.9609512053207</v>
      </c>
      <c r="X417">
        <f t="shared" si="185"/>
        <v>3.6001339478163458E-9</v>
      </c>
      <c r="Y417" s="44">
        <f t="shared" si="186"/>
        <v>-2.0975537164116983E-2</v>
      </c>
      <c r="Z417">
        <f t="shared" si="187"/>
        <v>3.5261084362427691E-8</v>
      </c>
      <c r="AA417" s="43">
        <f t="shared" si="188"/>
        <v>0.12980610145883209</v>
      </c>
    </row>
    <row r="418" spans="1:27">
      <c r="A418" s="74">
        <f t="shared" si="167"/>
        <v>410</v>
      </c>
      <c r="B418" s="73">
        <f t="shared" si="168"/>
        <v>12.281425573745976</v>
      </c>
      <c r="C418" s="51">
        <f t="shared" si="169"/>
        <v>-2.0975537164116984</v>
      </c>
      <c r="D418" s="73">
        <f t="shared" si="170"/>
        <v>3146.2886846375491</v>
      </c>
      <c r="E418" s="73">
        <f t="shared" si="171"/>
        <v>3963.9609512053207</v>
      </c>
      <c r="F418" s="14">
        <f t="shared" si="172"/>
        <v>0.63356090293997225</v>
      </c>
      <c r="G418" s="14">
        <f>F418-(Gamma-lambda*LN(D418))</f>
        <v>-6.1629414432296858E-2</v>
      </c>
      <c r="H418" s="15">
        <f t="shared" si="173"/>
        <v>393.56602008655636</v>
      </c>
      <c r="I418" s="15">
        <f t="shared" si="174"/>
        <v>1284.913546146583</v>
      </c>
      <c r="J418" s="73">
        <f t="shared" si="175"/>
        <v>3146.0007680992667</v>
      </c>
      <c r="K418" s="73">
        <f t="shared" si="165"/>
        <v>1.26</v>
      </c>
      <c r="L418" s="73">
        <f t="shared" si="176"/>
        <v>1.2598846922598799</v>
      </c>
      <c r="M418" s="73">
        <f t="shared" si="177"/>
        <v>1.1530774012014078E-4</v>
      </c>
      <c r="N418" s="44">
        <f t="shared" si="166"/>
        <v>2.0000000000000001E-4</v>
      </c>
      <c r="O418" s="44">
        <f t="shared" si="178"/>
        <v>2.3061548024028157E-8</v>
      </c>
      <c r="P418" s="14">
        <f t="shared" si="179"/>
        <v>148.50553663090659</v>
      </c>
      <c r="Q418" s="44">
        <f t="shared" si="180"/>
        <v>3.4247675648477249E-6</v>
      </c>
      <c r="R418" s="73">
        <f t="shared" si="181"/>
        <v>3146.0115424206565</v>
      </c>
      <c r="S418" s="73">
        <f>Q418/(1/Mtc+1/(path_DqDp-V417))</f>
        <v>2.5028897944628966E-6</v>
      </c>
      <c r="T418" s="52">
        <f>D418*S418/(path_DqDp-E418/D418)</f>
        <v>4.5254551834501113E-3</v>
      </c>
      <c r="U418" s="73">
        <f t="shared" si="182"/>
        <v>3146.2932100927324</v>
      </c>
      <c r="V418" s="14">
        <f t="shared" si="183"/>
        <v>1.2598871951435884</v>
      </c>
      <c r="W418">
        <f t="shared" si="184"/>
        <v>3963.9745275630494</v>
      </c>
      <c r="X418">
        <f t="shared" si="185"/>
        <v>3.5219919636008311E-9</v>
      </c>
      <c r="Y418" s="44">
        <f t="shared" si="186"/>
        <v>-2.0975510580576995E-2</v>
      </c>
      <c r="Z418">
        <f t="shared" si="187"/>
        <v>3.4495756838120025E-8</v>
      </c>
      <c r="AA418" s="43">
        <f t="shared" si="188"/>
        <v>0.13000613595458893</v>
      </c>
    </row>
    <row r="419" spans="1:27">
      <c r="A419" s="74">
        <f t="shared" si="167"/>
        <v>411</v>
      </c>
      <c r="B419" s="73">
        <f t="shared" si="168"/>
        <v>12.301429909439658</v>
      </c>
      <c r="C419" s="51">
        <f t="shared" si="169"/>
        <v>-2.0975510580576997</v>
      </c>
      <c r="D419" s="73">
        <f t="shared" si="170"/>
        <v>3146.2932100927324</v>
      </c>
      <c r="E419" s="73">
        <f t="shared" si="171"/>
        <v>3963.9745275630494</v>
      </c>
      <c r="F419" s="14">
        <f t="shared" si="172"/>
        <v>0.63356085946258711</v>
      </c>
      <c r="G419" s="14">
        <f>F419-(Gamma-lambda*LN(D419))</f>
        <v>-6.1629436334491139E-2</v>
      </c>
      <c r="H419" s="15">
        <f t="shared" si="173"/>
        <v>393.56630312872494</v>
      </c>
      <c r="I419" s="15">
        <f t="shared" si="174"/>
        <v>1284.9153601000964</v>
      </c>
      <c r="J419" s="73">
        <f t="shared" si="175"/>
        <v>3146.0115424206565</v>
      </c>
      <c r="K419" s="73">
        <f t="shared" si="165"/>
        <v>1.26</v>
      </c>
      <c r="L419" s="73">
        <f t="shared" si="176"/>
        <v>1.2598871951435884</v>
      </c>
      <c r="M419" s="73">
        <f t="shared" si="177"/>
        <v>1.1280485641163018E-4</v>
      </c>
      <c r="N419" s="44">
        <f t="shared" si="166"/>
        <v>2.0000000000000001E-4</v>
      </c>
      <c r="O419" s="44">
        <f t="shared" si="178"/>
        <v>2.2560971282326037E-8</v>
      </c>
      <c r="P419" s="14">
        <f t="shared" si="179"/>
        <v>148.50553267841701</v>
      </c>
      <c r="Q419" s="44">
        <f t="shared" si="180"/>
        <v>3.350429058024297E-6</v>
      </c>
      <c r="R419" s="73">
        <f t="shared" si="181"/>
        <v>3146.022082909145</v>
      </c>
      <c r="S419" s="73">
        <f>Q419/(1/Mtc+1/(path_DqDp-V418))</f>
        <v>2.4485602225369495E-6</v>
      </c>
      <c r="T419" s="52">
        <f>D419*S419/(path_DqDp-E419/D419)</f>
        <v>4.4272350511821296E-3</v>
      </c>
      <c r="U419" s="73">
        <f t="shared" si="182"/>
        <v>3146.2976373277834</v>
      </c>
      <c r="V419" s="14">
        <f t="shared" si="183"/>
        <v>1.2598896436979865</v>
      </c>
      <c r="W419">
        <f t="shared" si="184"/>
        <v>3963.9878092607178</v>
      </c>
      <c r="X419">
        <f t="shared" si="185"/>
        <v>3.4455460559186112E-9</v>
      </c>
      <c r="Y419" s="44">
        <f t="shared" si="186"/>
        <v>-2.0975484574059657E-2</v>
      </c>
      <c r="Z419">
        <f t="shared" si="187"/>
        <v>3.3747039730801697E-8</v>
      </c>
      <c r="AA419" s="43">
        <f t="shared" si="188"/>
        <v>0.13020616970162865</v>
      </c>
    </row>
    <row r="420" spans="1:27">
      <c r="A420" s="74">
        <f t="shared" si="167"/>
        <v>412</v>
      </c>
      <c r="B420" s="73">
        <f t="shared" si="168"/>
        <v>12.321434151027544</v>
      </c>
      <c r="C420" s="51">
        <f t="shared" si="169"/>
        <v>-2.0975484574059657</v>
      </c>
      <c r="D420" s="73">
        <f t="shared" si="170"/>
        <v>3146.2976373277834</v>
      </c>
      <c r="E420" s="73">
        <f t="shared" si="171"/>
        <v>3963.9878092607178</v>
      </c>
      <c r="F420" s="14">
        <f t="shared" si="172"/>
        <v>0.63356081692892319</v>
      </c>
      <c r="G420" s="14">
        <f>F420-(Gamma-lambda*LN(D420))</f>
        <v>-6.1629457761260498E-2</v>
      </c>
      <c r="H420" s="15">
        <f t="shared" si="173"/>
        <v>393.56658002757115</v>
      </c>
      <c r="I420" s="15">
        <f t="shared" si="174"/>
        <v>1284.9171346836788</v>
      </c>
      <c r="J420" s="73">
        <f t="shared" si="175"/>
        <v>3146.022082909145</v>
      </c>
      <c r="K420" s="73">
        <f t="shared" si="165"/>
        <v>1.26</v>
      </c>
      <c r="L420" s="73">
        <f t="shared" si="176"/>
        <v>1.2598896436979865</v>
      </c>
      <c r="M420" s="73">
        <f t="shared" si="177"/>
        <v>1.1035630201350344E-4</v>
      </c>
      <c r="N420" s="44">
        <f t="shared" si="166"/>
        <v>2.0000000000000001E-4</v>
      </c>
      <c r="O420" s="44">
        <f t="shared" si="178"/>
        <v>2.2071260402700688E-8</v>
      </c>
      <c r="P420" s="14">
        <f t="shared" si="179"/>
        <v>148.5055288117203</v>
      </c>
      <c r="Q420" s="44">
        <f t="shared" si="180"/>
        <v>3.2777041976442484E-6</v>
      </c>
      <c r="R420" s="73">
        <f t="shared" si="181"/>
        <v>3146.0323946389317</v>
      </c>
      <c r="S420" s="73">
        <f>Q420/(1/Mtc+1/(path_DqDp-V419))</f>
        <v>2.395410031872801E-6</v>
      </c>
      <c r="T420" s="52">
        <f>D420*S420/(path_DqDp-E420/D420)</f>
        <v>4.3311465255164534E-3</v>
      </c>
      <c r="U420" s="73">
        <f t="shared" si="182"/>
        <v>3146.301968474309</v>
      </c>
      <c r="V420" s="14">
        <f t="shared" si="183"/>
        <v>1.2598920391024437</v>
      </c>
      <c r="W420">
        <f t="shared" si="184"/>
        <v>3964.0008026931296</v>
      </c>
      <c r="X420">
        <f t="shared" si="185"/>
        <v>3.3707594121100237E-9</v>
      </c>
      <c r="Y420" s="44">
        <f t="shared" si="186"/>
        <v>-2.0975459132039843E-2</v>
      </c>
      <c r="Z420">
        <f t="shared" si="187"/>
        <v>3.3014572555661869E-8</v>
      </c>
      <c r="AA420" s="43">
        <f t="shared" si="188"/>
        <v>0.13040620271620121</v>
      </c>
    </row>
    <row r="421" spans="1:27">
      <c r="A421" s="74">
        <f t="shared" si="167"/>
        <v>413</v>
      </c>
      <c r="B421" s="73">
        <f t="shared" si="168"/>
        <v>12.341438300552126</v>
      </c>
      <c r="C421" s="51">
        <f t="shared" si="169"/>
        <v>-2.0975459132039842</v>
      </c>
      <c r="D421" s="73">
        <f t="shared" si="170"/>
        <v>3146.301968474309</v>
      </c>
      <c r="E421" s="73">
        <f t="shared" si="171"/>
        <v>3964.0008026931296</v>
      </c>
      <c r="F421" s="14">
        <f t="shared" si="172"/>
        <v>0.63356077531849542</v>
      </c>
      <c r="G421" s="14">
        <f>F421-(Gamma-lambda*LN(D421))</f>
        <v>-6.1629478722925568E-2</v>
      </c>
      <c r="H421" s="15">
        <f t="shared" si="173"/>
        <v>393.56685091642771</v>
      </c>
      <c r="I421" s="15">
        <f t="shared" si="174"/>
        <v>1284.9188707517501</v>
      </c>
      <c r="J421" s="73">
        <f t="shared" si="175"/>
        <v>3146.0323946389317</v>
      </c>
      <c r="K421" s="73">
        <f t="shared" si="165"/>
        <v>1.26</v>
      </c>
      <c r="L421" s="73">
        <f t="shared" si="176"/>
        <v>1.2598920391024437</v>
      </c>
      <c r="M421" s="73">
        <f t="shared" si="177"/>
        <v>1.0796089755626959E-4</v>
      </c>
      <c r="N421" s="44">
        <f t="shared" si="166"/>
        <v>2.0000000000000001E-4</v>
      </c>
      <c r="O421" s="44">
        <f t="shared" si="178"/>
        <v>2.159217951125392E-8</v>
      </c>
      <c r="P421" s="14">
        <f t="shared" si="179"/>
        <v>148.50552502895414</v>
      </c>
      <c r="Q421" s="44">
        <f t="shared" si="180"/>
        <v>3.2065579548381896E-6</v>
      </c>
      <c r="R421" s="73">
        <f t="shared" si="181"/>
        <v>3146.0424825741334</v>
      </c>
      <c r="S421" s="73">
        <f>Q421/(1/Mtc+1/(path_DqDp-V420))</f>
        <v>2.3434136178573511E-6</v>
      </c>
      <c r="T421" s="52">
        <f>D421*S421/(path_DqDp-E421/D421)</f>
        <v>4.2371433523072967E-3</v>
      </c>
      <c r="U421" s="73">
        <f t="shared" si="182"/>
        <v>3146.3062056176614</v>
      </c>
      <c r="V421" s="14">
        <f t="shared" si="183"/>
        <v>1.2598943825107267</v>
      </c>
      <c r="W421">
        <f t="shared" si="184"/>
        <v>3964.013514116331</v>
      </c>
      <c r="X421">
        <f t="shared" si="185"/>
        <v>3.2975960185161951E-9</v>
      </c>
      <c r="Y421" s="44">
        <f t="shared" si="186"/>
        <v>-2.0975434242264314E-2</v>
      </c>
      <c r="Z421">
        <f t="shared" si="187"/>
        <v>3.2298002669132784E-8</v>
      </c>
      <c r="AA421" s="43">
        <f t="shared" si="188"/>
        <v>0.13060623501420388</v>
      </c>
    </row>
    <row r="422" spans="1:27">
      <c r="A422" s="74">
        <f t="shared" si="167"/>
        <v>414</v>
      </c>
      <c r="B422" s="73">
        <f t="shared" si="168"/>
        <v>12.361442360011576</v>
      </c>
      <c r="C422" s="51">
        <f t="shared" si="169"/>
        <v>-2.0975434242264313</v>
      </c>
      <c r="D422" s="73">
        <f t="shared" si="170"/>
        <v>3146.3062056176614</v>
      </c>
      <c r="E422" s="73">
        <f t="shared" si="171"/>
        <v>3964.013514116331</v>
      </c>
      <c r="F422" s="14">
        <f t="shared" si="172"/>
        <v>0.63356073461126372</v>
      </c>
      <c r="G422" s="14">
        <f>F422-(Gamma-lambda*LN(D422))</f>
        <v>-6.1629499229582718E-2</v>
      </c>
      <c r="H422" s="15">
        <f t="shared" si="173"/>
        <v>393.56711592573413</v>
      </c>
      <c r="I422" s="15">
        <f t="shared" si="174"/>
        <v>1284.9205691401912</v>
      </c>
      <c r="J422" s="73">
        <f t="shared" si="175"/>
        <v>3146.0424825741334</v>
      </c>
      <c r="K422" s="73">
        <f t="shared" si="165"/>
        <v>1.26</v>
      </c>
      <c r="L422" s="73">
        <f t="shared" si="176"/>
        <v>1.2598943825107267</v>
      </c>
      <c r="M422" s="73">
        <f t="shared" si="177"/>
        <v>1.0561748927329084E-4</v>
      </c>
      <c r="N422" s="44">
        <f t="shared" si="166"/>
        <v>2.0000000000000001E-4</v>
      </c>
      <c r="O422" s="44">
        <f t="shared" si="178"/>
        <v>2.1123497854658169E-8</v>
      </c>
      <c r="P422" s="14">
        <f t="shared" si="179"/>
        <v>148.50552132829671</v>
      </c>
      <c r="Q422" s="44">
        <f t="shared" si="180"/>
        <v>3.1369560611831683E-6</v>
      </c>
      <c r="R422" s="73">
        <f t="shared" si="181"/>
        <v>3146.0523515711675</v>
      </c>
      <c r="S422" s="73">
        <f>Q422/(1/Mtc+1/(path_DqDp-V421))</f>
        <v>2.292545931848591E-6</v>
      </c>
      <c r="T422" s="52">
        <f>D422*S422/(path_DqDp-E422/D422)</f>
        <v>4.1451802807499476E-3</v>
      </c>
      <c r="U422" s="73">
        <f t="shared" si="182"/>
        <v>3146.3103507979422</v>
      </c>
      <c r="V422" s="14">
        <f t="shared" si="183"/>
        <v>1.2598966750515523</v>
      </c>
      <c r="W422">
        <f t="shared" si="184"/>
        <v>3964.0259496506105</v>
      </c>
      <c r="X422">
        <f t="shared" si="185"/>
        <v>3.2260206430687842E-9</v>
      </c>
      <c r="Y422" s="44">
        <f t="shared" si="186"/>
        <v>-2.0975409892745815E-2</v>
      </c>
      <c r="Z422">
        <f t="shared" si="187"/>
        <v>3.1596985053806683E-8</v>
      </c>
      <c r="AA422" s="43">
        <f t="shared" si="188"/>
        <v>0.13080626661118894</v>
      </c>
    </row>
    <row r="423" spans="1:27">
      <c r="A423" s="74">
        <f t="shared" si="167"/>
        <v>415</v>
      </c>
      <c r="B423" s="73">
        <f t="shared" si="168"/>
        <v>12.381446331360699</v>
      </c>
      <c r="C423" s="51">
        <f t="shared" si="169"/>
        <v>-2.0975409892745813</v>
      </c>
      <c r="D423" s="73">
        <f t="shared" si="170"/>
        <v>3146.3103507979422</v>
      </c>
      <c r="E423" s="73">
        <f t="shared" si="171"/>
        <v>3964.0259496506105</v>
      </c>
      <c r="F423" s="14">
        <f t="shared" si="172"/>
        <v>0.63356069478762289</v>
      </c>
      <c r="G423" s="14">
        <f>F423-(Gamma-lambda*LN(D423))</f>
        <v>-6.1629519291109158E-2</v>
      </c>
      <c r="H423" s="15">
        <f t="shared" si="173"/>
        <v>393.56737518309887</v>
      </c>
      <c r="I423" s="15">
        <f t="shared" si="174"/>
        <v>1284.9222306667441</v>
      </c>
      <c r="J423" s="73">
        <f t="shared" si="175"/>
        <v>3146.0523515711675</v>
      </c>
      <c r="K423" s="73">
        <f t="shared" si="165"/>
        <v>1.26</v>
      </c>
      <c r="L423" s="73">
        <f t="shared" si="176"/>
        <v>1.2598966750515523</v>
      </c>
      <c r="M423" s="73">
        <f t="shared" si="177"/>
        <v>1.0332494844766948E-4</v>
      </c>
      <c r="N423" s="44">
        <f t="shared" si="166"/>
        <v>2.0000000000000001E-4</v>
      </c>
      <c r="O423" s="44">
        <f t="shared" si="178"/>
        <v>2.0664989689533897E-8</v>
      </c>
      <c r="P423" s="14">
        <f t="shared" si="179"/>
        <v>148.50551770796574</v>
      </c>
      <c r="Q423" s="44">
        <f t="shared" si="180"/>
        <v>3.0688649922740054E-6</v>
      </c>
      <c r="R423" s="73">
        <f t="shared" si="181"/>
        <v>3146.0620063810934</v>
      </c>
      <c r="S423" s="73">
        <f>Q423/(1/Mtc+1/(path_DqDp-V422))</f>
        <v>2.2427824691593652E-6</v>
      </c>
      <c r="T423" s="52">
        <f>D423*S423/(path_DqDp-E423/D423)</f>
        <v>4.0552130417389632E-3</v>
      </c>
      <c r="U423" s="73">
        <f t="shared" si="182"/>
        <v>3146.3144060109839</v>
      </c>
      <c r="V423" s="14">
        <f t="shared" si="183"/>
        <v>1.2598989178291349</v>
      </c>
      <c r="W423">
        <f t="shared" si="184"/>
        <v>3964.0381152834561</v>
      </c>
      <c r="X423">
        <f t="shared" si="185"/>
        <v>3.1559988184146521E-9</v>
      </c>
      <c r="Y423" s="44">
        <f t="shared" si="186"/>
        <v>-2.0975386071757307E-2</v>
      </c>
      <c r="Z423">
        <f t="shared" si="187"/>
        <v>3.0911182208506335E-8</v>
      </c>
      <c r="AA423" s="43">
        <f t="shared" si="188"/>
        <v>0.13100629752237114</v>
      </c>
    </row>
    <row r="424" spans="1:27">
      <c r="A424" s="74">
        <f t="shared" si="167"/>
        <v>416</v>
      </c>
      <c r="B424" s="73">
        <f t="shared" si="168"/>
        <v>12.401450216511872</v>
      </c>
      <c r="C424" s="51">
        <f t="shared" si="169"/>
        <v>-2.0975386071757307</v>
      </c>
      <c r="D424" s="73">
        <f t="shared" si="170"/>
        <v>3146.3144060109839</v>
      </c>
      <c r="E424" s="73">
        <f t="shared" si="171"/>
        <v>3964.0381152834561</v>
      </c>
      <c r="F424" s="14">
        <f t="shared" si="172"/>
        <v>0.63356065582839327</v>
      </c>
      <c r="G424" s="14">
        <f>F424-(Gamma-lambda*LN(D424))</f>
        <v>-6.1629538917167603E-2</v>
      </c>
      <c r="H424" s="15">
        <f t="shared" si="173"/>
        <v>393.56762881336101</v>
      </c>
      <c r="I424" s="15">
        <f t="shared" si="174"/>
        <v>1284.923856131406</v>
      </c>
      <c r="J424" s="73">
        <f t="shared" si="175"/>
        <v>3146.0620063810934</v>
      </c>
      <c r="K424" s="73">
        <f t="shared" si="165"/>
        <v>1.26</v>
      </c>
      <c r="L424" s="73">
        <f t="shared" si="176"/>
        <v>1.2598989178291349</v>
      </c>
      <c r="M424" s="73">
        <f t="shared" si="177"/>
        <v>1.0108217086512994E-4</v>
      </c>
      <c r="N424" s="44">
        <f t="shared" si="166"/>
        <v>2.0000000000000001E-4</v>
      </c>
      <c r="O424" s="44">
        <f t="shared" si="178"/>
        <v>2.0216434173025988E-8</v>
      </c>
      <c r="P424" s="14">
        <f t="shared" si="179"/>
        <v>148.50551416621758</v>
      </c>
      <c r="Q424" s="44">
        <f t="shared" si="180"/>
        <v>3.0022519514727159E-6</v>
      </c>
      <c r="R424" s="73">
        <f t="shared" si="181"/>
        <v>3146.0714516518915</v>
      </c>
      <c r="S424" s="73">
        <f>Q424/(1/Mtc+1/(path_DqDp-V423))</f>
        <v>2.1940992571717152E-6</v>
      </c>
      <c r="T424" s="52">
        <f>D424*S424/(path_DqDp-E424/D424)</f>
        <v>3.9671983264587792E-3</v>
      </c>
      <c r="U424" s="73">
        <f t="shared" si="182"/>
        <v>3146.3183732093103</v>
      </c>
      <c r="V424" s="14">
        <f t="shared" si="183"/>
        <v>1.2599011119237151</v>
      </c>
      <c r="W424">
        <f t="shared" si="184"/>
        <v>3964.0500168724243</v>
      </c>
      <c r="X424">
        <f t="shared" si="185"/>
        <v>3.0874968252228195E-9</v>
      </c>
      <c r="Y424" s="44">
        <f t="shared" si="186"/>
        <v>-2.097536276782631E-2</v>
      </c>
      <c r="Z424">
        <f t="shared" si="187"/>
        <v>3.0240263926283817E-8</v>
      </c>
      <c r="AA424" s="43">
        <f t="shared" si="188"/>
        <v>0.13120632776263508</v>
      </c>
    </row>
    <row r="425" spans="1:27">
      <c r="A425" s="74">
        <f t="shared" si="167"/>
        <v>417</v>
      </c>
      <c r="B425" s="73">
        <f t="shared" si="168"/>
        <v>12.421454017335964</v>
      </c>
      <c r="C425" s="51">
        <f t="shared" si="169"/>
        <v>-2.0975362767826309</v>
      </c>
      <c r="D425" s="73">
        <f t="shared" si="170"/>
        <v>3146.3183732093103</v>
      </c>
      <c r="E425" s="73">
        <f t="shared" si="171"/>
        <v>3964.0500168724243</v>
      </c>
      <c r="F425" s="14">
        <f t="shared" si="172"/>
        <v>0.63356061771481165</v>
      </c>
      <c r="G425" s="14">
        <f>F425-(Gamma-lambda*LN(D425))</f>
        <v>-6.1629558117211158E-2</v>
      </c>
      <c r="H425" s="15">
        <f t="shared" si="173"/>
        <v>393.56787693865056</v>
      </c>
      <c r="I425" s="15">
        <f t="shared" si="174"/>
        <v>1284.9254463168156</v>
      </c>
      <c r="J425" s="73">
        <f t="shared" si="175"/>
        <v>3146.0714516518915</v>
      </c>
      <c r="K425" s="73">
        <f t="shared" si="165"/>
        <v>1.26</v>
      </c>
      <c r="L425" s="73">
        <f t="shared" si="176"/>
        <v>1.2599011119237151</v>
      </c>
      <c r="M425" s="73">
        <f t="shared" si="177"/>
        <v>9.8888076284886495E-5</v>
      </c>
      <c r="N425" s="44">
        <f t="shared" si="166"/>
        <v>2.0000000000000001E-4</v>
      </c>
      <c r="O425" s="44">
        <f t="shared" si="178"/>
        <v>1.9777615256977299E-8</v>
      </c>
      <c r="P425" s="14">
        <f t="shared" si="179"/>
        <v>148.50551070134651</v>
      </c>
      <c r="Q425" s="44">
        <f t="shared" si="180"/>
        <v>2.9370848541921563E-6</v>
      </c>
      <c r="R425" s="73">
        <f t="shared" si="181"/>
        <v>3146.0806919307024</v>
      </c>
      <c r="S425" s="73">
        <f>Q425/(1/Mtc+1/(path_DqDp-V424))</f>
        <v>2.1464728438420553E-6</v>
      </c>
      <c r="T425" s="52">
        <f>D425*S425/(path_DqDp-E425/D425)</f>
        <v>3.8810937656774298E-3</v>
      </c>
      <c r="U425" s="73">
        <f t="shared" si="182"/>
        <v>3146.3222543030761</v>
      </c>
      <c r="V425" s="14">
        <f t="shared" si="183"/>
        <v>1.2599032583920831</v>
      </c>
      <c r="W425">
        <f t="shared" si="184"/>
        <v>3964.0616601479696</v>
      </c>
      <c r="X425">
        <f t="shared" si="185"/>
        <v>3.0204816760399761E-9</v>
      </c>
      <c r="Y425" s="44">
        <f t="shared" si="186"/>
        <v>-2.0975339969729376E-2</v>
      </c>
      <c r="Z425">
        <f t="shared" si="187"/>
        <v>2.9583907192592841E-8</v>
      </c>
      <c r="AA425" s="43">
        <f t="shared" si="188"/>
        <v>0.13140635734654227</v>
      </c>
    </row>
    <row r="426" spans="1:27">
      <c r="A426" s="74">
        <f t="shared" si="167"/>
        <v>418</v>
      </c>
      <c r="B426" s="73">
        <f t="shared" si="168"/>
        <v>12.441457735663247</v>
      </c>
      <c r="C426" s="51">
        <f t="shared" si="169"/>
        <v>-2.0975339969729374</v>
      </c>
      <c r="D426" s="73">
        <f t="shared" si="170"/>
        <v>3146.3222543030761</v>
      </c>
      <c r="E426" s="73">
        <f t="shared" si="171"/>
        <v>3964.0616601479696</v>
      </c>
      <c r="F426" s="14">
        <f t="shared" si="172"/>
        <v>0.63356058042852204</v>
      </c>
      <c r="G426" s="14">
        <f>F426-(Gamma-lambda*LN(D426))</f>
        <v>-6.1629576900487537E-2</v>
      </c>
      <c r="H426" s="15">
        <f t="shared" si="173"/>
        <v>393.56811967844698</v>
      </c>
      <c r="I426" s="15">
        <f t="shared" si="174"/>
        <v>1284.9270019886271</v>
      </c>
      <c r="J426" s="73">
        <f t="shared" si="175"/>
        <v>3146.0806919307024</v>
      </c>
      <c r="K426" s="73">
        <f t="shared" si="165"/>
        <v>1.26</v>
      </c>
      <c r="L426" s="73">
        <f t="shared" si="176"/>
        <v>1.2599032583920831</v>
      </c>
      <c r="M426" s="73">
        <f t="shared" si="177"/>
        <v>9.6741607916950301E-5</v>
      </c>
      <c r="N426" s="44">
        <f t="shared" si="166"/>
        <v>2.0000000000000001E-4</v>
      </c>
      <c r="O426" s="44">
        <f t="shared" si="178"/>
        <v>1.934832158339006E-8</v>
      </c>
      <c r="P426" s="14">
        <f t="shared" si="179"/>
        <v>148.50550731168383</v>
      </c>
      <c r="Q426" s="44">
        <f t="shared" si="180"/>
        <v>2.8733323123709424E-6</v>
      </c>
      <c r="R426" s="73">
        <f t="shared" si="181"/>
        <v>3146.0897316660116</v>
      </c>
      <c r="S426" s="73">
        <f>Q426/(1/Mtc+1/(path_DqDp-V425))</f>
        <v>2.0998802863465244E-6</v>
      </c>
      <c r="T426" s="52">
        <f>D426*S426/(path_DqDp-E426/D426)</f>
        <v>3.7968579092903494E-3</v>
      </c>
      <c r="U426" s="73">
        <f t="shared" si="182"/>
        <v>3146.3260511609856</v>
      </c>
      <c r="V426" s="14">
        <f t="shared" si="183"/>
        <v>1.2599053582680853</v>
      </c>
      <c r="W426">
        <f t="shared" si="184"/>
        <v>3964.0730507161916</v>
      </c>
      <c r="X426">
        <f t="shared" si="185"/>
        <v>2.9549210993419186E-9</v>
      </c>
      <c r="Y426" s="44">
        <f t="shared" si="186"/>
        <v>-2.0975317666486692E-2</v>
      </c>
      <c r="Z426">
        <f t="shared" si="187"/>
        <v>2.8941795974855354E-8</v>
      </c>
      <c r="AA426" s="43">
        <f t="shared" si="188"/>
        <v>0.13160638628833823</v>
      </c>
    </row>
    <row r="427" spans="1:27">
      <c r="A427" s="74">
        <f t="shared" si="167"/>
        <v>419</v>
      </c>
      <c r="B427" s="73">
        <f t="shared" si="168"/>
        <v>12.461461373284266</v>
      </c>
      <c r="C427" s="51">
        <f t="shared" si="169"/>
        <v>-2.097531766648669</v>
      </c>
      <c r="D427" s="73">
        <f t="shared" si="170"/>
        <v>3146.3260511609856</v>
      </c>
      <c r="E427" s="73">
        <f t="shared" si="171"/>
        <v>3964.0730507161916</v>
      </c>
      <c r="F427" s="14">
        <f t="shared" si="172"/>
        <v>0.63356054395156702</v>
      </c>
      <c r="G427" s="14">
        <f>F427-(Gamma-lambda*LN(D427))</f>
        <v>-6.1629595276043614E-2</v>
      </c>
      <c r="H427" s="15">
        <f t="shared" si="173"/>
        <v>393.5683571496366</v>
      </c>
      <c r="I427" s="15">
        <f t="shared" si="174"/>
        <v>1284.9285238958814</v>
      </c>
      <c r="J427" s="73">
        <f t="shared" si="175"/>
        <v>3146.0897316660116</v>
      </c>
      <c r="K427" s="73">
        <f t="shared" si="165"/>
        <v>1.26</v>
      </c>
      <c r="L427" s="73">
        <f t="shared" si="176"/>
        <v>1.2599053582680853</v>
      </c>
      <c r="M427" s="73">
        <f t="shared" si="177"/>
        <v>9.4641731914757443E-5</v>
      </c>
      <c r="N427" s="44">
        <f t="shared" si="166"/>
        <v>2.0000000000000001E-4</v>
      </c>
      <c r="O427" s="44">
        <f t="shared" si="178"/>
        <v>1.892834638295149E-8</v>
      </c>
      <c r="P427" s="14">
        <f t="shared" si="179"/>
        <v>148.50550399559702</v>
      </c>
      <c r="Q427" s="44">
        <f t="shared" si="180"/>
        <v>2.810963619403447E-6</v>
      </c>
      <c r="R427" s="73">
        <f t="shared" si="181"/>
        <v>3146.0985752097909</v>
      </c>
      <c r="S427" s="73">
        <f>Q427/(1/Mtc+1/(path_DqDp-V426))</f>
        <v>2.0542991400592989E-6</v>
      </c>
      <c r="T427" s="52">
        <f>D427*S427/(path_DqDp-E427/D427)</f>
        <v>3.714450206462949E-3</v>
      </c>
      <c r="U427" s="73">
        <f t="shared" si="182"/>
        <v>3146.3297656111922</v>
      </c>
      <c r="V427" s="14">
        <f t="shared" si="183"/>
        <v>1.2599074125631256</v>
      </c>
      <c r="W427">
        <f t="shared" si="184"/>
        <v>3964.0841940615423</v>
      </c>
      <c r="X427">
        <f t="shared" si="185"/>
        <v>2.8907835240522166E-9</v>
      </c>
      <c r="Y427" s="44">
        <f t="shared" si="186"/>
        <v>-2.0975295847356787E-2</v>
      </c>
      <c r="Z427">
        <f t="shared" si="187"/>
        <v>2.8313621124112809E-8</v>
      </c>
      <c r="AA427" s="43">
        <f t="shared" si="188"/>
        <v>0.13180641460195935</v>
      </c>
    </row>
    <row r="428" spans="1:27">
      <c r="A428" s="74">
        <f t="shared" si="167"/>
        <v>420</v>
      </c>
      <c r="B428" s="73">
        <f t="shared" si="168"/>
        <v>12.481464931950709</v>
      </c>
      <c r="C428" s="51">
        <f t="shared" si="169"/>
        <v>-2.0975295847356787</v>
      </c>
      <c r="D428" s="73">
        <f t="shared" si="170"/>
        <v>3146.3297656111922</v>
      </c>
      <c r="E428" s="73">
        <f t="shared" si="171"/>
        <v>3964.0841940615423</v>
      </c>
      <c r="F428" s="14">
        <f t="shared" si="172"/>
        <v>0.63356050826637866</v>
      </c>
      <c r="G428" s="14">
        <f>F428-(Gamma-lambda*LN(D428))</f>
        <v>-6.1629613252730309E-2</v>
      </c>
      <c r="H428" s="15">
        <f t="shared" si="173"/>
        <v>393.56858946656916</v>
      </c>
      <c r="I428" s="15">
        <f t="shared" si="174"/>
        <v>1284.9300127713639</v>
      </c>
      <c r="J428" s="73">
        <f t="shared" si="175"/>
        <v>3146.0985752097909</v>
      </c>
      <c r="K428" s="73">
        <f t="shared" si="165"/>
        <v>1.26</v>
      </c>
      <c r="L428" s="73">
        <f t="shared" si="176"/>
        <v>1.2599074125631256</v>
      </c>
      <c r="M428" s="73">
        <f t="shared" si="177"/>
        <v>9.2587436874458362E-5</v>
      </c>
      <c r="N428" s="44">
        <f t="shared" si="166"/>
        <v>2.0000000000000001E-4</v>
      </c>
      <c r="O428" s="44">
        <f t="shared" si="178"/>
        <v>1.8517487374891673E-8</v>
      </c>
      <c r="P428" s="14">
        <f t="shared" si="179"/>
        <v>148.50550075148897</v>
      </c>
      <c r="Q428" s="44">
        <f t="shared" si="180"/>
        <v>2.7499487352676628E-6</v>
      </c>
      <c r="R428" s="73">
        <f t="shared" si="181"/>
        <v>3146.1072268195885</v>
      </c>
      <c r="S428" s="73">
        <f>Q428/(1/Mtc+1/(path_DqDp-V427))</f>
        <v>2.0097074476758645E-6</v>
      </c>
      <c r="T428" s="52">
        <f>D428*S428/(path_DqDp-E428/D428)</f>
        <v>3.6338309860322058E-3</v>
      </c>
      <c r="U428" s="73">
        <f t="shared" si="182"/>
        <v>3146.3333994421782</v>
      </c>
      <c r="V428" s="14">
        <f t="shared" si="183"/>
        <v>1.2599094222666491</v>
      </c>
      <c r="W428">
        <f t="shared" si="184"/>
        <v>3964.0950955494568</v>
      </c>
      <c r="X428">
        <f t="shared" si="185"/>
        <v>2.8280380642636583E-9</v>
      </c>
      <c r="Y428" s="44">
        <f t="shared" si="186"/>
        <v>-2.0975274501831349E-2</v>
      </c>
      <c r="Z428">
        <f t="shared" si="187"/>
        <v>2.7699080176159352E-8</v>
      </c>
      <c r="AA428" s="43">
        <f t="shared" si="188"/>
        <v>0.13200644230103953</v>
      </c>
    </row>
    <row r="429" spans="1:27">
      <c r="A429" s="74">
        <f t="shared" si="167"/>
        <v>421</v>
      </c>
      <c r="B429" s="73">
        <f t="shared" si="168"/>
        <v>12.501468413376241</v>
      </c>
      <c r="C429" s="51">
        <f t="shared" si="169"/>
        <v>-2.0975274501831351</v>
      </c>
      <c r="D429" s="73">
        <f t="shared" si="170"/>
        <v>3146.3333994421782</v>
      </c>
      <c r="E429" s="73">
        <f t="shared" si="171"/>
        <v>3964.0950955494568</v>
      </c>
      <c r="F429" s="14">
        <f t="shared" si="172"/>
        <v>0.63356047335577081</v>
      </c>
      <c r="G429" s="14">
        <f>F429-(Gamma-lambda*LN(D429))</f>
        <v>-6.1629630839205696E-2</v>
      </c>
      <c r="H429" s="15">
        <f t="shared" si="173"/>
        <v>393.5688167411127</v>
      </c>
      <c r="I429" s="15">
        <f t="shared" si="174"/>
        <v>1284.9314693319589</v>
      </c>
      <c r="J429" s="73">
        <f t="shared" si="175"/>
        <v>3146.1072268195885</v>
      </c>
      <c r="K429" s="73">
        <f t="shared" si="165"/>
        <v>1.26</v>
      </c>
      <c r="L429" s="73">
        <f t="shared" si="176"/>
        <v>1.2599094222666491</v>
      </c>
      <c r="M429" s="73">
        <f t="shared" si="177"/>
        <v>9.0577733350860612E-5</v>
      </c>
      <c r="N429" s="44">
        <f t="shared" si="166"/>
        <v>2.0000000000000001E-4</v>
      </c>
      <c r="O429" s="44">
        <f t="shared" si="178"/>
        <v>1.8115546670172123E-8</v>
      </c>
      <c r="P429" s="14">
        <f t="shared" si="179"/>
        <v>148.50549757779734</v>
      </c>
      <c r="Q429" s="44">
        <f t="shared" si="180"/>
        <v>2.690258272147721E-6</v>
      </c>
      <c r="R429" s="73">
        <f t="shared" si="181"/>
        <v>3146.1156906605806</v>
      </c>
      <c r="S429" s="73">
        <f>Q429/(1/Mtc+1/(path_DqDp-V428))</f>
        <v>1.9660837286981431E-6</v>
      </c>
      <c r="T429" s="52">
        <f>D429*S429/(path_DqDp-E429/D429)</f>
        <v>3.5549614375595508E-3</v>
      </c>
      <c r="U429" s="73">
        <f t="shared" si="182"/>
        <v>3146.3369544036159</v>
      </c>
      <c r="V429" s="14">
        <f t="shared" si="183"/>
        <v>1.2599113883466226</v>
      </c>
      <c r="W429">
        <f t="shared" si="184"/>
        <v>3964.105760428944</v>
      </c>
      <c r="X429">
        <f t="shared" si="185"/>
        <v>2.7666545044676897E-9</v>
      </c>
      <c r="Y429" s="44">
        <f t="shared" si="186"/>
        <v>-2.0975253619630176E-2</v>
      </c>
      <c r="Z429">
        <f t="shared" si="187"/>
        <v>2.7097877254360089E-8</v>
      </c>
      <c r="AA429" s="43">
        <f t="shared" si="188"/>
        <v>0.13220646939891678</v>
      </c>
    </row>
    <row r="430" spans="1:27">
      <c r="A430" s="74">
        <f t="shared" si="167"/>
        <v>422</v>
      </c>
      <c r="B430" s="73">
        <f t="shared" si="168"/>
        <v>12.521471819237339</v>
      </c>
      <c r="C430" s="51">
        <f t="shared" si="169"/>
        <v>-2.0975253619630174</v>
      </c>
      <c r="D430" s="73">
        <f t="shared" si="170"/>
        <v>3146.3369544036159</v>
      </c>
      <c r="E430" s="73">
        <f t="shared" si="171"/>
        <v>3964.105760428944</v>
      </c>
      <c r="F430" s="14">
        <f t="shared" si="172"/>
        <v>0.63356043920293015</v>
      </c>
      <c r="G430" s="14">
        <f>F430-(Gamma-lambda*LN(D430))</f>
        <v>-6.1629648043940555E-2</v>
      </c>
      <c r="H430" s="15">
        <f t="shared" si="173"/>
        <v>393.56903908270743</v>
      </c>
      <c r="I430" s="15">
        <f t="shared" si="174"/>
        <v>1284.932894278995</v>
      </c>
      <c r="J430" s="73">
        <f t="shared" si="175"/>
        <v>3146.1156906605806</v>
      </c>
      <c r="K430" s="73">
        <f t="shared" si="165"/>
        <v>1.26</v>
      </c>
      <c r="L430" s="73">
        <f t="shared" si="176"/>
        <v>1.2599113883466226</v>
      </c>
      <c r="M430" s="73">
        <f t="shared" si="177"/>
        <v>8.8611653377368427E-5</v>
      </c>
      <c r="N430" s="44">
        <f t="shared" si="166"/>
        <v>2.0000000000000001E-4</v>
      </c>
      <c r="O430" s="44">
        <f t="shared" si="178"/>
        <v>1.7722330675473687E-8</v>
      </c>
      <c r="P430" s="14">
        <f t="shared" si="179"/>
        <v>148.50549447299366</v>
      </c>
      <c r="Q430" s="44">
        <f t="shared" si="180"/>
        <v>2.6318634801751235E-6</v>
      </c>
      <c r="R430" s="73">
        <f t="shared" si="181"/>
        <v>3146.1239708075714</v>
      </c>
      <c r="S430" s="73">
        <f>Q430/(1/Mtc+1/(path_DqDp-V429))</f>
        <v>1.9234069690066986E-6</v>
      </c>
      <c r="T430" s="52">
        <f>D430*S430/(path_DqDp-E430/D430)</f>
        <v>3.4778035925383732E-3</v>
      </c>
      <c r="U430" s="73">
        <f t="shared" si="182"/>
        <v>3146.3404322072083</v>
      </c>
      <c r="V430" s="14">
        <f t="shared" si="183"/>
        <v>1.2599133117499974</v>
      </c>
      <c r="W430">
        <f t="shared" si="184"/>
        <v>3964.116193835102</v>
      </c>
      <c r="X430">
        <f t="shared" si="185"/>
        <v>2.7066032849052773E-9</v>
      </c>
      <c r="Y430" s="44">
        <f t="shared" si="186"/>
        <v>-2.0975233190696215E-2</v>
      </c>
      <c r="Z430">
        <f t="shared" si="187"/>
        <v>2.6509722874261732E-8</v>
      </c>
      <c r="AA430" s="43">
        <f t="shared" si="188"/>
        <v>0.13240649590863965</v>
      </c>
    </row>
    <row r="431" spans="1:27">
      <c r="A431" s="74">
        <f t="shared" si="167"/>
        <v>423</v>
      </c>
      <c r="B431" s="73">
        <f t="shared" si="168"/>
        <v>12.541475151174092</v>
      </c>
      <c r="C431" s="51">
        <f t="shared" si="169"/>
        <v>-2.0975233190696216</v>
      </c>
      <c r="D431" s="73">
        <f t="shared" si="170"/>
        <v>3146.3404322072083</v>
      </c>
      <c r="E431" s="73">
        <f t="shared" si="171"/>
        <v>3964.116193835102</v>
      </c>
      <c r="F431" s="14">
        <f t="shared" si="172"/>
        <v>0.63356040579140827</v>
      </c>
      <c r="G431" s="14">
        <f>F431-(Gamma-lambda*LN(D431))</f>
        <v>-6.1629664875221368E-2</v>
      </c>
      <c r="H431" s="15">
        <f t="shared" si="173"/>
        <v>393.56925659841852</v>
      </c>
      <c r="I431" s="15">
        <f t="shared" si="174"/>
        <v>1284.9342882985807</v>
      </c>
      <c r="J431" s="73">
        <f t="shared" si="175"/>
        <v>3146.1239708075714</v>
      </c>
      <c r="K431" s="73">
        <f t="shared" si="165"/>
        <v>1.26</v>
      </c>
      <c r="L431" s="73">
        <f t="shared" si="176"/>
        <v>1.2599133117499974</v>
      </c>
      <c r="M431" s="73">
        <f t="shared" si="177"/>
        <v>8.6688250002575629E-5</v>
      </c>
      <c r="N431" s="44">
        <f t="shared" si="166"/>
        <v>2.0000000000000001E-4</v>
      </c>
      <c r="O431" s="44">
        <f t="shared" si="178"/>
        <v>1.7337650000515125E-8</v>
      </c>
      <c r="P431" s="14">
        <f t="shared" si="179"/>
        <v>148.50549143558257</v>
      </c>
      <c r="Q431" s="44">
        <f t="shared" si="180"/>
        <v>2.5747362336646271E-6</v>
      </c>
      <c r="R431" s="73">
        <f t="shared" si="181"/>
        <v>3146.1320712469551</v>
      </c>
      <c r="S431" s="73">
        <f>Q431/(1/Mtc+1/(path_DqDp-V430))</f>
        <v>1.8816566107947698E-6</v>
      </c>
      <c r="T431" s="52">
        <f>D431*S431/(path_DqDp-E431/D431)</f>
        <v>3.4023203062530285E-3</v>
      </c>
      <c r="U431" s="73">
        <f t="shared" si="182"/>
        <v>3146.3438345275144</v>
      </c>
      <c r="V431" s="14">
        <f t="shared" si="183"/>
        <v>1.2599151934031687</v>
      </c>
      <c r="W431">
        <f t="shared" si="184"/>
        <v>3964.1264007916006</v>
      </c>
      <c r="X431">
        <f t="shared" si="185"/>
        <v>2.6478554874258524E-9</v>
      </c>
      <c r="Y431" s="44">
        <f t="shared" si="186"/>
        <v>-2.0975213205190728E-2</v>
      </c>
      <c r="Z431">
        <f t="shared" si="187"/>
        <v>2.5934333862597667E-8</v>
      </c>
      <c r="AA431" s="43">
        <f t="shared" si="188"/>
        <v>0.1326065218429735</v>
      </c>
    </row>
    <row r="432" spans="1:27">
      <c r="A432" s="74">
        <f t="shared" si="167"/>
        <v>424</v>
      </c>
      <c r="B432" s="73">
        <f t="shared" si="168"/>
        <v>12.561478410790992</v>
      </c>
      <c r="C432" s="51">
        <f t="shared" si="169"/>
        <v>-2.097521320519073</v>
      </c>
      <c r="D432" s="73">
        <f t="shared" si="170"/>
        <v>3146.3438345275144</v>
      </c>
      <c r="E432" s="73">
        <f t="shared" si="171"/>
        <v>3964.1264007916006</v>
      </c>
      <c r="F432" s="14">
        <f t="shared" si="172"/>
        <v>0.63356037310511393</v>
      </c>
      <c r="G432" s="14">
        <f>F432-(Gamma-lambda*LN(D432))</f>
        <v>-6.1629681341154985E-2</v>
      </c>
      <c r="H432" s="15">
        <f t="shared" si="173"/>
        <v>393.56946939298734</v>
      </c>
      <c r="I432" s="15">
        <f t="shared" si="174"/>
        <v>1284.9356520619356</v>
      </c>
      <c r="J432" s="73">
        <f t="shared" si="175"/>
        <v>3146.1320712469551</v>
      </c>
      <c r="K432" s="73">
        <f t="shared" si="165"/>
        <v>1.26</v>
      </c>
      <c r="L432" s="73">
        <f t="shared" si="176"/>
        <v>1.2599151934031687</v>
      </c>
      <c r="M432" s="73">
        <f t="shared" si="177"/>
        <v>8.480659683129943E-5</v>
      </c>
      <c r="N432" s="44">
        <f t="shared" si="166"/>
        <v>2.0000000000000001E-4</v>
      </c>
      <c r="O432" s="44">
        <f t="shared" si="178"/>
        <v>1.6961319366259887E-8</v>
      </c>
      <c r="P432" s="14">
        <f t="shared" si="179"/>
        <v>148.50548846410129</v>
      </c>
      <c r="Q432" s="44">
        <f t="shared" si="180"/>
        <v>2.5188490174820454E-6</v>
      </c>
      <c r="R432" s="73">
        <f t="shared" si="181"/>
        <v>3146.1399958786319</v>
      </c>
      <c r="S432" s="73">
        <f>Q432/(1/Mtc+1/(path_DqDp-V431))</f>
        <v>1.840812542599002E-6</v>
      </c>
      <c r="T432" s="52">
        <f>D432*S432/(path_DqDp-E432/D432)</f>
        <v>3.3284752398100932E-3</v>
      </c>
      <c r="U432" s="73">
        <f t="shared" si="182"/>
        <v>3146.3471630027543</v>
      </c>
      <c r="V432" s="14">
        <f t="shared" si="183"/>
        <v>1.2599170342124195</v>
      </c>
      <c r="W432">
        <f t="shared" si="184"/>
        <v>3964.1363862130902</v>
      </c>
      <c r="X432">
        <f t="shared" si="185"/>
        <v>2.5903828214812866E-9</v>
      </c>
      <c r="Y432" s="44">
        <f t="shared" si="186"/>
        <v>-2.0975193653488541E-2</v>
      </c>
      <c r="Z432">
        <f t="shared" si="187"/>
        <v>2.5371433167686062E-8</v>
      </c>
      <c r="AA432" s="43">
        <f t="shared" si="188"/>
        <v>0.13280654721440666</v>
      </c>
    </row>
    <row r="433" spans="1:27">
      <c r="A433" s="74">
        <f t="shared" si="167"/>
        <v>425</v>
      </c>
      <c r="B433" s="73">
        <f t="shared" si="168"/>
        <v>12.581481599657714</v>
      </c>
      <c r="C433" s="51">
        <f t="shared" si="169"/>
        <v>-2.097519365348854</v>
      </c>
      <c r="D433" s="73">
        <f t="shared" si="170"/>
        <v>3146.3471630027543</v>
      </c>
      <c r="E433" s="73">
        <f t="shared" si="171"/>
        <v>3964.1363862130902</v>
      </c>
      <c r="F433" s="14">
        <f t="shared" si="172"/>
        <v>0.63356034112830517</v>
      </c>
      <c r="G433" s="14">
        <f>F433-(Gamma-lambda*LN(D433))</f>
        <v>-6.1629697449671839E-2</v>
      </c>
      <c r="H433" s="15">
        <f t="shared" si="173"/>
        <v>393.56967756888241</v>
      </c>
      <c r="I433" s="15">
        <f t="shared" si="174"/>
        <v>1284.9369862257138</v>
      </c>
      <c r="J433" s="73">
        <f t="shared" si="175"/>
        <v>3146.1399958786319</v>
      </c>
      <c r="K433" s="73">
        <f t="shared" si="165"/>
        <v>1.26</v>
      </c>
      <c r="L433" s="73">
        <f t="shared" si="176"/>
        <v>1.2599170342124195</v>
      </c>
      <c r="M433" s="73">
        <f t="shared" si="177"/>
        <v>8.2965787580491224E-5</v>
      </c>
      <c r="N433" s="44">
        <f t="shared" si="166"/>
        <v>2.0000000000000001E-4</v>
      </c>
      <c r="O433" s="44">
        <f t="shared" si="178"/>
        <v>1.6593157516098246E-8</v>
      </c>
      <c r="P433" s="14">
        <f t="shared" si="179"/>
        <v>148.50548555711867</v>
      </c>
      <c r="Q433" s="44">
        <f t="shared" si="180"/>
        <v>2.4641749138539231E-6</v>
      </c>
      <c r="R433" s="73">
        <f t="shared" si="181"/>
        <v>3146.1477485178852</v>
      </c>
      <c r="S433" s="73">
        <f>Q433/(1/Mtc+1/(path_DqDp-V432))</f>
        <v>1.8008550896534048E-6</v>
      </c>
      <c r="T433" s="52">
        <f>D433*S433/(path_DqDp-E433/D433)</f>
        <v>3.2562328427515612E-3</v>
      </c>
      <c r="U433" s="73">
        <f t="shared" si="182"/>
        <v>3146.3504192355972</v>
      </c>
      <c r="V433" s="14">
        <f t="shared" si="183"/>
        <v>1.2599188350643584</v>
      </c>
      <c r="W433">
        <f t="shared" si="184"/>
        <v>3964.1461549075693</v>
      </c>
      <c r="X433">
        <f t="shared" si="185"/>
        <v>2.5341576105737273E-9</v>
      </c>
      <c r="Y433" s="44">
        <f t="shared" si="186"/>
        <v>-2.0975174526173413E-2</v>
      </c>
      <c r="Z433">
        <f t="shared" si="187"/>
        <v>2.482074975764654E-8</v>
      </c>
      <c r="AA433" s="43">
        <f t="shared" si="188"/>
        <v>0.13300657203515642</v>
      </c>
    </row>
    <row r="434" spans="1:27">
      <c r="A434" s="74">
        <f t="shared" si="167"/>
        <v>426</v>
      </c>
      <c r="B434" s="73">
        <f t="shared" si="168"/>
        <v>12.601484719309862</v>
      </c>
      <c r="C434" s="51">
        <f t="shared" si="169"/>
        <v>-2.0975174526173412</v>
      </c>
      <c r="D434" s="73">
        <f t="shared" si="170"/>
        <v>3146.3504192355972</v>
      </c>
      <c r="E434" s="73">
        <f t="shared" si="171"/>
        <v>3964.1461549075693</v>
      </c>
      <c r="F434" s="14">
        <f t="shared" si="172"/>
        <v>0.63356030984558165</v>
      </c>
      <c r="G434" s="14">
        <f>F434-(Gamma-lambda*LN(D434))</f>
        <v>-6.1629713208530723E-2</v>
      </c>
      <c r="H434" s="15">
        <f t="shared" si="173"/>
        <v>393.569881226348</v>
      </c>
      <c r="I434" s="15">
        <f t="shared" si="174"/>
        <v>1284.9382914323196</v>
      </c>
      <c r="J434" s="73">
        <f t="shared" si="175"/>
        <v>3146.1477485178852</v>
      </c>
      <c r="K434" s="73">
        <f t="shared" si="165"/>
        <v>1.26</v>
      </c>
      <c r="L434" s="73">
        <f t="shared" si="176"/>
        <v>1.2599188350643584</v>
      </c>
      <c r="M434" s="73">
        <f t="shared" si="177"/>
        <v>8.1164935641586666E-5</v>
      </c>
      <c r="N434" s="44">
        <f t="shared" si="166"/>
        <v>2.0000000000000001E-4</v>
      </c>
      <c r="O434" s="44">
        <f t="shared" si="178"/>
        <v>1.6232987128317335E-8</v>
      </c>
      <c r="P434" s="14">
        <f t="shared" si="179"/>
        <v>148.50548271323473</v>
      </c>
      <c r="Q434" s="44">
        <f t="shared" si="180"/>
        <v>2.4106875893684918E-6</v>
      </c>
      <c r="R434" s="73">
        <f t="shared" si="181"/>
        <v>3146.1553328972168</v>
      </c>
      <c r="S434" s="73">
        <f>Q434/(1/Mtc+1/(path_DqDp-V433))</f>
        <v>1.7617650043833729E-6</v>
      </c>
      <c r="T434" s="52">
        <f>D434*S434/(path_DqDp-E434/D434)</f>
        <v>3.1855583359189153E-3</v>
      </c>
      <c r="U434" s="73">
        <f t="shared" si="182"/>
        <v>3146.3536047939333</v>
      </c>
      <c r="V434" s="14">
        <f t="shared" si="183"/>
        <v>1.2599205968263472</v>
      </c>
      <c r="W434">
        <f t="shared" si="184"/>
        <v>3964.1557115787014</v>
      </c>
      <c r="X434">
        <f t="shared" si="185"/>
        <v>2.4791527788995814E-9</v>
      </c>
      <c r="Y434" s="44">
        <f t="shared" si="186"/>
        <v>-2.0975155814033506E-2</v>
      </c>
      <c r="Z434">
        <f t="shared" si="187"/>
        <v>2.4282018487424442E-8</v>
      </c>
      <c r="AA434" s="43">
        <f t="shared" si="188"/>
        <v>0.13320659631717491</v>
      </c>
    </row>
    <row r="435" spans="1:27">
      <c r="A435" s="74">
        <f t="shared" si="167"/>
        <v>427</v>
      </c>
      <c r="B435" s="73">
        <f t="shared" si="168"/>
        <v>12.621487771249706</v>
      </c>
      <c r="C435" s="51">
        <f t="shared" si="169"/>
        <v>-2.0975155814033508</v>
      </c>
      <c r="D435" s="73">
        <f t="shared" si="170"/>
        <v>3146.3536047939333</v>
      </c>
      <c r="E435" s="73">
        <f t="shared" si="171"/>
        <v>3964.1557115787014</v>
      </c>
      <c r="F435" s="14">
        <f t="shared" si="172"/>
        <v>0.63356027924187741</v>
      </c>
      <c r="G435" s="14">
        <f>F435-(Gamma-lambda*LN(D435))</f>
        <v>-6.1629728625321789E-2</v>
      </c>
      <c r="H435" s="15">
        <f t="shared" si="173"/>
        <v>393.57008046345322</v>
      </c>
      <c r="I435" s="15">
        <f t="shared" si="174"/>
        <v>1284.9395683102161</v>
      </c>
      <c r="J435" s="73">
        <f t="shared" si="175"/>
        <v>3146.1553328972168</v>
      </c>
      <c r="K435" s="73">
        <f t="shared" si="165"/>
        <v>1.26</v>
      </c>
      <c r="L435" s="73">
        <f t="shared" si="176"/>
        <v>1.2599205968263472</v>
      </c>
      <c r="M435" s="73">
        <f t="shared" si="177"/>
        <v>7.9403173652847769E-5</v>
      </c>
      <c r="N435" s="44">
        <f t="shared" si="166"/>
        <v>2.0000000000000001E-4</v>
      </c>
      <c r="O435" s="44">
        <f t="shared" si="178"/>
        <v>1.5880634730569554E-8</v>
      </c>
      <c r="P435" s="14">
        <f t="shared" si="179"/>
        <v>148.50547993107978</v>
      </c>
      <c r="Q435" s="44">
        <f t="shared" si="180"/>
        <v>2.3583612822734054E-6</v>
      </c>
      <c r="R435" s="73">
        <f t="shared" si="181"/>
        <v>3146.1627526681418</v>
      </c>
      <c r="S435" s="73">
        <f>Q435/(1/Mtc+1/(path_DqDp-V434))</f>
        <v>1.7235234571168664E-6</v>
      </c>
      <c r="T435" s="52">
        <f>D435*S435/(path_DqDp-E435/D435)</f>
        <v>3.1164176947075669E-3</v>
      </c>
      <c r="U435" s="73">
        <f t="shared" si="182"/>
        <v>3146.3567212116282</v>
      </c>
      <c r="V435" s="14">
        <f t="shared" si="183"/>
        <v>1.2599223203469183</v>
      </c>
      <c r="W435">
        <f t="shared" si="184"/>
        <v>3964.1650608280765</v>
      </c>
      <c r="X435">
        <f t="shared" si="185"/>
        <v>2.4253418382981782E-9</v>
      </c>
      <c r="Y435" s="44">
        <f t="shared" si="186"/>
        <v>-2.0975137508056938E-2</v>
      </c>
      <c r="Z435">
        <f t="shared" si="187"/>
        <v>2.3754979962353012E-8</v>
      </c>
      <c r="AA435" s="43">
        <f t="shared" si="188"/>
        <v>0.13340662007215487</v>
      </c>
    </row>
    <row r="436" spans="1:27">
      <c r="A436" s="74">
        <f t="shared" si="167"/>
        <v>428</v>
      </c>
      <c r="B436" s="73">
        <f t="shared" si="168"/>
        <v>12.641490756946922</v>
      </c>
      <c r="C436" s="51">
        <f t="shared" si="169"/>
        <v>-2.0975137508056938</v>
      </c>
      <c r="D436" s="73">
        <f t="shared" si="170"/>
        <v>3146.3567212116282</v>
      </c>
      <c r="E436" s="73">
        <f t="shared" si="171"/>
        <v>3964.1650608280765</v>
      </c>
      <c r="F436" s="14">
        <f t="shared" si="172"/>
        <v>0.63356024930245358</v>
      </c>
      <c r="G436" s="14">
        <f>F436-(Gamma-lambda*LN(D436))</f>
        <v>-6.1629743707470097E-2</v>
      </c>
      <c r="H436" s="15">
        <f t="shared" si="173"/>
        <v>393.5702753761384</v>
      </c>
      <c r="I436" s="15">
        <f t="shared" si="174"/>
        <v>1284.9408174742293</v>
      </c>
      <c r="J436" s="73">
        <f t="shared" si="175"/>
        <v>3146.1627526681418</v>
      </c>
      <c r="K436" s="73">
        <f t="shared" si="165"/>
        <v>1.26</v>
      </c>
      <c r="L436" s="73">
        <f t="shared" si="176"/>
        <v>1.2599223203469183</v>
      </c>
      <c r="M436" s="73">
        <f t="shared" si="177"/>
        <v>7.7679653081696998E-5</v>
      </c>
      <c r="N436" s="44">
        <f t="shared" si="166"/>
        <v>2.0000000000000001E-4</v>
      </c>
      <c r="O436" s="44">
        <f t="shared" si="178"/>
        <v>1.55359306163394E-8</v>
      </c>
      <c r="P436" s="14">
        <f t="shared" si="179"/>
        <v>148.50547720931397</v>
      </c>
      <c r="Q436" s="44">
        <f t="shared" si="180"/>
        <v>2.3071707900702739E-6</v>
      </c>
      <c r="R436" s="73">
        <f t="shared" si="181"/>
        <v>3146.1700114029454</v>
      </c>
      <c r="S436" s="73">
        <f>Q436/(1/Mtc+1/(path_DqDp-V435))</f>
        <v>1.6861120270127452E-6</v>
      </c>
      <c r="T436" s="52">
        <f>D436*S436/(path_DqDp-E436/D436)</f>
        <v>3.0487776327117709E-3</v>
      </c>
      <c r="U436" s="73">
        <f t="shared" si="182"/>
        <v>3146.3597699892607</v>
      </c>
      <c r="V436" s="14">
        <f t="shared" si="183"/>
        <v>1.2599240064561834</v>
      </c>
      <c r="W436">
        <f t="shared" si="184"/>
        <v>3964.1742071574249</v>
      </c>
      <c r="X436">
        <f t="shared" si="185"/>
        <v>2.3726988755051492E-9</v>
      </c>
      <c r="Y436" s="44">
        <f t="shared" si="186"/>
        <v>-2.0975119599427446E-2</v>
      </c>
      <c r="Z436">
        <f t="shared" si="187"/>
        <v>2.3239380412118854E-8</v>
      </c>
      <c r="AA436" s="43">
        <f t="shared" si="188"/>
        <v>0.13360664331153529</v>
      </c>
    </row>
    <row r="437" spans="1:27">
      <c r="A437" s="74">
        <f t="shared" si="167"/>
        <v>429</v>
      </c>
      <c r="B437" s="73">
        <f t="shared" si="168"/>
        <v>12.661493677839282</v>
      </c>
      <c r="C437" s="51">
        <f t="shared" si="169"/>
        <v>-2.0975119599427448</v>
      </c>
      <c r="D437" s="73">
        <f t="shared" si="170"/>
        <v>3146.3597699892607</v>
      </c>
      <c r="E437" s="73">
        <f t="shared" si="171"/>
        <v>3964.1742071574249</v>
      </c>
      <c r="F437" s="14">
        <f t="shared" si="172"/>
        <v>0.63356022001289114</v>
      </c>
      <c r="G437" s="14">
        <f>F437-(Gamma-lambda*LN(D437))</f>
        <v>-6.1629758462239947E-2</v>
      </c>
      <c r="H437" s="15">
        <f t="shared" si="173"/>
        <v>393.57046605826184</v>
      </c>
      <c r="I437" s="15">
        <f t="shared" si="174"/>
        <v>1284.9420395258414</v>
      </c>
      <c r="J437" s="73">
        <f t="shared" si="175"/>
        <v>3146.1700114029454</v>
      </c>
      <c r="K437" s="73">
        <f t="shared" si="165"/>
        <v>1.26</v>
      </c>
      <c r="L437" s="73">
        <f t="shared" si="176"/>
        <v>1.2599240064561834</v>
      </c>
      <c r="M437" s="73">
        <f t="shared" si="177"/>
        <v>7.5993543816599285E-5</v>
      </c>
      <c r="N437" s="44">
        <f t="shared" si="166"/>
        <v>2.0000000000000001E-4</v>
      </c>
      <c r="O437" s="44">
        <f t="shared" si="178"/>
        <v>1.5198708763319856E-8</v>
      </c>
      <c r="P437" s="14">
        <f t="shared" si="179"/>
        <v>148.50547454662649</v>
      </c>
      <c r="Q437" s="44">
        <f t="shared" si="180"/>
        <v>2.2570914573927859E-6</v>
      </c>
      <c r="R437" s="73">
        <f t="shared" si="181"/>
        <v>3146.1771125964015</v>
      </c>
      <c r="S437" s="73">
        <f>Q437/(1/Mtc+1/(path_DqDp-V436))</f>
        <v>1.6495126931966032E-6</v>
      </c>
      <c r="T437" s="52">
        <f>D437*S437/(path_DqDp-E437/D437)</f>
        <v>2.9826055857426221E-3</v>
      </c>
      <c r="U437" s="73">
        <f t="shared" si="182"/>
        <v>3146.3627525948464</v>
      </c>
      <c r="V437" s="14">
        <f t="shared" si="183"/>
        <v>1.2599256559662333</v>
      </c>
      <c r="W437">
        <f t="shared" si="184"/>
        <v>3964.1831549707854</v>
      </c>
      <c r="X437">
        <f t="shared" si="185"/>
        <v>2.3211985396969644E-9</v>
      </c>
      <c r="Y437" s="44">
        <f t="shared" si="186"/>
        <v>-2.0975102079520143E-2</v>
      </c>
      <c r="Z437">
        <f t="shared" si="187"/>
        <v>2.2734971579752047E-8</v>
      </c>
      <c r="AA437" s="43">
        <f t="shared" si="188"/>
        <v>0.13380666604650687</v>
      </c>
    </row>
    <row r="438" spans="1:27">
      <c r="A438" s="74">
        <f t="shared" si="167"/>
        <v>430</v>
      </c>
      <c r="B438" s="73">
        <f t="shared" si="168"/>
        <v>12.681496535333348</v>
      </c>
      <c r="C438" s="51">
        <f t="shared" si="169"/>
        <v>-2.0975102079520145</v>
      </c>
      <c r="D438" s="73">
        <f t="shared" si="170"/>
        <v>3146.3627525948464</v>
      </c>
      <c r="E438" s="73">
        <f t="shared" si="171"/>
        <v>3964.1831549707854</v>
      </c>
      <c r="F438" s="14">
        <f t="shared" si="172"/>
        <v>0.63356019135908392</v>
      </c>
      <c r="G438" s="14">
        <f>F438-(Gamma-lambda*LN(D438))</f>
        <v>-6.1629772896737989E-2</v>
      </c>
      <c r="H438" s="15">
        <f t="shared" si="173"/>
        <v>393.57065260164507</v>
      </c>
      <c r="I438" s="15">
        <f t="shared" si="174"/>
        <v>1284.9432350534826</v>
      </c>
      <c r="J438" s="73">
        <f t="shared" si="175"/>
        <v>3146.1771125964015</v>
      </c>
      <c r="K438" s="73">
        <f t="shared" si="165"/>
        <v>1.26</v>
      </c>
      <c r="L438" s="73">
        <f t="shared" si="176"/>
        <v>1.2599256559662333</v>
      </c>
      <c r="M438" s="73">
        <f t="shared" si="177"/>
        <v>7.4344033766715611E-5</v>
      </c>
      <c r="N438" s="44">
        <f t="shared" si="166"/>
        <v>2.0000000000000001E-4</v>
      </c>
      <c r="O438" s="44">
        <f t="shared" si="178"/>
        <v>1.4868806753343123E-8</v>
      </c>
      <c r="P438" s="14">
        <f t="shared" si="179"/>
        <v>148.5054719417349</v>
      </c>
      <c r="Q438" s="44">
        <f t="shared" si="180"/>
        <v>2.2080991641156755E-6</v>
      </c>
      <c r="R438" s="73">
        <f t="shared" si="181"/>
        <v>3146.1840596674542</v>
      </c>
      <c r="S438" s="73">
        <f>Q438/(1/Mtc+1/(path_DqDp-V437))</f>
        <v>1.6137078260655355E-6</v>
      </c>
      <c r="T438" s="52">
        <f>D438*S438/(path_DqDp-E438/D438)</f>
        <v>2.9178696961495326E-3</v>
      </c>
      <c r="U438" s="73">
        <f t="shared" si="182"/>
        <v>3146.3656704645427</v>
      </c>
      <c r="V438" s="14">
        <f t="shared" si="183"/>
        <v>1.2599272696715293</v>
      </c>
      <c r="W438">
        <f t="shared" si="184"/>
        <v>3964.1919085766222</v>
      </c>
      <c r="X438">
        <f t="shared" si="185"/>
        <v>2.2708160302724064E-9</v>
      </c>
      <c r="Y438" s="44">
        <f t="shared" si="186"/>
        <v>-2.0975084939897359E-2</v>
      </c>
      <c r="Z438">
        <f t="shared" si="187"/>
        <v>2.2241510587511258E-8</v>
      </c>
      <c r="AA438" s="43">
        <f t="shared" si="188"/>
        <v>0.13400668828801746</v>
      </c>
    </row>
    <row r="439" spans="1:27">
      <c r="A439" s="74">
        <f t="shared" si="167"/>
        <v>431</v>
      </c>
      <c r="B439" s="73">
        <f t="shared" si="168"/>
        <v>12.701499330805166</v>
      </c>
      <c r="C439" s="51">
        <f t="shared" si="169"/>
        <v>-2.0975084939897357</v>
      </c>
      <c r="D439" s="73">
        <f t="shared" si="170"/>
        <v>3146.3656704645427</v>
      </c>
      <c r="E439" s="73">
        <f t="shared" si="171"/>
        <v>3964.1919085766222</v>
      </c>
      <c r="F439" s="14">
        <f t="shared" si="172"/>
        <v>0.6335601633272322</v>
      </c>
      <c r="G439" s="14">
        <f>F439-(Gamma-lambda*LN(D439))</f>
        <v>-6.1629787017916104E-2</v>
      </c>
      <c r="H439" s="15">
        <f t="shared" si="173"/>
        <v>393.57083509611635</v>
      </c>
      <c r="I439" s="15">
        <f t="shared" si="174"/>
        <v>1284.9444046328138</v>
      </c>
      <c r="J439" s="73">
        <f t="shared" si="175"/>
        <v>3146.1840596674542</v>
      </c>
      <c r="K439" s="73">
        <f t="shared" si="165"/>
        <v>1.26</v>
      </c>
      <c r="L439" s="73">
        <f t="shared" si="176"/>
        <v>1.2599272696715293</v>
      </c>
      <c r="M439" s="73">
        <f t="shared" si="177"/>
        <v>7.273032847066041E-5</v>
      </c>
      <c r="N439" s="44">
        <f t="shared" si="166"/>
        <v>2.0000000000000001E-4</v>
      </c>
      <c r="O439" s="44">
        <f t="shared" si="178"/>
        <v>1.4546065694132083E-8</v>
      </c>
      <c r="P439" s="14">
        <f t="shared" si="179"/>
        <v>148.50546939338477</v>
      </c>
      <c r="Q439" s="44">
        <f t="shared" si="180"/>
        <v>2.1601703137340962E-6</v>
      </c>
      <c r="R439" s="73">
        <f t="shared" si="181"/>
        <v>3146.1908559608614</v>
      </c>
      <c r="S439" s="73">
        <f>Q439/(1/Mtc+1/(path_DqDp-V438))</f>
        <v>1.5786801787907441E-6</v>
      </c>
      <c r="T439" s="52">
        <f>D439*S439/(path_DqDp-E439/D439)</f>
        <v>2.8545387974974997E-3</v>
      </c>
      <c r="U439" s="73">
        <f t="shared" si="182"/>
        <v>3146.3685250033404</v>
      </c>
      <c r="V439" s="14">
        <f t="shared" si="183"/>
        <v>1.2599288483492868</v>
      </c>
      <c r="W439">
        <f t="shared" si="184"/>
        <v>3964.2004721899029</v>
      </c>
      <c r="X439">
        <f t="shared" si="185"/>
        <v>2.2215270849116728E-9</v>
      </c>
      <c r="Y439" s="44">
        <f t="shared" si="186"/>
        <v>-2.097506817230458E-2</v>
      </c>
      <c r="Z439">
        <f t="shared" si="187"/>
        <v>2.1758759839746633E-8</v>
      </c>
      <c r="AA439" s="43">
        <f t="shared" si="188"/>
        <v>0.13420671004677728</v>
      </c>
    </row>
    <row r="440" spans="1:27">
      <c r="A440" s="74">
        <f t="shared" si="167"/>
        <v>432</v>
      </c>
      <c r="B440" s="73">
        <f t="shared" si="168"/>
        <v>12.721502065600909</v>
      </c>
      <c r="C440" s="51">
        <f t="shared" si="169"/>
        <v>-2.0975068172304581</v>
      </c>
      <c r="D440" s="73">
        <f t="shared" si="170"/>
        <v>3146.3685250033404</v>
      </c>
      <c r="E440" s="73">
        <f t="shared" si="171"/>
        <v>3964.2004721899029</v>
      </c>
      <c r="F440" s="14">
        <f t="shared" si="172"/>
        <v>0.63356013590383575</v>
      </c>
      <c r="G440" s="14">
        <f>F440-(Gamma-lambda*LN(D440))</f>
        <v>-6.1629800832575632E-2</v>
      </c>
      <c r="H440" s="15">
        <f t="shared" si="173"/>
        <v>393.57101362955484</v>
      </c>
      <c r="I440" s="15">
        <f t="shared" si="174"/>
        <v>1284.9455488270021</v>
      </c>
      <c r="J440" s="73">
        <f t="shared" si="175"/>
        <v>3146.1908559608614</v>
      </c>
      <c r="K440" s="73">
        <f t="shared" si="165"/>
        <v>1.26</v>
      </c>
      <c r="L440" s="73">
        <f t="shared" si="176"/>
        <v>1.2599288483492868</v>
      </c>
      <c r="M440" s="73">
        <f t="shared" si="177"/>
        <v>7.1151650713252579E-5</v>
      </c>
      <c r="N440" s="44">
        <f t="shared" si="166"/>
        <v>2.0000000000000001E-4</v>
      </c>
      <c r="O440" s="44">
        <f t="shared" si="178"/>
        <v>1.4230330142650516E-8</v>
      </c>
      <c r="P440" s="14">
        <f t="shared" si="179"/>
        <v>148.50546690034872</v>
      </c>
      <c r="Q440" s="44">
        <f t="shared" si="180"/>
        <v>2.1132818219804209E-6</v>
      </c>
      <c r="R440" s="73">
        <f t="shared" si="181"/>
        <v>3146.1975047488058</v>
      </c>
      <c r="S440" s="73">
        <f>Q440/(1/Mtc+1/(path_DqDp-V439))</f>
        <v>1.5444128789938743E-6</v>
      </c>
      <c r="T440" s="52">
        <f>D440*S440/(path_DqDp-E440/D440)</f>
        <v>2.7925823995566881E-3</v>
      </c>
      <c r="U440" s="73">
        <f t="shared" si="182"/>
        <v>3146.3713175857401</v>
      </c>
      <c r="V440" s="14">
        <f t="shared" si="183"/>
        <v>1.2599303927598484</v>
      </c>
      <c r="W440">
        <f t="shared" si="184"/>
        <v>3964.2088499341235</v>
      </c>
      <c r="X440">
        <f t="shared" si="185"/>
        <v>2.1733079678792413E-9</v>
      </c>
      <c r="Y440" s="44">
        <f t="shared" si="186"/>
        <v>-2.0975051768666469E-2</v>
      </c>
      <c r="Z440">
        <f t="shared" si="187"/>
        <v>2.1286486886481166E-8</v>
      </c>
      <c r="AA440" s="43">
        <f t="shared" si="188"/>
        <v>0.13440673133326417</v>
      </c>
    </row>
    <row r="441" spans="1:27">
      <c r="A441" s="74">
        <f t="shared" si="167"/>
        <v>433</v>
      </c>
      <c r="B441" s="73">
        <f t="shared" si="168"/>
        <v>12.741504741037534</v>
      </c>
      <c r="C441" s="51">
        <f t="shared" si="169"/>
        <v>-2.0975051768666471</v>
      </c>
      <c r="D441" s="73">
        <f t="shared" si="170"/>
        <v>3146.3713175857401</v>
      </c>
      <c r="E441" s="73">
        <f t="shared" si="171"/>
        <v>3964.2088499341235</v>
      </c>
      <c r="F441" s="14">
        <f t="shared" si="172"/>
        <v>0.63356010907568727</v>
      </c>
      <c r="G441" s="14">
        <f>F441-(Gamma-lambda*LN(D441))</f>
        <v>-6.162981434737036E-2</v>
      </c>
      <c r="H441" s="15">
        <f t="shared" si="173"/>
        <v>393.5711882879321</v>
      </c>
      <c r="I441" s="15">
        <f t="shared" si="174"/>
        <v>1284.9466681869937</v>
      </c>
      <c r="J441" s="73">
        <f t="shared" si="175"/>
        <v>3146.1975047488058</v>
      </c>
      <c r="K441" s="73">
        <f t="shared" si="165"/>
        <v>1.26</v>
      </c>
      <c r="L441" s="73">
        <f t="shared" si="176"/>
        <v>1.2599303927598484</v>
      </c>
      <c r="M441" s="73">
        <f t="shared" si="177"/>
        <v>6.9607240151592364E-5</v>
      </c>
      <c r="N441" s="44">
        <f t="shared" si="166"/>
        <v>2.0000000000000001E-4</v>
      </c>
      <c r="O441" s="44">
        <f t="shared" si="178"/>
        <v>1.3921448030318474E-8</v>
      </c>
      <c r="P441" s="14">
        <f t="shared" si="179"/>
        <v>148.50546446142613</v>
      </c>
      <c r="Q441" s="44">
        <f t="shared" si="180"/>
        <v>2.0674111057180508E-6</v>
      </c>
      <c r="R441" s="73">
        <f t="shared" si="181"/>
        <v>3146.2040092324678</v>
      </c>
      <c r="S441" s="73">
        <f>Q441/(1/Mtc+1/(path_DqDp-V440))</f>
        <v>1.5108894206259946E-6</v>
      </c>
      <c r="T441" s="52">
        <f>D441*S441/(path_DqDp-E441/D441)</f>
        <v>2.7319706736566654E-3</v>
      </c>
      <c r="U441" s="73">
        <f t="shared" si="182"/>
        <v>3146.3740495564139</v>
      </c>
      <c r="V441" s="14">
        <f t="shared" si="183"/>
        <v>1.2599319036470513</v>
      </c>
      <c r="W441">
        <f t="shared" si="184"/>
        <v>3964.2170458432943</v>
      </c>
      <c r="X441">
        <f t="shared" si="185"/>
        <v>2.1261354586111827E-9</v>
      </c>
      <c r="Y441" s="44">
        <f t="shared" si="186"/>
        <v>-2.0975035721082981E-2</v>
      </c>
      <c r="Z441">
        <f t="shared" si="187"/>
        <v>2.0824464327435879E-8</v>
      </c>
      <c r="AA441" s="43">
        <f t="shared" si="188"/>
        <v>0.13460675215772849</v>
      </c>
    </row>
    <row r="442" spans="1:27">
      <c r="A442" s="74">
        <f t="shared" si="167"/>
        <v>434</v>
      </c>
      <c r="B442" s="73">
        <f t="shared" si="168"/>
        <v>12.761507358403415</v>
      </c>
      <c r="C442" s="51">
        <f t="shared" si="169"/>
        <v>-2.0975035721082982</v>
      </c>
      <c r="D442" s="73">
        <f t="shared" si="170"/>
        <v>3146.3740495564139</v>
      </c>
      <c r="E442" s="73">
        <f t="shared" si="171"/>
        <v>3964.2170458432943</v>
      </c>
      <c r="F442" s="14">
        <f t="shared" si="172"/>
        <v>0.63356008282986631</v>
      </c>
      <c r="G442" s="14">
        <f>F442-(Gamma-lambda*LN(D442))</f>
        <v>-6.1629827568809192E-2</v>
      </c>
      <c r="H442" s="15">
        <f t="shared" si="173"/>
        <v>393.571359155354</v>
      </c>
      <c r="I442" s="15">
        <f t="shared" si="174"/>
        <v>1284.9477632517792</v>
      </c>
      <c r="J442" s="73">
        <f t="shared" si="175"/>
        <v>3146.2040092324678</v>
      </c>
      <c r="K442" s="73">
        <f t="shared" si="165"/>
        <v>1.26</v>
      </c>
      <c r="L442" s="73">
        <f t="shared" si="176"/>
        <v>1.2599319036470513</v>
      </c>
      <c r="M442" s="73">
        <f t="shared" si="177"/>
        <v>6.8096352948687766E-5</v>
      </c>
      <c r="N442" s="44">
        <f t="shared" si="166"/>
        <v>2.0000000000000001E-4</v>
      </c>
      <c r="O442" s="44">
        <f t="shared" si="178"/>
        <v>1.3619270589737554E-8</v>
      </c>
      <c r="P442" s="14">
        <f t="shared" si="179"/>
        <v>148.50546207544238</v>
      </c>
      <c r="Q442" s="44">
        <f t="shared" si="180"/>
        <v>2.022536072059458E-6</v>
      </c>
      <c r="R442" s="73">
        <f t="shared" si="181"/>
        <v>3146.2103725435663</v>
      </c>
      <c r="S442" s="73">
        <f>Q442/(1/Mtc+1/(path_DqDp-V441))</f>
        <v>1.478093656010645E-6</v>
      </c>
      <c r="T442" s="52">
        <f>D442*S442/(path_DqDp-E442/D442)</f>
        <v>2.6726744383356255E-3</v>
      </c>
      <c r="U442" s="73">
        <f t="shared" si="182"/>
        <v>3146.376722230852</v>
      </c>
      <c r="V442" s="14">
        <f t="shared" si="183"/>
        <v>1.2599333817385847</v>
      </c>
      <c r="W442">
        <f t="shared" si="184"/>
        <v>3964.2250638638811</v>
      </c>
      <c r="X442">
        <f t="shared" si="185"/>
        <v>2.0799868405326981E-9</v>
      </c>
      <c r="Y442" s="44">
        <f t="shared" si="186"/>
        <v>-2.0975020021825552E-2</v>
      </c>
      <c r="Z442">
        <f t="shared" si="187"/>
        <v>2.0372469694104778E-8</v>
      </c>
      <c r="AA442" s="43">
        <f t="shared" si="188"/>
        <v>0.13480677253019818</v>
      </c>
    </row>
    <row r="443" spans="1:27">
      <c r="A443" s="74">
        <f t="shared" si="167"/>
        <v>435</v>
      </c>
      <c r="B443" s="73">
        <f t="shared" si="168"/>
        <v>12.781509918958967</v>
      </c>
      <c r="C443" s="51">
        <f t="shared" si="169"/>
        <v>-2.097502002182555</v>
      </c>
      <c r="D443" s="73">
        <f t="shared" si="170"/>
        <v>3146.376722230852</v>
      </c>
      <c r="E443" s="73">
        <f t="shared" si="171"/>
        <v>3964.2250638638811</v>
      </c>
      <c r="F443" s="14">
        <f t="shared" si="172"/>
        <v>0.63356005715373276</v>
      </c>
      <c r="G443" s="14">
        <f>F443-(Gamma-lambda*LN(D443))</f>
        <v>-6.1629840503260147E-2</v>
      </c>
      <c r="H443" s="15">
        <f t="shared" si="173"/>
        <v>393.57152631410111</v>
      </c>
      <c r="I443" s="15">
        <f t="shared" si="174"/>
        <v>1284.9488345486513</v>
      </c>
      <c r="J443" s="73">
        <f t="shared" si="175"/>
        <v>3146.2103725435663</v>
      </c>
      <c r="K443" s="73">
        <f t="shared" si="165"/>
        <v>1.26</v>
      </c>
      <c r="L443" s="73">
        <f t="shared" si="176"/>
        <v>1.2599333817385847</v>
      </c>
      <c r="M443" s="73">
        <f t="shared" si="177"/>
        <v>6.6618261415296587E-5</v>
      </c>
      <c r="N443" s="44">
        <f t="shared" si="166"/>
        <v>2.0000000000000001E-4</v>
      </c>
      <c r="O443" s="44">
        <f t="shared" si="178"/>
        <v>1.3323652283059319E-8</v>
      </c>
      <c r="P443" s="14">
        <f t="shared" si="179"/>
        <v>148.50545974124844</v>
      </c>
      <c r="Q443" s="44">
        <f t="shared" si="180"/>
        <v>1.9786351077282586E-6</v>
      </c>
      <c r="R443" s="73">
        <f t="shared" si="181"/>
        <v>3146.2165977458658</v>
      </c>
      <c r="S443" s="73">
        <f>Q443/(1/Mtc+1/(path_DqDp-V442))</f>
        <v>1.4460097880654125E-6</v>
      </c>
      <c r="T443" s="52">
        <f>D443*S443/(path_DqDp-E443/D443)</f>
        <v>2.6146651453108146E-3</v>
      </c>
      <c r="U443" s="73">
        <f t="shared" si="182"/>
        <v>3146.3793368959973</v>
      </c>
      <c r="V443" s="14">
        <f t="shared" si="183"/>
        <v>1.2599348277463416</v>
      </c>
      <c r="W443">
        <f t="shared" si="184"/>
        <v>3964.2329078567068</v>
      </c>
      <c r="X443">
        <f t="shared" si="185"/>
        <v>2.0348398901262378E-9</v>
      </c>
      <c r="Y443" s="44">
        <f t="shared" si="186"/>
        <v>-2.097500466333338E-2</v>
      </c>
      <c r="Z443">
        <f t="shared" si="187"/>
        <v>1.9930285351475371E-8</v>
      </c>
      <c r="AA443" s="43">
        <f t="shared" si="188"/>
        <v>0.13500679246048353</v>
      </c>
    </row>
    <row r="444" spans="1:27">
      <c r="A444" s="74">
        <f t="shared" si="167"/>
        <v>436</v>
      </c>
      <c r="B444" s="73">
        <f t="shared" si="168"/>
        <v>12.80151242393724</v>
      </c>
      <c r="C444" s="51">
        <f t="shared" si="169"/>
        <v>-2.0975004663333379</v>
      </c>
      <c r="D444" s="73">
        <f t="shared" si="170"/>
        <v>3146.3793368959973</v>
      </c>
      <c r="E444" s="73">
        <f t="shared" si="171"/>
        <v>3964.2329078567068</v>
      </c>
      <c r="F444" s="14">
        <f t="shared" si="172"/>
        <v>0.63356003203492084</v>
      </c>
      <c r="G444" s="14">
        <f>F444-(Gamma-lambda*LN(D444))</f>
        <v>-6.1629853156952796E-2</v>
      </c>
      <c r="H444" s="15">
        <f t="shared" si="173"/>
        <v>393.57168984466801</v>
      </c>
      <c r="I444" s="15">
        <f t="shared" si="174"/>
        <v>1284.9498825934595</v>
      </c>
      <c r="J444" s="73">
        <f t="shared" si="175"/>
        <v>3146.2165977458658</v>
      </c>
      <c r="K444" s="73">
        <f t="shared" si="165"/>
        <v>1.26</v>
      </c>
      <c r="L444" s="73">
        <f t="shared" si="176"/>
        <v>1.2599348277463416</v>
      </c>
      <c r="M444" s="73">
        <f t="shared" si="177"/>
        <v>6.5172253658429824E-5</v>
      </c>
      <c r="N444" s="44">
        <f t="shared" si="166"/>
        <v>2.0000000000000001E-4</v>
      </c>
      <c r="O444" s="44">
        <f t="shared" si="178"/>
        <v>1.3034450731685965E-8</v>
      </c>
      <c r="P444" s="14">
        <f t="shared" si="179"/>
        <v>148.5054574577201</v>
      </c>
      <c r="Q444" s="44">
        <f t="shared" si="180"/>
        <v>1.9356870686191388E-6</v>
      </c>
      <c r="R444" s="73">
        <f t="shared" si="181"/>
        <v>3146.2226878366491</v>
      </c>
      <c r="S444" s="73">
        <f>Q444/(1/Mtc+1/(path_DqDp-V443))</f>
        <v>1.4146223626682783E-6</v>
      </c>
      <c r="T444" s="52">
        <f>D444*S444/(path_DqDp-E444/D444)</f>
        <v>2.5579148657091963E-3</v>
      </c>
      <c r="U444" s="73">
        <f t="shared" si="182"/>
        <v>3146.3818948108628</v>
      </c>
      <c r="V444" s="14">
        <f t="shared" si="183"/>
        <v>1.2599362423667602</v>
      </c>
      <c r="W444">
        <f t="shared" si="184"/>
        <v>3964.2405815988054</v>
      </c>
      <c r="X444">
        <f t="shared" si="185"/>
        <v>1.99067286620274E-9</v>
      </c>
      <c r="Y444" s="44">
        <f t="shared" si="186"/>
        <v>-2.0974989638209783E-2</v>
      </c>
      <c r="Z444">
        <f t="shared" si="187"/>
        <v>1.9497698377798807E-8</v>
      </c>
      <c r="AA444" s="43">
        <f t="shared" si="188"/>
        <v>0.13520681195818191</v>
      </c>
    </row>
    <row r="445" spans="1:27">
      <c r="A445" s="74">
        <f t="shared" si="167"/>
        <v>437</v>
      </c>
      <c r="B445" s="73">
        <f t="shared" si="168"/>
        <v>12.82151487454453</v>
      </c>
      <c r="C445" s="51">
        <f t="shared" si="169"/>
        <v>-2.0974989638209784</v>
      </c>
      <c r="D445" s="73">
        <f t="shared" si="170"/>
        <v>3146.3818948108628</v>
      </c>
      <c r="E445" s="73">
        <f t="shared" si="171"/>
        <v>3964.2405815988054</v>
      </c>
      <c r="F445" s="14">
        <f t="shared" si="172"/>
        <v>0.63356000746133334</v>
      </c>
      <c r="G445" s="14">
        <f>F445-(Gamma-lambda*LN(D445))</f>
        <v>-6.1629865535981709E-2</v>
      </c>
      <c r="H445" s="15">
        <f t="shared" si="173"/>
        <v>393.57184982580247</v>
      </c>
      <c r="I445" s="15">
        <f t="shared" si="174"/>
        <v>1284.9509078908593</v>
      </c>
      <c r="J445" s="73">
        <f t="shared" si="175"/>
        <v>3146.2226878366491</v>
      </c>
      <c r="K445" s="73">
        <f t="shared" si="165"/>
        <v>1.26</v>
      </c>
      <c r="L445" s="73">
        <f t="shared" si="176"/>
        <v>1.2599362423667602</v>
      </c>
      <c r="M445" s="73">
        <f t="shared" si="177"/>
        <v>6.3757633239847067E-5</v>
      </c>
      <c r="N445" s="44">
        <f t="shared" si="166"/>
        <v>2.0000000000000001E-4</v>
      </c>
      <c r="O445" s="44">
        <f t="shared" si="178"/>
        <v>1.2751526647969413E-8</v>
      </c>
      <c r="P445" s="14">
        <f t="shared" si="179"/>
        <v>148.50545522375759</v>
      </c>
      <c r="Q445" s="44">
        <f t="shared" si="180"/>
        <v>1.8936712696545735E-6</v>
      </c>
      <c r="R445" s="73">
        <f t="shared" si="181"/>
        <v>3146.2286457481609</v>
      </c>
      <c r="S445" s="73">
        <f>Q445/(1/Mtc+1/(path_DqDp-V444))</f>
        <v>1.3839162612410368E-6</v>
      </c>
      <c r="T445" s="52">
        <f>D445*S445/(path_DqDp-E445/D445)</f>
        <v>2.5023962766891426E-3</v>
      </c>
      <c r="U445" s="73">
        <f t="shared" si="182"/>
        <v>3146.3843972071395</v>
      </c>
      <c r="V445" s="14">
        <f t="shared" si="183"/>
        <v>1.2599376262811608</v>
      </c>
      <c r="W445">
        <f t="shared" si="184"/>
        <v>3964.2480887852444</v>
      </c>
      <c r="X445">
        <f t="shared" si="185"/>
        <v>1.9474644994777422E-9</v>
      </c>
      <c r="Y445" s="44">
        <f t="shared" si="186"/>
        <v>-2.0974974939218637E-2</v>
      </c>
      <c r="Z445">
        <f t="shared" si="187"/>
        <v>1.9074500481336792E-8</v>
      </c>
      <c r="AA445" s="43">
        <f t="shared" si="188"/>
        <v>0.13540683103268239</v>
      </c>
    </row>
    <row r="446" spans="1:27">
      <c r="A446" s="74">
        <f t="shared" si="167"/>
        <v>438</v>
      </c>
      <c r="B446" s="73">
        <f t="shared" si="168"/>
        <v>12.841517271960951</v>
      </c>
      <c r="C446" s="51">
        <f t="shared" si="169"/>
        <v>-2.0974974939218636</v>
      </c>
      <c r="D446" s="73">
        <f t="shared" si="170"/>
        <v>3146.3843972071395</v>
      </c>
      <c r="E446" s="73">
        <f t="shared" si="171"/>
        <v>3964.2480887852444</v>
      </c>
      <c r="F446" s="14">
        <f t="shared" si="172"/>
        <v>0.63355998342113562</v>
      </c>
      <c r="G446" s="14">
        <f>F446-(Gamma-lambda*LN(D446))</f>
        <v>-6.1629877646308673E-2</v>
      </c>
      <c r="H446" s="15">
        <f t="shared" si="173"/>
        <v>393.57200633454312</v>
      </c>
      <c r="I446" s="15">
        <f t="shared" si="174"/>
        <v>1284.9519109345538</v>
      </c>
      <c r="J446" s="73">
        <f t="shared" si="175"/>
        <v>3146.2286457481609</v>
      </c>
      <c r="K446" s="73">
        <f t="shared" si="165"/>
        <v>1.26</v>
      </c>
      <c r="L446" s="73">
        <f t="shared" si="176"/>
        <v>1.2599376262811608</v>
      </c>
      <c r="M446" s="73">
        <f t="shared" si="177"/>
        <v>6.2373718839214831E-5</v>
      </c>
      <c r="N446" s="44">
        <f t="shared" si="166"/>
        <v>2.0000000000000001E-4</v>
      </c>
      <c r="O446" s="44">
        <f t="shared" si="178"/>
        <v>1.2474743767842967E-8</v>
      </c>
      <c r="P446" s="14">
        <f t="shared" si="179"/>
        <v>148.50545303828505</v>
      </c>
      <c r="Q446" s="44">
        <f t="shared" si="180"/>
        <v>1.8525674747800428E-6</v>
      </c>
      <c r="R446" s="73">
        <f t="shared" si="181"/>
        <v>3146.234474349018</v>
      </c>
      <c r="S446" s="73">
        <f>Q446/(1/Mtc+1/(path_DqDp-V445))</f>
        <v>1.3538766934340927E-6</v>
      </c>
      <c r="T446" s="52">
        <f>D446*S446/(path_DqDp-E446/D446)</f>
        <v>2.4480826482440377E-3</v>
      </c>
      <c r="U446" s="73">
        <f t="shared" si="182"/>
        <v>3146.3868452897877</v>
      </c>
      <c r="V446" s="14">
        <f t="shared" si="183"/>
        <v>1.2599389801560732</v>
      </c>
      <c r="W446">
        <f t="shared" si="184"/>
        <v>3964.2554330308994</v>
      </c>
      <c r="X446">
        <f t="shared" si="185"/>
        <v>1.9051939822896029E-9</v>
      </c>
      <c r="Y446" s="44">
        <f t="shared" si="186"/>
        <v>-2.0974960559280886E-2</v>
      </c>
      <c r="Z446">
        <f t="shared" si="187"/>
        <v>1.8660487882448079E-8</v>
      </c>
      <c r="AA446" s="43">
        <f t="shared" si="188"/>
        <v>0.13560684969317027</v>
      </c>
    </row>
    <row r="447" spans="1:27">
      <c r="A447" s="74">
        <f t="shared" si="167"/>
        <v>439</v>
      </c>
      <c r="B447" s="73">
        <f t="shared" si="168"/>
        <v>12.861519617340997</v>
      </c>
      <c r="C447" s="51">
        <f t="shared" si="169"/>
        <v>-2.0974960559280884</v>
      </c>
      <c r="D447" s="73">
        <f t="shared" si="170"/>
        <v>3146.3868452897877</v>
      </c>
      <c r="E447" s="73">
        <f t="shared" si="171"/>
        <v>3964.2554330308994</v>
      </c>
      <c r="F447" s="14">
        <f t="shared" si="172"/>
        <v>0.63355995990274983</v>
      </c>
      <c r="G447" s="14">
        <f>F447-(Gamma-lambda*LN(D447))</f>
        <v>-6.1629889493766576E-2</v>
      </c>
      <c r="H447" s="15">
        <f t="shared" si="173"/>
        <v>393.57215944625648</v>
      </c>
      <c r="I447" s="15">
        <f t="shared" si="174"/>
        <v>1284.952892207531</v>
      </c>
      <c r="J447" s="73">
        <f t="shared" si="175"/>
        <v>3146.234474349018</v>
      </c>
      <c r="K447" s="73">
        <f t="shared" si="165"/>
        <v>1.26</v>
      </c>
      <c r="L447" s="73">
        <f t="shared" si="176"/>
        <v>1.2599389801560732</v>
      </c>
      <c r="M447" s="73">
        <f t="shared" si="177"/>
        <v>6.1019843926812811E-5</v>
      </c>
      <c r="N447" s="44">
        <f t="shared" si="166"/>
        <v>2.0000000000000001E-4</v>
      </c>
      <c r="O447" s="44">
        <f t="shared" si="178"/>
        <v>1.2203968785362562E-8</v>
      </c>
      <c r="P447" s="14">
        <f t="shared" si="179"/>
        <v>148.50545090024997</v>
      </c>
      <c r="Q447" s="44">
        <f t="shared" si="180"/>
        <v>1.8123558872428433E-6</v>
      </c>
      <c r="R447" s="73">
        <f t="shared" si="181"/>
        <v>3146.2401764455899</v>
      </c>
      <c r="S447" s="73">
        <f>Q447/(1/Mtc+1/(path_DqDp-V446))</f>
        <v>1.32448919001867E-6</v>
      </c>
      <c r="T447" s="52">
        <f>D447*S447/(path_DqDp-E447/D447)</f>
        <v>2.3949478303795669E-3</v>
      </c>
      <c r="U447" s="73">
        <f t="shared" si="182"/>
        <v>3146.3892402376182</v>
      </c>
      <c r="V447" s="14">
        <f t="shared" si="183"/>
        <v>1.2599403046435587</v>
      </c>
      <c r="W447">
        <f t="shared" si="184"/>
        <v>3964.2626178721998</v>
      </c>
      <c r="X447">
        <f t="shared" si="185"/>
        <v>1.8638409586090584E-9</v>
      </c>
      <c r="Y447" s="44">
        <f t="shared" si="186"/>
        <v>-2.0974946491471143E-2</v>
      </c>
      <c r="Z447">
        <f t="shared" si="187"/>
        <v>1.8255461236117837E-8</v>
      </c>
      <c r="AA447" s="43">
        <f t="shared" si="188"/>
        <v>0.1358068679486315</v>
      </c>
    </row>
    <row r="448" spans="1:27">
      <c r="A448" s="74">
        <f t="shared" si="167"/>
        <v>440</v>
      </c>
      <c r="B448" s="73">
        <f t="shared" si="168"/>
        <v>12.881521911814113</v>
      </c>
      <c r="C448" s="51">
        <f t="shared" si="169"/>
        <v>-2.0974946491471145</v>
      </c>
      <c r="D448" s="73">
        <f t="shared" si="170"/>
        <v>3146.3892402376182</v>
      </c>
      <c r="E448" s="73">
        <f t="shared" si="171"/>
        <v>3964.2626178721998</v>
      </c>
      <c r="F448" s="14">
        <f t="shared" si="172"/>
        <v>0.63355993689484935</v>
      </c>
      <c r="G448" s="14">
        <f>F448-(Gamma-lambda*LN(D448))</f>
        <v>-6.1629901084061633E-2</v>
      </c>
      <c r="H448" s="15">
        <f t="shared" si="173"/>
        <v>393.57230923467353</v>
      </c>
      <c r="I448" s="15">
        <f t="shared" si="174"/>
        <v>1284.9538521822992</v>
      </c>
      <c r="J448" s="73">
        <f t="shared" si="175"/>
        <v>3146.2401764455899</v>
      </c>
      <c r="K448" s="73">
        <f t="shared" si="165"/>
        <v>1.26</v>
      </c>
      <c r="L448" s="73">
        <f t="shared" si="176"/>
        <v>1.2599403046435587</v>
      </c>
      <c r="M448" s="73">
        <f t="shared" si="177"/>
        <v>5.9695356441347158E-5</v>
      </c>
      <c r="N448" s="44">
        <f t="shared" si="166"/>
        <v>2.0000000000000001E-4</v>
      </c>
      <c r="O448" s="44">
        <f t="shared" si="178"/>
        <v>1.1939071288269432E-8</v>
      </c>
      <c r="P448" s="14">
        <f t="shared" si="179"/>
        <v>148.50544880862267</v>
      </c>
      <c r="Q448" s="44">
        <f t="shared" si="180"/>
        <v>1.7730171400225928E-6</v>
      </c>
      <c r="R448" s="73">
        <f t="shared" si="181"/>
        <v>3146.2457547833492</v>
      </c>
      <c r="S448" s="73">
        <f>Q448/(1/Mtc+1/(path_DqDp-V447))</f>
        <v>1.2957395958900299E-6</v>
      </c>
      <c r="T448" s="52">
        <f>D448*S448/(path_DqDp-E448/D448)</f>
        <v>2.3429662404904445E-3</v>
      </c>
      <c r="U448" s="73">
        <f t="shared" si="182"/>
        <v>3146.3915832038588</v>
      </c>
      <c r="V448" s="14">
        <f t="shared" si="183"/>
        <v>1.2599416003815234</v>
      </c>
      <c r="W448">
        <f t="shared" si="184"/>
        <v>3964.2696467688247</v>
      </c>
      <c r="X448">
        <f t="shared" si="185"/>
        <v>1.8233855142044766E-9</v>
      </c>
      <c r="Y448" s="44">
        <f t="shared" si="186"/>
        <v>-2.097493272901434E-2</v>
      </c>
      <c r="Z448">
        <f t="shared" si="187"/>
        <v>1.7859225509427446E-8</v>
      </c>
      <c r="AA448" s="43">
        <f t="shared" si="188"/>
        <v>0.13600688580785703</v>
      </c>
    </row>
    <row r="449" spans="1:27">
      <c r="A449" s="74">
        <f t="shared" si="167"/>
        <v>441</v>
      </c>
      <c r="B449" s="73">
        <f t="shared" si="168"/>
        <v>12.901524156485223</v>
      </c>
      <c r="C449" s="51">
        <f t="shared" si="169"/>
        <v>-2.0974932729014339</v>
      </c>
      <c r="D449" s="73">
        <f t="shared" si="170"/>
        <v>3146.3915832038588</v>
      </c>
      <c r="E449" s="73">
        <f t="shared" si="171"/>
        <v>3964.2696467688247</v>
      </c>
      <c r="F449" s="14">
        <f t="shared" si="172"/>
        <v>0.63355991438635384</v>
      </c>
      <c r="G449" s="14">
        <f>F449-(Gamma-lambda*LN(D449))</f>
        <v>-6.162991242277549E-2</v>
      </c>
      <c r="H449" s="15">
        <f t="shared" si="173"/>
        <v>393.57245577192492</v>
      </c>
      <c r="I449" s="15">
        <f t="shared" si="174"/>
        <v>1284.95479132111</v>
      </c>
      <c r="J449" s="73">
        <f t="shared" si="175"/>
        <v>3146.2457547833492</v>
      </c>
      <c r="K449" s="73">
        <f t="shared" si="165"/>
        <v>1.26</v>
      </c>
      <c r="L449" s="73">
        <f t="shared" si="176"/>
        <v>1.2599416003815234</v>
      </c>
      <c r="M449" s="73">
        <f t="shared" si="177"/>
        <v>5.8399618476645543E-5</v>
      </c>
      <c r="N449" s="44">
        <f t="shared" si="166"/>
        <v>2.0000000000000001E-4</v>
      </c>
      <c r="O449" s="44">
        <f t="shared" si="178"/>
        <v>1.1679923695329109E-8</v>
      </c>
      <c r="P449" s="14">
        <f t="shared" si="179"/>
        <v>148.50544676239579</v>
      </c>
      <c r="Q449" s="44">
        <f t="shared" si="180"/>
        <v>1.7345322865255421E-6</v>
      </c>
      <c r="R449" s="73">
        <f t="shared" si="181"/>
        <v>3146.251212048192</v>
      </c>
      <c r="S449" s="73">
        <f>Q449/(1/Mtc+1/(path_DqDp-V448))</f>
        <v>1.2676140632636255E-6</v>
      </c>
      <c r="T449" s="52">
        <f>D449*S449/(path_DqDp-E449/D449)</f>
        <v>2.2921128510847736E-3</v>
      </c>
      <c r="U449" s="73">
        <f t="shared" si="182"/>
        <v>3146.3938753167099</v>
      </c>
      <c r="V449" s="14">
        <f t="shared" si="183"/>
        <v>1.2599428679940254</v>
      </c>
      <c r="W449">
        <f t="shared" si="184"/>
        <v>3964.2765231053718</v>
      </c>
      <c r="X449">
        <f t="shared" si="185"/>
        <v>1.7838081670781327E-9</v>
      </c>
      <c r="Y449" s="44">
        <f t="shared" si="186"/>
        <v>-2.0974919265282478E-2</v>
      </c>
      <c r="Z449">
        <f t="shared" si="187"/>
        <v>1.7471589909865822E-8</v>
      </c>
      <c r="AA449" s="43">
        <f t="shared" si="188"/>
        <v>0.13620690327944693</v>
      </c>
    </row>
    <row r="450" spans="1:27">
      <c r="A450" s="74">
        <f t="shared" si="167"/>
        <v>442</v>
      </c>
      <c r="B450" s="73">
        <f t="shared" si="168"/>
        <v>12.921526352435277</v>
      </c>
      <c r="C450" s="51">
        <f t="shared" si="169"/>
        <v>-2.0974919265282477</v>
      </c>
      <c r="D450" s="73">
        <f t="shared" si="170"/>
        <v>3146.3938753167099</v>
      </c>
      <c r="E450" s="73">
        <f t="shared" si="171"/>
        <v>3964.2765231053718</v>
      </c>
      <c r="F450" s="14">
        <f t="shared" si="172"/>
        <v>0.63355989236642296</v>
      </c>
      <c r="G450" s="14">
        <f>F450-(Gamma-lambda*LN(D450))</f>
        <v>-6.1629923515369667E-2</v>
      </c>
      <c r="H450" s="15">
        <f t="shared" si="173"/>
        <v>393.5725991285758</v>
      </c>
      <c r="I450" s="15">
        <f t="shared" si="174"/>
        <v>1284.9557100761842</v>
      </c>
      <c r="J450" s="73">
        <f t="shared" si="175"/>
        <v>3146.251212048192</v>
      </c>
      <c r="K450" s="73">
        <f t="shared" si="165"/>
        <v>1.26</v>
      </c>
      <c r="L450" s="73">
        <f t="shared" si="176"/>
        <v>1.2599428679940254</v>
      </c>
      <c r="M450" s="73">
        <f t="shared" si="177"/>
        <v>5.7132005974569466E-5</v>
      </c>
      <c r="N450" s="44">
        <f t="shared" si="166"/>
        <v>2.0000000000000001E-4</v>
      </c>
      <c r="O450" s="44">
        <f t="shared" si="178"/>
        <v>1.1426401194913894E-8</v>
      </c>
      <c r="P450" s="14">
        <f t="shared" si="179"/>
        <v>148.50544476058391</v>
      </c>
      <c r="Q450" s="44">
        <f t="shared" si="180"/>
        <v>1.6968827914635555E-6</v>
      </c>
      <c r="R450" s="73">
        <f t="shared" si="181"/>
        <v>3146.2565508677312</v>
      </c>
      <c r="S450" s="73">
        <f>Q450/(1/Mtc+1/(path_DqDp-V449))</f>
        <v>1.2400990450063511E-6</v>
      </c>
      <c r="T450" s="52">
        <f>D450*S450/(path_DqDp-E450/D450)</f>
        <v>2.2423631777515034E-3</v>
      </c>
      <c r="U450" s="73">
        <f t="shared" si="182"/>
        <v>3146.3961176798875</v>
      </c>
      <c r="V450" s="14">
        <f t="shared" si="183"/>
        <v>1.2599441080915765</v>
      </c>
      <c r="W450">
        <f t="shared" si="184"/>
        <v>3964.2832501929852</v>
      </c>
      <c r="X450">
        <f t="shared" si="185"/>
        <v>1.7450898580921168E-9</v>
      </c>
      <c r="Y450" s="44">
        <f t="shared" si="186"/>
        <v>-2.0974906093791424E-2</v>
      </c>
      <c r="Z450">
        <f t="shared" si="187"/>
        <v>1.7092367782446264E-8</v>
      </c>
      <c r="AA450" s="43">
        <f t="shared" si="188"/>
        <v>0.1364069203718147</v>
      </c>
    </row>
    <row r="451" spans="1:27">
      <c r="A451" s="74">
        <f t="shared" si="167"/>
        <v>443</v>
      </c>
      <c r="B451" s="73">
        <f t="shared" si="168"/>
        <v>12.941528500721756</v>
      </c>
      <c r="C451" s="51">
        <f t="shared" si="169"/>
        <v>-2.0974906093791423</v>
      </c>
      <c r="D451" s="73">
        <f t="shared" si="170"/>
        <v>3146.3961176798875</v>
      </c>
      <c r="E451" s="73">
        <f t="shared" si="171"/>
        <v>3964.2832501929852</v>
      </c>
      <c r="F451" s="14">
        <f t="shared" si="172"/>
        <v>0.63355987082445198</v>
      </c>
      <c r="G451" s="14">
        <f>F451-(Gamma-lambda*LN(D451))</f>
        <v>-6.1629934367186445E-2</v>
      </c>
      <c r="H451" s="15">
        <f t="shared" si="173"/>
        <v>393.57273937365983</v>
      </c>
      <c r="I451" s="15">
        <f t="shared" si="174"/>
        <v>1284.9566088899287</v>
      </c>
      <c r="J451" s="73">
        <f t="shared" si="175"/>
        <v>3146.2565508677312</v>
      </c>
      <c r="K451" s="73">
        <f t="shared" si="165"/>
        <v>1.26</v>
      </c>
      <c r="L451" s="73">
        <f t="shared" si="176"/>
        <v>1.2599441080915765</v>
      </c>
      <c r="M451" s="73">
        <f t="shared" si="177"/>
        <v>5.5891908423477688E-5</v>
      </c>
      <c r="N451" s="44">
        <f t="shared" si="166"/>
        <v>2.0000000000000001E-4</v>
      </c>
      <c r="O451" s="44">
        <f t="shared" si="178"/>
        <v>1.1178381684695538E-8</v>
      </c>
      <c r="P451" s="14">
        <f t="shared" si="179"/>
        <v>148.50544280222292</v>
      </c>
      <c r="Q451" s="44">
        <f t="shared" si="180"/>
        <v>1.6600505218979695E-6</v>
      </c>
      <c r="R451" s="73">
        <f t="shared" si="181"/>
        <v>3146.2617738125605</v>
      </c>
      <c r="S451" s="73">
        <f>Q451/(1/Mtc+1/(path_DqDp-V450))</f>
        <v>1.213181288088419E-6</v>
      </c>
      <c r="T451" s="52">
        <f>D451*S451/(path_DqDp-E451/D451)</f>
        <v>2.1936932673448728E-3</v>
      </c>
      <c r="U451" s="73">
        <f t="shared" si="182"/>
        <v>3146.3983113731547</v>
      </c>
      <c r="V451" s="14">
        <f t="shared" si="183"/>
        <v>1.2599453212714347</v>
      </c>
      <c r="W451">
        <f t="shared" si="184"/>
        <v>3964.289831270949</v>
      </c>
      <c r="X451">
        <f t="shared" si="185"/>
        <v>1.707211941763543E-9</v>
      </c>
      <c r="Y451" s="44">
        <f t="shared" si="186"/>
        <v>-2.0974893208197797E-2</v>
      </c>
      <c r="Z451">
        <f t="shared" si="187"/>
        <v>1.6721376521846082E-8</v>
      </c>
      <c r="AA451" s="43">
        <f t="shared" si="188"/>
        <v>0.13660693709319122</v>
      </c>
    </row>
    <row r="452" spans="1:27">
      <c r="A452" s="74">
        <f t="shared" si="167"/>
        <v>444</v>
      </c>
      <c r="B452" s="73">
        <f t="shared" si="168"/>
        <v>12.961530602379195</v>
      </c>
      <c r="C452" s="51">
        <f t="shared" si="169"/>
        <v>-2.0974893208197796</v>
      </c>
      <c r="D452" s="73">
        <f t="shared" si="170"/>
        <v>3146.3983113731547</v>
      </c>
      <c r="E452" s="73">
        <f t="shared" si="171"/>
        <v>3964.289831270949</v>
      </c>
      <c r="F452" s="14">
        <f t="shared" si="172"/>
        <v>0.6335598497500663</v>
      </c>
      <c r="G452" s="14">
        <f>F452-(Gamma-lambda*LN(D452))</f>
        <v>-6.1629944983452312E-2</v>
      </c>
      <c r="H452" s="15">
        <f t="shared" si="173"/>
        <v>393.57287657471232</v>
      </c>
      <c r="I452" s="15">
        <f t="shared" si="174"/>
        <v>1284.9574881951482</v>
      </c>
      <c r="J452" s="73">
        <f t="shared" si="175"/>
        <v>3146.2617738125605</v>
      </c>
      <c r="K452" s="73">
        <f t="shared" si="165"/>
        <v>1.26</v>
      </c>
      <c r="L452" s="73">
        <f t="shared" si="176"/>
        <v>1.2599453212714347</v>
      </c>
      <c r="M452" s="73">
        <f t="shared" si="177"/>
        <v>5.4678728565349388E-5</v>
      </c>
      <c r="N452" s="44">
        <f t="shared" si="166"/>
        <v>2.0000000000000001E-4</v>
      </c>
      <c r="O452" s="44">
        <f t="shared" si="178"/>
        <v>1.0935745713069878E-8</v>
      </c>
      <c r="P452" s="14">
        <f t="shared" si="179"/>
        <v>148.50544088636968</v>
      </c>
      <c r="Q452" s="44">
        <f t="shared" si="180"/>
        <v>1.6240177385406694E-6</v>
      </c>
      <c r="R452" s="73">
        <f t="shared" si="181"/>
        <v>3146.2668833974913</v>
      </c>
      <c r="S452" s="73">
        <f>Q452/(1/Mtc+1/(path_DqDp-V451))</f>
        <v>1.1868478272233369E-6</v>
      </c>
      <c r="T452" s="52">
        <f>D452*S452/(path_DqDp-E452/D452)</f>
        <v>2.1460796865079004E-3</v>
      </c>
      <c r="U452" s="73">
        <f t="shared" si="182"/>
        <v>3146.4004574528412</v>
      </c>
      <c r="V452" s="14">
        <f t="shared" si="183"/>
        <v>1.2599465081178935</v>
      </c>
      <c r="W452">
        <f t="shared" si="184"/>
        <v>3964.2962695082501</v>
      </c>
      <c r="X452">
        <f t="shared" si="185"/>
        <v>1.6701561773240332E-9</v>
      </c>
      <c r="Y452" s="44">
        <f t="shared" si="186"/>
        <v>-2.0974880602295905E-2</v>
      </c>
      <c r="Z452">
        <f t="shared" si="187"/>
        <v>1.6358437494947209E-8</v>
      </c>
      <c r="AA452" s="43">
        <f t="shared" si="188"/>
        <v>0.13680695345162872</v>
      </c>
    </row>
    <row r="453" spans="1:27">
      <c r="A453" s="74">
        <f t="shared" si="167"/>
        <v>445</v>
      </c>
      <c r="B453" s="73">
        <f t="shared" si="168"/>
        <v>12.981532658419674</v>
      </c>
      <c r="C453" s="51">
        <f t="shared" si="169"/>
        <v>-2.0974880602295904</v>
      </c>
      <c r="D453" s="73">
        <f t="shared" si="170"/>
        <v>3146.4004574528412</v>
      </c>
      <c r="E453" s="73">
        <f t="shared" si="171"/>
        <v>3964.2962695082501</v>
      </c>
      <c r="F453" s="14">
        <f t="shared" si="172"/>
        <v>0.63355982913311648</v>
      </c>
      <c r="G453" s="14">
        <f>F453-(Gamma-lambda*LN(D453))</f>
        <v>-6.1629955369280398E-2</v>
      </c>
      <c r="H453" s="15">
        <f t="shared" si="173"/>
        <v>393.57301079780302</v>
      </c>
      <c r="I453" s="15">
        <f t="shared" si="174"/>
        <v>1284.9583484152556</v>
      </c>
      <c r="J453" s="73">
        <f t="shared" si="175"/>
        <v>3146.2668833974913</v>
      </c>
      <c r="K453" s="73">
        <f t="shared" si="165"/>
        <v>1.26</v>
      </c>
      <c r="L453" s="73">
        <f t="shared" si="176"/>
        <v>1.2599465081178935</v>
      </c>
      <c r="M453" s="73">
        <f t="shared" si="177"/>
        <v>5.3491882106460054E-5</v>
      </c>
      <c r="N453" s="44">
        <f t="shared" si="166"/>
        <v>2.0000000000000001E-4</v>
      </c>
      <c r="O453" s="44">
        <f t="shared" si="178"/>
        <v>1.0698376421292011E-8</v>
      </c>
      <c r="P453" s="14">
        <f t="shared" si="179"/>
        <v>148.5054390121015</v>
      </c>
      <c r="Q453" s="44">
        <f t="shared" si="180"/>
        <v>1.5887670871606856E-6</v>
      </c>
      <c r="R453" s="73">
        <f t="shared" si="181"/>
        <v>3146.2718820827631</v>
      </c>
      <c r="S453" s="73">
        <f>Q453/(1/Mtc+1/(path_DqDp-V452))</f>
        <v>1.1610859785851248E-6</v>
      </c>
      <c r="T453" s="52">
        <f>D453*S453/(path_DqDp-E453/D453)</f>
        <v>2.0994995103344985E-3</v>
      </c>
      <c r="U453" s="73">
        <f t="shared" si="182"/>
        <v>3146.4025569523515</v>
      </c>
      <c r="V453" s="14">
        <f t="shared" si="183"/>
        <v>1.2599476692025624</v>
      </c>
      <c r="W453">
        <f t="shared" si="184"/>
        <v>3964.3025680050978</v>
      </c>
      <c r="X453">
        <f t="shared" si="185"/>
        <v>1.6339047198874733E-9</v>
      </c>
      <c r="Y453" s="44">
        <f t="shared" si="186"/>
        <v>-2.0974868270014765E-2</v>
      </c>
      <c r="Z453">
        <f t="shared" si="187"/>
        <v>1.6003375929871189E-8</v>
      </c>
      <c r="AA453" s="43">
        <f t="shared" si="188"/>
        <v>0.13700696945500465</v>
      </c>
    </row>
    <row r="454" spans="1:27">
      <c r="A454" s="74">
        <f t="shared" si="167"/>
        <v>446</v>
      </c>
      <c r="B454" s="73">
        <f t="shared" si="168"/>
        <v>13.001534669833305</v>
      </c>
      <c r="C454" s="51">
        <f t="shared" si="169"/>
        <v>-2.0974868270014766</v>
      </c>
      <c r="D454" s="73">
        <f t="shared" si="170"/>
        <v>3146.4025569523515</v>
      </c>
      <c r="E454" s="73">
        <f t="shared" si="171"/>
        <v>3964.3025680050978</v>
      </c>
      <c r="F454" s="14">
        <f t="shared" si="172"/>
        <v>0.63355980896367348</v>
      </c>
      <c r="G454" s="14">
        <f>F454-(Gamma-lambda*LN(D454))</f>
        <v>-6.1629965529672481E-2</v>
      </c>
      <c r="H454" s="15">
        <f t="shared" si="173"/>
        <v>393.57314210756738</v>
      </c>
      <c r="I454" s="15">
        <f t="shared" si="174"/>
        <v>1284.959189964474</v>
      </c>
      <c r="J454" s="73">
        <f t="shared" si="175"/>
        <v>3146.2718820827631</v>
      </c>
      <c r="K454" s="73">
        <f t="shared" si="165"/>
        <v>1.26</v>
      </c>
      <c r="L454" s="73">
        <f t="shared" si="176"/>
        <v>1.2599476692025624</v>
      </c>
      <c r="M454" s="73">
        <f t="shared" si="177"/>
        <v>5.233079743760527E-5</v>
      </c>
      <c r="N454" s="44">
        <f t="shared" si="166"/>
        <v>2.0000000000000001E-4</v>
      </c>
      <c r="O454" s="44">
        <f t="shared" si="178"/>
        <v>1.0466159487521054E-8</v>
      </c>
      <c r="P454" s="14">
        <f t="shared" si="179"/>
        <v>148.50543717851576</v>
      </c>
      <c r="Q454" s="44">
        <f t="shared" si="180"/>
        <v>1.5542815902743847E-6</v>
      </c>
      <c r="R454" s="73">
        <f t="shared" si="181"/>
        <v>3146.2767722752274</v>
      </c>
      <c r="S454" s="73">
        <f>Q454/(1/Mtc+1/(path_DqDp-V453))</f>
        <v>1.1358833337328961E-6</v>
      </c>
      <c r="T454" s="52">
        <f>D454*S454/(path_DqDp-E454/D454)</f>
        <v>2.0539303114055565E-3</v>
      </c>
      <c r="U454" s="73">
        <f t="shared" si="182"/>
        <v>3146.4046108826628</v>
      </c>
      <c r="V454" s="14">
        <f t="shared" si="183"/>
        <v>1.2599488050846426</v>
      </c>
      <c r="W454">
        <f t="shared" si="184"/>
        <v>3964.3087297944207</v>
      </c>
      <c r="X454">
        <f t="shared" si="185"/>
        <v>1.5984401119091905E-9</v>
      </c>
      <c r="Y454" s="44">
        <f t="shared" si="186"/>
        <v>-2.0974856205415164E-2</v>
      </c>
      <c r="Z454">
        <f t="shared" si="187"/>
        <v>1.5656020860476916E-8</v>
      </c>
      <c r="AA454" s="43">
        <f t="shared" si="188"/>
        <v>0.13720698511102553</v>
      </c>
    </row>
    <row r="455" spans="1:27">
      <c r="A455" s="74">
        <f t="shared" si="167"/>
        <v>447</v>
      </c>
      <c r="B455" s="73">
        <f t="shared" si="168"/>
        <v>13.021536637588714</v>
      </c>
      <c r="C455" s="51">
        <f t="shared" si="169"/>
        <v>-2.0974856205415162</v>
      </c>
      <c r="D455" s="73">
        <f t="shared" si="170"/>
        <v>3146.4046108826628</v>
      </c>
      <c r="E455" s="73">
        <f t="shared" si="171"/>
        <v>3964.3087297944207</v>
      </c>
      <c r="F455" s="14">
        <f t="shared" si="172"/>
        <v>0.63355978923202361</v>
      </c>
      <c r="G455" s="14">
        <f>F455-(Gamma-lambda*LN(D455))</f>
        <v>-6.1629975469522424E-2</v>
      </c>
      <c r="H455" s="15">
        <f t="shared" si="173"/>
        <v>393.57327056723841</v>
      </c>
      <c r="I455" s="15">
        <f t="shared" si="174"/>
        <v>1284.9600132480377</v>
      </c>
      <c r="J455" s="73">
        <f t="shared" si="175"/>
        <v>3146.2767722752274</v>
      </c>
      <c r="K455" s="73">
        <f t="shared" si="165"/>
        <v>1.26</v>
      </c>
      <c r="L455" s="73">
        <f t="shared" si="176"/>
        <v>1.2599488050846426</v>
      </c>
      <c r="M455" s="73">
        <f t="shared" si="177"/>
        <v>5.1194915357433146E-5</v>
      </c>
      <c r="N455" s="44">
        <f t="shared" si="166"/>
        <v>2.0000000000000001E-4</v>
      </c>
      <c r="O455" s="44">
        <f t="shared" si="178"/>
        <v>1.023898307148663E-8</v>
      </c>
      <c r="P455" s="14">
        <f t="shared" si="179"/>
        <v>148.50543538472942</v>
      </c>
      <c r="Q455" s="44">
        <f t="shared" si="180"/>
        <v>1.5205446389279962E-6</v>
      </c>
      <c r="R455" s="73">
        <f t="shared" si="181"/>
        <v>3146.2815563295057</v>
      </c>
      <c r="S455" s="73">
        <f>Q455/(1/Mtc+1/(path_DqDp-V454))</f>
        <v>1.1112277536030333E-6</v>
      </c>
      <c r="T455" s="52">
        <f>D455*S455/(path_DqDp-E455/D455)</f>
        <v>2.0093501489463041E-3</v>
      </c>
      <c r="U455" s="73">
        <f t="shared" si="182"/>
        <v>3146.4066202328117</v>
      </c>
      <c r="V455" s="14">
        <f t="shared" si="183"/>
        <v>1.2599499163111965</v>
      </c>
      <c r="W455">
        <f t="shared" si="184"/>
        <v>3964.3147578433259</v>
      </c>
      <c r="X455">
        <f t="shared" si="185"/>
        <v>1.5637452747398733E-9</v>
      </c>
      <c r="Y455" s="44">
        <f t="shared" si="186"/>
        <v>-2.0974844402686817E-2</v>
      </c>
      <c r="Z455">
        <f t="shared" si="187"/>
        <v>1.5316205026953659E-8</v>
      </c>
      <c r="AA455" s="43">
        <f t="shared" si="188"/>
        <v>0.13740700042723056</v>
      </c>
    </row>
    <row r="456" spans="1:27">
      <c r="A456" s="74">
        <f t="shared" si="167"/>
        <v>448</v>
      </c>
      <c r="B456" s="73">
        <f t="shared" si="168"/>
        <v>13.041538562633495</v>
      </c>
      <c r="C456" s="51">
        <f t="shared" si="169"/>
        <v>-2.0974844402686816</v>
      </c>
      <c r="D456" s="73">
        <f t="shared" si="170"/>
        <v>3146.4066202328117</v>
      </c>
      <c r="E456" s="73">
        <f t="shared" si="171"/>
        <v>3964.3147578433259</v>
      </c>
      <c r="F456" s="14">
        <f t="shared" si="172"/>
        <v>0.63355976992866425</v>
      </c>
      <c r="G456" s="14">
        <f>F456-(Gamma-lambda*LN(D456))</f>
        <v>-6.1629985193617065E-2</v>
      </c>
      <c r="H456" s="15">
        <f t="shared" si="173"/>
        <v>393.57339623867631</v>
      </c>
      <c r="I456" s="15">
        <f t="shared" si="174"/>
        <v>1284.9608186623843</v>
      </c>
      <c r="J456" s="73">
        <f t="shared" si="175"/>
        <v>3146.2815563295057</v>
      </c>
      <c r="K456" s="73">
        <f t="shared" si="165"/>
        <v>1.26</v>
      </c>
      <c r="L456" s="73">
        <f t="shared" si="176"/>
        <v>1.2599499163111965</v>
      </c>
      <c r="M456" s="73">
        <f t="shared" si="177"/>
        <v>5.0083688803548299E-5</v>
      </c>
      <c r="N456" s="44">
        <f t="shared" si="166"/>
        <v>2.0000000000000001E-4</v>
      </c>
      <c r="O456" s="44">
        <f t="shared" si="178"/>
        <v>1.0016737760709661E-8</v>
      </c>
      <c r="P456" s="14">
        <f t="shared" si="179"/>
        <v>148.50543362987858</v>
      </c>
      <c r="Q456" s="44">
        <f t="shared" si="180"/>
        <v>1.4875399847109672E-6</v>
      </c>
      <c r="R456" s="73">
        <f t="shared" si="181"/>
        <v>3146.2862365491242</v>
      </c>
      <c r="S456" s="73">
        <f>Q456/(1/Mtc+1/(path_DqDp-V455))</f>
        <v>1.0871073626701565E-6</v>
      </c>
      <c r="T456" s="52">
        <f>D456*S456/(path_DqDp-E456/D456)</f>
        <v>1.9657375582879735E-3</v>
      </c>
      <c r="U456" s="73">
        <f t="shared" si="182"/>
        <v>3146.40858597037</v>
      </c>
      <c r="V456" s="14">
        <f t="shared" si="183"/>
        <v>1.2599510034174111</v>
      </c>
      <c r="W456">
        <f t="shared" si="184"/>
        <v>3964.3206550545251</v>
      </c>
      <c r="X456">
        <f t="shared" si="185"/>
        <v>1.5298035004166607E-9</v>
      </c>
      <c r="Y456" s="44">
        <f t="shared" si="186"/>
        <v>-2.0974832856145556E-2</v>
      </c>
      <c r="Z456">
        <f t="shared" si="187"/>
        <v>1.4983764796058215E-8</v>
      </c>
      <c r="AA456" s="43">
        <f t="shared" si="188"/>
        <v>0.13760701541099535</v>
      </c>
    </row>
    <row r="457" spans="1:27">
      <c r="A457" s="74">
        <f t="shared" si="167"/>
        <v>449</v>
      </c>
      <c r="B457" s="73">
        <f t="shared" si="168"/>
        <v>13.061540445894682</v>
      </c>
      <c r="C457" s="51">
        <f t="shared" si="169"/>
        <v>-2.0974832856145555</v>
      </c>
      <c r="D457" s="73">
        <f t="shared" si="170"/>
        <v>3146.40858597037</v>
      </c>
      <c r="E457" s="73">
        <f t="shared" si="171"/>
        <v>3964.3206550545251</v>
      </c>
      <c r="F457" s="14">
        <f t="shared" si="172"/>
        <v>0.63355975104429885</v>
      </c>
      <c r="G457" s="14">
        <f>F457-(Gamma-lambda*LN(D457))</f>
        <v>-6.162999470663999E-2</v>
      </c>
      <c r="H457" s="15">
        <f t="shared" si="173"/>
        <v>393.57351918239908</v>
      </c>
      <c r="I457" s="15">
        <f t="shared" si="174"/>
        <v>1284.9616065953503</v>
      </c>
      <c r="J457" s="73">
        <f t="shared" si="175"/>
        <v>3146.2862365491242</v>
      </c>
      <c r="K457" s="73">
        <f t="shared" ref="K457:K520" si="189">Mtc</f>
        <v>1.26</v>
      </c>
      <c r="L457" s="73">
        <f t="shared" si="176"/>
        <v>1.2599510034174111</v>
      </c>
      <c r="M457" s="73">
        <f t="shared" si="177"/>
        <v>4.8996582588944904E-5</v>
      </c>
      <c r="N457" s="44">
        <f t="shared" ref="N457:N520" si="190">d_epQp</f>
        <v>2.0000000000000001E-4</v>
      </c>
      <c r="O457" s="44">
        <f t="shared" si="178"/>
        <v>9.7993165177889812E-9</v>
      </c>
      <c r="P457" s="14">
        <f t="shared" si="179"/>
        <v>148.50543191311809</v>
      </c>
      <c r="Q457" s="44">
        <f t="shared" si="180"/>
        <v>1.455251731927605E-6</v>
      </c>
      <c r="R457" s="73">
        <f t="shared" si="181"/>
        <v>3146.2908151876195</v>
      </c>
      <c r="S457" s="73">
        <f>Q457/(1/Mtc+1/(path_DqDp-V456))</f>
        <v>1.0635105432238741E-6</v>
      </c>
      <c r="T457" s="52">
        <f>D457*S457/(path_DqDp-E457/D457)</f>
        <v>1.9230715405379594E-3</v>
      </c>
      <c r="U457" s="73">
        <f t="shared" si="182"/>
        <v>3146.4105090419107</v>
      </c>
      <c r="V457" s="14">
        <f t="shared" si="183"/>
        <v>1.2599520669268556</v>
      </c>
      <c r="W457">
        <f t="shared" si="184"/>
        <v>3964.3264242677351</v>
      </c>
      <c r="X457">
        <f t="shared" si="185"/>
        <v>1.4965984436168119E-9</v>
      </c>
      <c r="Y457" s="44">
        <f t="shared" si="186"/>
        <v>-2.0974821560230596E-2</v>
      </c>
      <c r="Z457">
        <f t="shared" si="187"/>
        <v>1.4658540091752595E-8</v>
      </c>
      <c r="AA457" s="43">
        <f t="shared" si="188"/>
        <v>0.13780703006953543</v>
      </c>
    </row>
    <row r="458" spans="1:27">
      <c r="A458" s="74">
        <f t="shared" si="167"/>
        <v>450</v>
      </c>
      <c r="B458" s="73">
        <f t="shared" si="168"/>
        <v>13.08154228827919</v>
      </c>
      <c r="C458" s="51">
        <f t="shared" si="169"/>
        <v>-2.0974821560230597</v>
      </c>
      <c r="D458" s="73">
        <f t="shared" si="170"/>
        <v>3146.4105090419107</v>
      </c>
      <c r="E458" s="73">
        <f t="shared" si="171"/>
        <v>3964.3264242677351</v>
      </c>
      <c r="F458" s="14">
        <f t="shared" si="172"/>
        <v>0.63355973256983289</v>
      </c>
      <c r="G458" s="14">
        <f>F458-(Gamma-lambda*LN(D458))</f>
        <v>-6.1630004013172535E-2</v>
      </c>
      <c r="H458" s="15">
        <f t="shared" si="173"/>
        <v>393.57363945761085</v>
      </c>
      <c r="I458" s="15">
        <f t="shared" si="174"/>
        <v>1284.9623774263539</v>
      </c>
      <c r="J458" s="73">
        <f t="shared" si="175"/>
        <v>3146.2908151876195</v>
      </c>
      <c r="K458" s="73">
        <f t="shared" si="189"/>
        <v>1.26</v>
      </c>
      <c r="L458" s="73">
        <f t="shared" si="176"/>
        <v>1.2599520669268556</v>
      </c>
      <c r="M458" s="73">
        <f t="shared" si="177"/>
        <v>4.7933073144434957E-5</v>
      </c>
      <c r="N458" s="44">
        <f t="shared" si="190"/>
        <v>2.0000000000000001E-4</v>
      </c>
      <c r="O458" s="44">
        <f t="shared" si="178"/>
        <v>9.5866146288869913E-9</v>
      </c>
      <c r="P458" s="14">
        <f t="shared" si="179"/>
        <v>148.50543023362118</v>
      </c>
      <c r="Q458" s="44">
        <f t="shared" si="180"/>
        <v>1.4236643299467894E-6</v>
      </c>
      <c r="R458" s="73">
        <f t="shared" si="181"/>
        <v>3146.2952944496246</v>
      </c>
      <c r="S458" s="73">
        <f>Q458/(1/Mtc+1/(path_DqDp-V457))</f>
        <v>1.0404259297757627E-6</v>
      </c>
      <c r="T458" s="52">
        <f>D458*S458/(path_DqDp-E458/D458)</f>
        <v>1.8813315524846244E-3</v>
      </c>
      <c r="U458" s="73">
        <f t="shared" si="182"/>
        <v>3146.412390373463</v>
      </c>
      <c r="V458" s="14">
        <f t="shared" si="183"/>
        <v>1.2599531073517338</v>
      </c>
      <c r="W458">
        <f t="shared" si="184"/>
        <v>3964.3320682610415</v>
      </c>
      <c r="X458">
        <f t="shared" si="185"/>
        <v>1.4641141137943167E-9</v>
      </c>
      <c r="Y458" s="44">
        <f t="shared" si="186"/>
        <v>-2.0974810509501854E-2</v>
      </c>
      <c r="Z458">
        <f t="shared" si="187"/>
        <v>1.434037430504554E-8</v>
      </c>
      <c r="AA458" s="43">
        <f t="shared" si="188"/>
        <v>0.13800704440990974</v>
      </c>
    </row>
    <row r="459" spans="1:27">
      <c r="A459" s="74">
        <f t="shared" ref="A459:A522" si="191">A458+1</f>
        <v>451</v>
      </c>
      <c r="B459" s="73">
        <f t="shared" si="168"/>
        <v>13.101544090674246</v>
      </c>
      <c r="C459" s="51">
        <f t="shared" si="169"/>
        <v>-2.0974810509501856</v>
      </c>
      <c r="D459" s="73">
        <f t="shared" si="170"/>
        <v>3146.412390373463</v>
      </c>
      <c r="E459" s="73">
        <f t="shared" si="171"/>
        <v>3964.3320682610415</v>
      </c>
      <c r="F459" s="14">
        <f t="shared" si="172"/>
        <v>0.63355971449636894</v>
      </c>
      <c r="G459" s="14">
        <f>F459-(Gamma-lambda*LN(D459))</f>
        <v>-6.1630013117697224E-2</v>
      </c>
      <c r="H459" s="15">
        <f t="shared" si="173"/>
        <v>393.57375712223109</v>
      </c>
      <c r="I459" s="15">
        <f t="shared" si="174"/>
        <v>1284.9631315265779</v>
      </c>
      <c r="J459" s="73">
        <f t="shared" si="175"/>
        <v>3146.2952944496246</v>
      </c>
      <c r="K459" s="73">
        <f t="shared" si="189"/>
        <v>1.26</v>
      </c>
      <c r="L459" s="73">
        <f t="shared" si="176"/>
        <v>1.2599531073517338</v>
      </c>
      <c r="M459" s="73">
        <f t="shared" si="177"/>
        <v>4.6892648266183556E-5</v>
      </c>
      <c r="N459" s="44">
        <f t="shared" si="190"/>
        <v>2.0000000000000001E-4</v>
      </c>
      <c r="O459" s="44">
        <f t="shared" si="178"/>
        <v>9.378529653236712E-9</v>
      </c>
      <c r="P459" s="14">
        <f t="shared" si="179"/>
        <v>148.50542859057902</v>
      </c>
      <c r="Q459" s="44">
        <f t="shared" si="180"/>
        <v>1.3927625657033722E-6</v>
      </c>
      <c r="R459" s="73">
        <f t="shared" si="181"/>
        <v>3146.2996764919317</v>
      </c>
      <c r="S459" s="73">
        <f>Q459/(1/Mtc+1/(path_DqDp-V458))</f>
        <v>1.0178424035772976E-6</v>
      </c>
      <c r="T459" s="52">
        <f>D459*S459/(path_DqDp-E459/D459)</f>
        <v>1.8404974967019358E-3</v>
      </c>
      <c r="U459" s="73">
        <f t="shared" si="182"/>
        <v>3146.4142308709597</v>
      </c>
      <c r="V459" s="14">
        <f t="shared" si="183"/>
        <v>1.259954125193131</v>
      </c>
      <c r="W459">
        <f t="shared" si="184"/>
        <v>3964.3375897522383</v>
      </c>
      <c r="X459">
        <f t="shared" si="185"/>
        <v>1.4323348674723184E-9</v>
      </c>
      <c r="Y459" s="44">
        <f t="shared" si="186"/>
        <v>-2.0974799698637334E-2</v>
      </c>
      <c r="Z459">
        <f t="shared" si="187"/>
        <v>1.4029114230410451E-8</v>
      </c>
      <c r="AA459" s="43">
        <f t="shared" si="188"/>
        <v>0.13820705843902398</v>
      </c>
    </row>
    <row r="460" spans="1:27">
      <c r="A460" s="74">
        <f t="shared" si="191"/>
        <v>452</v>
      </c>
      <c r="B460" s="73">
        <f t="shared" si="168"/>
        <v>13.121545853947818</v>
      </c>
      <c r="C460" s="51">
        <f t="shared" si="169"/>
        <v>-2.0974799698637336</v>
      </c>
      <c r="D460" s="73">
        <f t="shared" si="170"/>
        <v>3146.4142308709597</v>
      </c>
      <c r="E460" s="73">
        <f t="shared" si="171"/>
        <v>3964.3375897522383</v>
      </c>
      <c r="F460" s="14">
        <f t="shared" si="172"/>
        <v>0.63355969681520297</v>
      </c>
      <c r="G460" s="14">
        <f>F460-(Gamma-lambda*LN(D460))</f>
        <v>-6.1630022024598663E-2</v>
      </c>
      <c r="H460" s="15">
        <f t="shared" si="173"/>
        <v>393.5738722329221</v>
      </c>
      <c r="I460" s="15">
        <f t="shared" si="174"/>
        <v>1284.9638692591511</v>
      </c>
      <c r="J460" s="73">
        <f t="shared" si="175"/>
        <v>3146.2996764919317</v>
      </c>
      <c r="K460" s="73">
        <f t="shared" si="189"/>
        <v>1.26</v>
      </c>
      <c r="L460" s="73">
        <f t="shared" si="176"/>
        <v>1.259954125193131</v>
      </c>
      <c r="M460" s="73">
        <f t="shared" si="177"/>
        <v>4.5874806869017348E-5</v>
      </c>
      <c r="N460" s="44">
        <f t="shared" si="190"/>
        <v>2.0000000000000001E-4</v>
      </c>
      <c r="O460" s="44">
        <f t="shared" si="178"/>
        <v>9.17496137380347E-9</v>
      </c>
      <c r="P460" s="14">
        <f t="shared" si="179"/>
        <v>148.50542698320027</v>
      </c>
      <c r="Q460" s="44">
        <f t="shared" si="180"/>
        <v>1.362531556371054E-6</v>
      </c>
      <c r="R460" s="73">
        <f t="shared" si="181"/>
        <v>3146.303963424527</v>
      </c>
      <c r="S460" s="73">
        <f>Q460/(1/Mtc+1/(path_DqDp-V459))</f>
        <v>9.9574908726318428E-7</v>
      </c>
      <c r="T460" s="52">
        <f>D460*S460/(path_DqDp-E460/D460)</f>
        <v>1.8005497118800929E-3</v>
      </c>
      <c r="U460" s="73">
        <f t="shared" si="182"/>
        <v>3146.4160314206715</v>
      </c>
      <c r="V460" s="14">
        <f t="shared" si="183"/>
        <v>1.2599551209412549</v>
      </c>
      <c r="W460">
        <f t="shared" si="184"/>
        <v>3964.3429914001358</v>
      </c>
      <c r="X460">
        <f t="shared" si="185"/>
        <v>1.4012454007116978E-9</v>
      </c>
      <c r="Y460" s="44">
        <f t="shared" si="186"/>
        <v>-2.0974789122430559E-2</v>
      </c>
      <c r="Z460">
        <f t="shared" si="187"/>
        <v>1.3724609987184187E-8</v>
      </c>
      <c r="AA460" s="43">
        <f t="shared" si="188"/>
        <v>0.13840707216363396</v>
      </c>
    </row>
    <row r="461" spans="1:27">
      <c r="A461" s="74">
        <f t="shared" si="191"/>
        <v>453</v>
      </c>
      <c r="B461" s="73">
        <f t="shared" si="168"/>
        <v>13.141547578949044</v>
      </c>
      <c r="C461" s="51">
        <f t="shared" si="169"/>
        <v>-2.0974789122430559</v>
      </c>
      <c r="D461" s="73">
        <f t="shared" si="170"/>
        <v>3146.4160314206715</v>
      </c>
      <c r="E461" s="73">
        <f t="shared" si="171"/>
        <v>3964.3429914001358</v>
      </c>
      <c r="F461" s="14">
        <f t="shared" si="172"/>
        <v>0.63355967951781977</v>
      </c>
      <c r="G461" s="14">
        <f>F461-(Gamma-lambda*LN(D461))</f>
        <v>-6.1630030738166752E-2</v>
      </c>
      <c r="H461" s="15">
        <f t="shared" si="173"/>
        <v>393.57398484511629</v>
      </c>
      <c r="I461" s="15">
        <f t="shared" si="174"/>
        <v>1284.9645909793207</v>
      </c>
      <c r="J461" s="73">
        <f t="shared" si="175"/>
        <v>3146.303963424527</v>
      </c>
      <c r="K461" s="73">
        <f t="shared" si="189"/>
        <v>1.26</v>
      </c>
      <c r="L461" s="73">
        <f t="shared" si="176"/>
        <v>1.2599551209412549</v>
      </c>
      <c r="M461" s="73">
        <f t="shared" si="177"/>
        <v>4.4879058745062039E-5</v>
      </c>
      <c r="N461" s="44">
        <f t="shared" si="190"/>
        <v>2.0000000000000001E-4</v>
      </c>
      <c r="O461" s="44">
        <f t="shared" si="178"/>
        <v>8.9758117490124084E-9</v>
      </c>
      <c r="P461" s="14">
        <f t="shared" si="179"/>
        <v>148.5054254107109</v>
      </c>
      <c r="Q461" s="44">
        <f t="shared" si="180"/>
        <v>1.3329567421935447E-6</v>
      </c>
      <c r="R461" s="73">
        <f t="shared" si="181"/>
        <v>3146.3081573116078</v>
      </c>
      <c r="S461" s="73">
        <f>Q461/(1/Mtc+1/(path_DqDp-V460))</f>
        <v>9.741353396104523E-7</v>
      </c>
      <c r="T461" s="52">
        <f>D461*S461/(path_DqDp-E461/D461)</f>
        <v>1.7614689633647488E-3</v>
      </c>
      <c r="U461" s="73">
        <f t="shared" si="182"/>
        <v>3146.4177928896347</v>
      </c>
      <c r="V461" s="14">
        <f t="shared" si="183"/>
        <v>1.2599560950756727</v>
      </c>
      <c r="W461">
        <f t="shared" si="184"/>
        <v>3964.3482758058408</v>
      </c>
      <c r="X461">
        <f t="shared" si="185"/>
        <v>1.3708307417422809E-9</v>
      </c>
      <c r="Y461" s="44">
        <f t="shared" si="186"/>
        <v>-2.0974778775788069E-2</v>
      </c>
      <c r="Z461">
        <f t="shared" si="187"/>
        <v>1.3426714946744423E-8</v>
      </c>
      <c r="AA461" s="43">
        <f t="shared" si="188"/>
        <v>0.1386070855903489</v>
      </c>
    </row>
    <row r="462" spans="1:27">
      <c r="A462" s="74">
        <f t="shared" si="191"/>
        <v>454</v>
      </c>
      <c r="B462" s="73">
        <f t="shared" si="168"/>
        <v>13.16154926650862</v>
      </c>
      <c r="C462" s="51">
        <f t="shared" si="169"/>
        <v>-2.097477877578807</v>
      </c>
      <c r="D462" s="73">
        <f t="shared" si="170"/>
        <v>3146.4177928896347</v>
      </c>
      <c r="E462" s="73">
        <f t="shared" si="171"/>
        <v>3964.3482758058408</v>
      </c>
      <c r="F462" s="14">
        <f t="shared" si="172"/>
        <v>0.63355966259588892</v>
      </c>
      <c r="G462" s="14">
        <f>F462-(Gamma-lambda*LN(D462))</f>
        <v>-6.1630039262598135E-2</v>
      </c>
      <c r="H462" s="15">
        <f t="shared" si="173"/>
        <v>393.57409501304312</v>
      </c>
      <c r="I462" s="15">
        <f t="shared" si="174"/>
        <v>1284.9652970346233</v>
      </c>
      <c r="J462" s="73">
        <f t="shared" si="175"/>
        <v>3146.3081573116078</v>
      </c>
      <c r="K462" s="73">
        <f t="shared" si="189"/>
        <v>1.26</v>
      </c>
      <c r="L462" s="73">
        <f t="shared" si="176"/>
        <v>1.2599560950756727</v>
      </c>
      <c r="M462" s="73">
        <f t="shared" si="177"/>
        <v>4.3904924327264894E-5</v>
      </c>
      <c r="N462" s="44">
        <f t="shared" si="190"/>
        <v>2.0000000000000001E-4</v>
      </c>
      <c r="O462" s="44">
        <f t="shared" si="178"/>
        <v>8.7809848654529799E-9</v>
      </c>
      <c r="P462" s="14">
        <f t="shared" si="179"/>
        <v>148.50542387235353</v>
      </c>
      <c r="Q462" s="44">
        <f t="shared" si="180"/>
        <v>1.304023879460816E-6</v>
      </c>
      <c r="R462" s="73">
        <f t="shared" si="181"/>
        <v>3146.3122601725772</v>
      </c>
      <c r="S462" s="73">
        <f>Q462/(1/Mtc+1/(path_DqDp-V461))</f>
        <v>9.5299075040366512E-7</v>
      </c>
      <c r="T462" s="52">
        <f>D462*S462/(path_DqDp-E462/D462)</f>
        <v>1.723236433887419E-3</v>
      </c>
      <c r="U462" s="73">
        <f t="shared" si="182"/>
        <v>3146.4195161260686</v>
      </c>
      <c r="V462" s="14">
        <f t="shared" si="183"/>
        <v>1.2599570480655409</v>
      </c>
      <c r="W462">
        <f t="shared" si="184"/>
        <v>3964.3534455140089</v>
      </c>
      <c r="X462">
        <f t="shared" si="185"/>
        <v>1.3410762437430918E-9</v>
      </c>
      <c r="Y462" s="44">
        <f t="shared" si="186"/>
        <v>-2.0974768653726959E-2</v>
      </c>
      <c r="Z462">
        <f t="shared" si="187"/>
        <v>1.3135285664310005E-8</v>
      </c>
      <c r="AA462" s="43">
        <f t="shared" si="188"/>
        <v>0.13880709872563457</v>
      </c>
    </row>
    <row r="463" spans="1:27">
      <c r="A463" s="74">
        <f t="shared" si="191"/>
        <v>455</v>
      </c>
      <c r="B463" s="73">
        <f t="shared" si="168"/>
        <v>13.181550917439225</v>
      </c>
      <c r="C463" s="51">
        <f t="shared" si="169"/>
        <v>-2.0974768653726961</v>
      </c>
      <c r="D463" s="73">
        <f t="shared" si="170"/>
        <v>3146.4195161260686</v>
      </c>
      <c r="E463" s="73">
        <f t="shared" si="171"/>
        <v>3964.3534455140089</v>
      </c>
      <c r="F463" s="14">
        <f t="shared" si="172"/>
        <v>0.63355964604126092</v>
      </c>
      <c r="G463" s="14">
        <f>F463-(Gamma-lambda*LN(D463))</f>
        <v>-6.1630047601998195E-2</v>
      </c>
      <c r="H463" s="15">
        <f t="shared" si="173"/>
        <v>393.57420278975485</v>
      </c>
      <c r="I463" s="15">
        <f t="shared" si="174"/>
        <v>1284.965987765054</v>
      </c>
      <c r="J463" s="73">
        <f t="shared" si="175"/>
        <v>3146.3122601725772</v>
      </c>
      <c r="K463" s="73">
        <f t="shared" si="189"/>
        <v>1.26</v>
      </c>
      <c r="L463" s="73">
        <f t="shared" si="176"/>
        <v>1.2599570480655409</v>
      </c>
      <c r="M463" s="73">
        <f t="shared" si="177"/>
        <v>4.2951934459134478E-5</v>
      </c>
      <c r="N463" s="44">
        <f t="shared" si="190"/>
        <v>2.0000000000000001E-4</v>
      </c>
      <c r="O463" s="44">
        <f t="shared" si="178"/>
        <v>8.5903868918268951E-9</v>
      </c>
      <c r="P463" s="14">
        <f t="shared" si="179"/>
        <v>148.50542236738735</v>
      </c>
      <c r="Q463" s="44">
        <f t="shared" si="180"/>
        <v>1.2757190336700209E-6</v>
      </c>
      <c r="R463" s="73">
        <f t="shared" si="181"/>
        <v>3146.3162739830136</v>
      </c>
      <c r="S463" s="73">
        <f>Q463/(1/Mtc+1/(path_DqDp-V462))</f>
        <v>9.3230513543516227E-7</v>
      </c>
      <c r="T463" s="52">
        <f>D463*S463/(path_DqDp-E463/D463)</f>
        <v>1.6858337145393885E-3</v>
      </c>
      <c r="U463" s="73">
        <f t="shared" si="182"/>
        <v>3146.421201959783</v>
      </c>
      <c r="V463" s="14">
        <f t="shared" si="183"/>
        <v>1.259957980369832</v>
      </c>
      <c r="W463">
        <f t="shared" si="184"/>
        <v>3964.3585030140675</v>
      </c>
      <c r="X463">
        <f t="shared" si="185"/>
        <v>1.311967577812363E-9</v>
      </c>
      <c r="Y463" s="44">
        <f t="shared" si="186"/>
        <v>-2.0974758751372488E-2</v>
      </c>
      <c r="Z463">
        <f t="shared" si="187"/>
        <v>1.2850181802654647E-8</v>
      </c>
      <c r="AA463" s="43">
        <f t="shared" si="188"/>
        <v>0.13900711157581638</v>
      </c>
    </row>
    <row r="464" spans="1:27">
      <c r="A464" s="74">
        <f t="shared" si="191"/>
        <v>456</v>
      </c>
      <c r="B464" s="73">
        <f t="shared" si="168"/>
        <v>13.201552532535889</v>
      </c>
      <c r="C464" s="51">
        <f t="shared" si="169"/>
        <v>-2.0974758751372486</v>
      </c>
      <c r="D464" s="73">
        <f t="shared" si="170"/>
        <v>3146.421201959783</v>
      </c>
      <c r="E464" s="73">
        <f t="shared" si="171"/>
        <v>3964.3585030140675</v>
      </c>
      <c r="F464" s="14">
        <f t="shared" si="172"/>
        <v>0.63355962984596315</v>
      </c>
      <c r="G464" s="14">
        <f>F464-(Gamma-lambda*LN(D464))</f>
        <v>-6.1630055760383273E-2</v>
      </c>
      <c r="H464" s="15">
        <f t="shared" si="173"/>
        <v>393.57430822715253</v>
      </c>
      <c r="I464" s="15">
        <f t="shared" si="174"/>
        <v>1284.9666635032283</v>
      </c>
      <c r="J464" s="73">
        <f t="shared" si="175"/>
        <v>3146.3162739830136</v>
      </c>
      <c r="K464" s="73">
        <f t="shared" si="189"/>
        <v>1.26</v>
      </c>
      <c r="L464" s="73">
        <f t="shared" si="176"/>
        <v>1.259957980369832</v>
      </c>
      <c r="M464" s="73">
        <f t="shared" si="177"/>
        <v>4.2019630168033117E-5</v>
      </c>
      <c r="N464" s="44">
        <f t="shared" si="190"/>
        <v>2.0000000000000001E-4</v>
      </c>
      <c r="O464" s="44">
        <f t="shared" si="178"/>
        <v>8.4039260336066244E-9</v>
      </c>
      <c r="P464" s="14">
        <f t="shared" si="179"/>
        <v>148.50542089508755</v>
      </c>
      <c r="Q464" s="44">
        <f t="shared" si="180"/>
        <v>1.2480285727919354E-6</v>
      </c>
      <c r="R464" s="73">
        <f t="shared" si="181"/>
        <v>3146.3202006756223</v>
      </c>
      <c r="S464" s="73">
        <f>Q464/(1/Mtc+1/(path_DqDp-V463))</f>
        <v>9.1206853158249334E-7</v>
      </c>
      <c r="T464" s="52">
        <f>D464*S464/(path_DqDp-E464/D464)</f>
        <v>1.6492427958845648E-3</v>
      </c>
      <c r="U464" s="73">
        <f t="shared" si="182"/>
        <v>3146.4228512025788</v>
      </c>
      <c r="V464" s="14">
        <f t="shared" si="183"/>
        <v>1.2599588924375553</v>
      </c>
      <c r="W464">
        <f t="shared" si="184"/>
        <v>3964.3634507414163</v>
      </c>
      <c r="X464">
        <f t="shared" si="185"/>
        <v>1.2834907260459222E-9</v>
      </c>
      <c r="Y464" s="44">
        <f t="shared" si="186"/>
        <v>-2.0974749063955727E-2</v>
      </c>
      <c r="Z464">
        <f t="shared" si="187"/>
        <v>1.257126607430865E-8</v>
      </c>
      <c r="AA464" s="43">
        <f t="shared" si="188"/>
        <v>0.13920712414708244</v>
      </c>
    </row>
    <row r="465" spans="1:27">
      <c r="A465" s="74">
        <f t="shared" si="191"/>
        <v>457</v>
      </c>
      <c r="B465" s="73">
        <f t="shared" si="168"/>
        <v>13.221554112576387</v>
      </c>
      <c r="C465" s="51">
        <f t="shared" si="169"/>
        <v>-2.0974749063955729</v>
      </c>
      <c r="D465" s="73">
        <f t="shared" si="170"/>
        <v>3146.4228512025788</v>
      </c>
      <c r="E465" s="73">
        <f t="shared" si="171"/>
        <v>3964.3634507414163</v>
      </c>
      <c r="F465" s="14">
        <f t="shared" si="172"/>
        <v>0.63355961400219596</v>
      </c>
      <c r="G465" s="14">
        <f>F465-(Gamma-lambda*LN(D465))</f>
        <v>-6.1630063741682672E-2</v>
      </c>
      <c r="H465" s="15">
        <f t="shared" si="173"/>
        <v>393.5744113760104</v>
      </c>
      <c r="I465" s="15">
        <f t="shared" si="174"/>
        <v>1284.9673245745435</v>
      </c>
      <c r="J465" s="73">
        <f t="shared" si="175"/>
        <v>3146.3202006756223</v>
      </c>
      <c r="K465" s="73">
        <f t="shared" si="189"/>
        <v>1.26</v>
      </c>
      <c r="L465" s="73">
        <f t="shared" si="176"/>
        <v>1.2599588924375553</v>
      </c>
      <c r="M465" s="73">
        <f t="shared" si="177"/>
        <v>4.1107562444686607E-5</v>
      </c>
      <c r="N465" s="44">
        <f t="shared" si="190"/>
        <v>2.0000000000000001E-4</v>
      </c>
      <c r="O465" s="44">
        <f t="shared" si="178"/>
        <v>8.2215124889373221E-9</v>
      </c>
      <c r="P465" s="14">
        <f t="shared" si="179"/>
        <v>148.50541945474509</v>
      </c>
      <c r="Q465" s="44">
        <f t="shared" si="180"/>
        <v>1.2209391607220623E-6</v>
      </c>
      <c r="R465" s="73">
        <f t="shared" si="181"/>
        <v>3146.3240421411674</v>
      </c>
      <c r="S465" s="73">
        <f>Q465/(1/Mtc+1/(path_DqDp-V464))</f>
        <v>8.9227119202087387E-7</v>
      </c>
      <c r="T465" s="52">
        <f>D465*S465/(path_DqDp-E465/D465)</f>
        <v>1.6134460593158662E-3</v>
      </c>
      <c r="U465" s="73">
        <f t="shared" si="182"/>
        <v>3146.4244646486381</v>
      </c>
      <c r="V465" s="14">
        <f t="shared" si="183"/>
        <v>1.2599597847079738</v>
      </c>
      <c r="W465">
        <f t="shared" si="184"/>
        <v>3964.3682910785997</v>
      </c>
      <c r="X465">
        <f t="shared" si="185"/>
        <v>1.2556319748053385E-9</v>
      </c>
      <c r="Y465" s="44">
        <f t="shared" si="186"/>
        <v>-2.0974739586811262E-2</v>
      </c>
      <c r="Z465">
        <f t="shared" si="187"/>
        <v>1.229840417336298E-8</v>
      </c>
      <c r="AA465" s="43">
        <f t="shared" si="188"/>
        <v>0.13940713644548661</v>
      </c>
    </row>
    <row r="466" spans="1:27">
      <c r="A466" s="74">
        <f t="shared" si="191"/>
        <v>458</v>
      </c>
      <c r="B466" s="73">
        <f t="shared" ref="B466:B473" si="192">100*AA465+C466/3</f>
        <v>13.241555658321618</v>
      </c>
      <c r="C466" s="51">
        <f t="shared" ref="C466:C473" si="193">100*Y465</f>
        <v>-2.0974739586811264</v>
      </c>
      <c r="D466" s="73">
        <f t="shared" ref="D466:D473" si="194">U465</f>
        <v>3146.4244646486381</v>
      </c>
      <c r="E466" s="73">
        <f t="shared" ref="E466:E473" si="195">W465</f>
        <v>3964.3682910785997</v>
      </c>
      <c r="F466" s="14">
        <f t="shared" ref="F466:F473" si="196">F$9-(1+F$9)*C465/100</f>
        <v>0.63355959850232912</v>
      </c>
      <c r="G466" s="14">
        <f>F466-(Gamma-lambda*LN(D466))</f>
        <v>-6.1630071549740095E-2</v>
      </c>
      <c r="H466" s="15">
        <f t="shared" ref="H466:H473" si="197">Gmax*(U465/_p0)^G_exponent</f>
        <v>393.57451228600127</v>
      </c>
      <c r="I466" s="15">
        <f t="shared" ref="I466:I473" si="198">0.001*D466*(1+F466)/kappa</f>
        <v>1284.9679712973339</v>
      </c>
      <c r="J466" s="73">
        <f t="shared" ref="J466:J473" si="199">R465</f>
        <v>3146.3240421411674</v>
      </c>
      <c r="K466" s="73">
        <f t="shared" si="189"/>
        <v>1.26</v>
      </c>
      <c r="L466" s="73">
        <f t="shared" ref="L466:L473" si="200">E466/D466</f>
        <v>1.2599597847079738</v>
      </c>
      <c r="M466" s="73">
        <f t="shared" ref="M466:M473" si="201">K466-L466</f>
        <v>4.021529202624663E-5</v>
      </c>
      <c r="N466" s="44">
        <f t="shared" si="190"/>
        <v>2.0000000000000001E-4</v>
      </c>
      <c r="O466" s="44">
        <f t="shared" ref="O466:O473" si="202">N466*M466</f>
        <v>8.0430584052493263E-9</v>
      </c>
      <c r="P466" s="14">
        <f t="shared" ref="P466:P473" si="203">(1+F466)/(lambda-kappa)</f>
        <v>148.50541804566629</v>
      </c>
      <c r="Q466" s="44">
        <f t="shared" ref="Q466:Q473" si="204">P466*O466</f>
        <v>1.1944377508372612E-6</v>
      </c>
      <c r="R466" s="73">
        <f t="shared" ref="R466:R473" si="205">J466*(1+Q466)</f>
        <v>3146.32780022938</v>
      </c>
      <c r="S466" s="73">
        <f>Q466/(1/Mtc+1/(path_DqDp-V465))</f>
        <v>8.7290358151283219E-7</v>
      </c>
      <c r="T466" s="52">
        <f>D466*S466/(path_DqDp-E466/D466)</f>
        <v>1.5784262685506092E-3</v>
      </c>
      <c r="U466" s="73">
        <f t="shared" ref="U466:U473" si="206">D466+T466</f>
        <v>3146.4260430749068</v>
      </c>
      <c r="V466" s="14">
        <f t="shared" ref="V466:V473" si="207">Mtc*(1+LN(R466/U466))</f>
        <v>1.2599606576108151</v>
      </c>
      <c r="W466">
        <f t="shared" ref="W466:W473" si="208">V466*U466</f>
        <v>3964.3730263564544</v>
      </c>
      <c r="X466">
        <f t="shared" ref="X466:X473" si="209">T466/(I466*MPa_to_kPa)</f>
        <v>1.2283779080944663E-9</v>
      </c>
      <c r="Y466" s="44">
        <f t="shared" ref="Y466:Y473" si="210">Y465+(X466+O466)</f>
        <v>-2.0974730315374949E-2</v>
      </c>
      <c r="Z466">
        <f t="shared" ref="Z466:Z473" si="211">(W466-W465)/(H466*MPa_to_kPa)</f>
        <v>1.2031464708429837E-8</v>
      </c>
      <c r="AA466" s="43">
        <f t="shared" ref="AA466:AA473" si="212">AA465+(Z466+N466)</f>
        <v>0.13960714847695133</v>
      </c>
    </row>
    <row r="467" spans="1:27">
      <c r="A467" s="74">
        <f t="shared" si="191"/>
        <v>459</v>
      </c>
      <c r="B467" s="73">
        <f t="shared" si="192"/>
        <v>13.261557170515967</v>
      </c>
      <c r="C467" s="51">
        <f t="shared" si="193"/>
        <v>-2.0974730315374948</v>
      </c>
      <c r="D467" s="73">
        <f t="shared" si="194"/>
        <v>3146.4260430749068</v>
      </c>
      <c r="E467" s="73">
        <f t="shared" si="195"/>
        <v>3964.3730263564544</v>
      </c>
      <c r="F467" s="14">
        <f t="shared" si="196"/>
        <v>0.63355958333889806</v>
      </c>
      <c r="G467" s="14">
        <f>F467-(Gamma-lambda*LN(D467))</f>
        <v>-6.1630079188316089E-2</v>
      </c>
      <c r="H467" s="15">
        <f t="shared" si="197"/>
        <v>393.57461100571913</v>
      </c>
      <c r="I467" s="15">
        <f t="shared" si="198"/>
        <v>1284.9686039830256</v>
      </c>
      <c r="J467" s="73">
        <f t="shared" si="199"/>
        <v>3146.32780022938</v>
      </c>
      <c r="K467" s="73">
        <f t="shared" si="189"/>
        <v>1.26</v>
      </c>
      <c r="L467" s="73">
        <f t="shared" si="200"/>
        <v>1.2599606576108151</v>
      </c>
      <c r="M467" s="73">
        <f t="shared" si="201"/>
        <v>3.9342389184904292E-5</v>
      </c>
      <c r="N467" s="44">
        <f t="shared" si="190"/>
        <v>2.0000000000000001E-4</v>
      </c>
      <c r="O467" s="44">
        <f t="shared" si="202"/>
        <v>7.8684778369808594E-9</v>
      </c>
      <c r="P467" s="14">
        <f t="shared" si="203"/>
        <v>148.50541666717257</v>
      </c>
      <c r="Q467" s="44">
        <f t="shared" si="204"/>
        <v>1.1685115797172553E-6</v>
      </c>
      <c r="R467" s="73">
        <f t="shared" si="205"/>
        <v>3146.3314767498482</v>
      </c>
      <c r="S467" s="73">
        <f>Q467/(1/Mtc+1/(path_DqDp-V466))</f>
        <v>8.5395637181840919E-7</v>
      </c>
      <c r="T467" s="52">
        <f>D467*S467/(path_DqDp-E467/D467)</f>
        <v>1.544166561343321E-3</v>
      </c>
      <c r="U467" s="73">
        <f t="shared" si="206"/>
        <v>3146.4275872414682</v>
      </c>
      <c r="V467" s="14">
        <f t="shared" si="207"/>
        <v>1.2599615115664784</v>
      </c>
      <c r="W467">
        <f t="shared" si="208"/>
        <v>3964.3776588552278</v>
      </c>
      <c r="X467">
        <f t="shared" si="209"/>
        <v>1.2017154011054105E-9</v>
      </c>
      <c r="Y467" s="44">
        <f t="shared" si="210"/>
        <v>-2.097472124518171E-2</v>
      </c>
      <c r="Z467">
        <f t="shared" si="211"/>
        <v>1.177031913098265E-8</v>
      </c>
      <c r="AA467" s="43">
        <f t="shared" si="212"/>
        <v>0.13980716024727047</v>
      </c>
    </row>
    <row r="468" spans="1:27">
      <c r="A468" s="74">
        <f t="shared" si="191"/>
        <v>460</v>
      </c>
      <c r="B468" s="73">
        <f t="shared" si="192"/>
        <v>13.281558649887655</v>
      </c>
      <c r="C468" s="51">
        <f t="shared" si="193"/>
        <v>-2.0974721245181711</v>
      </c>
      <c r="D468" s="73">
        <f t="shared" si="194"/>
        <v>3146.4275872414682</v>
      </c>
      <c r="E468" s="73">
        <f t="shared" si="195"/>
        <v>3964.3776588552278</v>
      </c>
      <c r="F468" s="14">
        <f t="shared" si="196"/>
        <v>0.63355956850459993</v>
      </c>
      <c r="G468" s="14">
        <f>F468-(Gamma-lambda*LN(D468))</f>
        <v>-6.16300866610896E-2</v>
      </c>
      <c r="H468" s="15">
        <f t="shared" si="197"/>
        <v>393.57470758270375</v>
      </c>
      <c r="I468" s="15">
        <f t="shared" si="198"/>
        <v>1284.9692229362854</v>
      </c>
      <c r="J468" s="73">
        <f t="shared" si="199"/>
        <v>3146.3314767498482</v>
      </c>
      <c r="K468" s="73">
        <f t="shared" si="189"/>
        <v>1.26</v>
      </c>
      <c r="L468" s="73">
        <f t="shared" si="200"/>
        <v>1.2599615115664784</v>
      </c>
      <c r="M468" s="73">
        <f t="shared" si="201"/>
        <v>3.8488433521610688E-5</v>
      </c>
      <c r="N468" s="44">
        <f t="shared" si="190"/>
        <v>2.0000000000000001E-4</v>
      </c>
      <c r="O468" s="44">
        <f t="shared" si="202"/>
        <v>7.6976867043221377E-9</v>
      </c>
      <c r="P468" s="14">
        <f t="shared" si="203"/>
        <v>148.5054153186</v>
      </c>
      <c r="Q468" s="44">
        <f t="shared" si="204"/>
        <v>1.1431481610178243E-6</v>
      </c>
      <c r="R468" s="73">
        <f t="shared" si="205"/>
        <v>3146.3350734728897</v>
      </c>
      <c r="S468" s="73">
        <f>Q468/(1/Mtc+1/(path_DqDp-V467))</f>
        <v>8.3542043721627948E-7</v>
      </c>
      <c r="T468" s="52">
        <f>D468*S468/(path_DqDp-E468/D468)</f>
        <v>1.5106504413985877E-3</v>
      </c>
      <c r="U468" s="73">
        <f t="shared" si="206"/>
        <v>3146.4290978919098</v>
      </c>
      <c r="V468" s="14">
        <f t="shared" si="207"/>
        <v>1.2599623469862375</v>
      </c>
      <c r="W468">
        <f t="shared" si="208"/>
        <v>3964.3821908056807</v>
      </c>
      <c r="X468">
        <f t="shared" si="209"/>
        <v>1.1756316139203691E-9</v>
      </c>
      <c r="Y468" s="44">
        <f t="shared" si="210"/>
        <v>-2.097471237186339E-2</v>
      </c>
      <c r="Z468">
        <f t="shared" si="211"/>
        <v>1.1514841694893586E-8</v>
      </c>
      <c r="AA468" s="43">
        <f t="shared" si="212"/>
        <v>0.14000717176211216</v>
      </c>
    </row>
    <row r="469" spans="1:27">
      <c r="A469" s="74">
        <f t="shared" si="191"/>
        <v>461</v>
      </c>
      <c r="B469" s="73">
        <f t="shared" si="192"/>
        <v>13.301560097149103</v>
      </c>
      <c r="C469" s="51">
        <f t="shared" si="193"/>
        <v>-2.0974712371863391</v>
      </c>
      <c r="D469" s="73">
        <f t="shared" si="194"/>
        <v>3146.4290978919098</v>
      </c>
      <c r="E469" s="73">
        <f t="shared" si="195"/>
        <v>3964.3821908056807</v>
      </c>
      <c r="F469" s="14">
        <f t="shared" si="196"/>
        <v>0.63355955399229069</v>
      </c>
      <c r="G469" s="14">
        <f>F469-(Gamma-lambda*LN(D469))</f>
        <v>-6.1630093971659639E-2</v>
      </c>
      <c r="H469" s="15">
        <f t="shared" si="197"/>
        <v>393.57480206346293</v>
      </c>
      <c r="I469" s="15">
        <f t="shared" si="198"/>
        <v>1284.9698284551685</v>
      </c>
      <c r="J469" s="73">
        <f t="shared" si="199"/>
        <v>3146.3350734728897</v>
      </c>
      <c r="K469" s="73">
        <f t="shared" si="189"/>
        <v>1.26</v>
      </c>
      <c r="L469" s="73">
        <f t="shared" si="200"/>
        <v>1.2599623469862375</v>
      </c>
      <c r="M469" s="73">
        <f t="shared" si="201"/>
        <v>3.7653013762461995E-5</v>
      </c>
      <c r="N469" s="44">
        <f t="shared" si="190"/>
        <v>2.0000000000000001E-4</v>
      </c>
      <c r="O469" s="44">
        <f t="shared" si="202"/>
        <v>7.5306027524923991E-9</v>
      </c>
      <c r="P469" s="14">
        <f t="shared" si="203"/>
        <v>148.50541399929915</v>
      </c>
      <c r="Q469" s="44">
        <f t="shared" si="204"/>
        <v>1.1183352794231454E-6</v>
      </c>
      <c r="R469" s="73">
        <f t="shared" si="205"/>
        <v>3146.3385921304034</v>
      </c>
      <c r="S469" s="73">
        <f>Q469/(1/Mtc+1/(path_DqDp-V468))</f>
        <v>8.1728685008277009E-7</v>
      </c>
      <c r="T469" s="52">
        <f>D469*S469/(path_DqDp-E469/D469)</f>
        <v>1.4778617703880871E-3</v>
      </c>
      <c r="U469" s="73">
        <f t="shared" si="206"/>
        <v>3146.4305757536804</v>
      </c>
      <c r="V469" s="14">
        <f t="shared" si="207"/>
        <v>1.2599631642724387</v>
      </c>
      <c r="W469">
        <f t="shared" si="208"/>
        <v>3964.3866243901584</v>
      </c>
      <c r="X469">
        <f t="shared" si="209"/>
        <v>1.1501139852947515E-9</v>
      </c>
      <c r="Y469" s="44">
        <f t="shared" si="210"/>
        <v>-2.0974703691146651E-2</v>
      </c>
      <c r="Z469">
        <f t="shared" si="211"/>
        <v>1.1264909375532103E-8</v>
      </c>
      <c r="AA469" s="43">
        <f t="shared" si="212"/>
        <v>0.14020718302702154</v>
      </c>
    </row>
    <row r="470" spans="1:27">
      <c r="A470" s="74">
        <f t="shared" si="191"/>
        <v>462</v>
      </c>
      <c r="B470" s="73">
        <f t="shared" si="192"/>
        <v>13.321561512997265</v>
      </c>
      <c r="C470" s="51">
        <f t="shared" si="193"/>
        <v>-2.097470369114665</v>
      </c>
      <c r="D470" s="73">
        <f t="shared" si="194"/>
        <v>3146.4305757536804</v>
      </c>
      <c r="E470" s="73">
        <f t="shared" si="195"/>
        <v>3964.3866243901584</v>
      </c>
      <c r="F470" s="14">
        <f t="shared" si="196"/>
        <v>0.63355953979498136</v>
      </c>
      <c r="G470" s="14">
        <f>F470-(Gamma-lambda*LN(D470))</f>
        <v>-6.1630101123546721E-2</v>
      </c>
      <c r="H470" s="15">
        <f t="shared" si="197"/>
        <v>393.57489449349509</v>
      </c>
      <c r="I470" s="15">
        <f t="shared" si="198"/>
        <v>1284.9704208312601</v>
      </c>
      <c r="J470" s="73">
        <f t="shared" si="199"/>
        <v>3146.3385921304034</v>
      </c>
      <c r="K470" s="73">
        <f t="shared" si="189"/>
        <v>1.26</v>
      </c>
      <c r="L470" s="73">
        <f t="shared" si="200"/>
        <v>1.2599631642724387</v>
      </c>
      <c r="M470" s="73">
        <f t="shared" si="201"/>
        <v>3.6835727561301823E-5</v>
      </c>
      <c r="N470" s="44">
        <f t="shared" si="190"/>
        <v>2.0000000000000001E-4</v>
      </c>
      <c r="O470" s="44">
        <f t="shared" si="202"/>
        <v>7.3671455122603651E-9</v>
      </c>
      <c r="P470" s="14">
        <f t="shared" si="203"/>
        <v>148.50541270863468</v>
      </c>
      <c r="Q470" s="44">
        <f t="shared" si="204"/>
        <v>1.0940609847827914E-6</v>
      </c>
      <c r="R470" s="73">
        <f t="shared" si="205"/>
        <v>3146.3420344167016</v>
      </c>
      <c r="S470" s="73">
        <f>Q470/(1/Mtc+1/(path_DqDp-V469))</f>
        <v>7.9954687660588662E-7</v>
      </c>
      <c r="T470" s="52">
        <f>D470*S470/(path_DqDp-E470/D470)</f>
        <v>1.4457847602112512E-3</v>
      </c>
      <c r="U470" s="73">
        <f t="shared" si="206"/>
        <v>3146.4320215384405</v>
      </c>
      <c r="V470" s="14">
        <f t="shared" si="207"/>
        <v>1.2599639638186941</v>
      </c>
      <c r="W470">
        <f t="shared" si="208"/>
        <v>3964.3909617436402</v>
      </c>
      <c r="X470">
        <f t="shared" si="209"/>
        <v>1.1251502266300877E-9</v>
      </c>
      <c r="Y470" s="44">
        <f t="shared" si="210"/>
        <v>-2.0974695198850913E-2</v>
      </c>
      <c r="Z470">
        <f t="shared" si="211"/>
        <v>1.1020401815439268E-8</v>
      </c>
      <c r="AA470" s="43">
        <f t="shared" si="212"/>
        <v>0.14040719404742336</v>
      </c>
    </row>
    <row r="471" spans="1:27">
      <c r="A471" s="74">
        <f t="shared" si="191"/>
        <v>463</v>
      </c>
      <c r="B471" s="73">
        <f t="shared" si="192"/>
        <v>13.34156289811397</v>
      </c>
      <c r="C471" s="51">
        <f t="shared" si="193"/>
        <v>-2.0974695198850912</v>
      </c>
      <c r="D471" s="73">
        <f t="shared" si="194"/>
        <v>3146.4320215384405</v>
      </c>
      <c r="E471" s="73">
        <f t="shared" si="195"/>
        <v>3964.3909617436402</v>
      </c>
      <c r="F471" s="14">
        <f t="shared" si="196"/>
        <v>0.63355952590583464</v>
      </c>
      <c r="G471" s="14">
        <f>F471-(Gamma-lambda*LN(D471))</f>
        <v>-6.1630108120195537E-2</v>
      </c>
      <c r="H471" s="15">
        <f t="shared" si="197"/>
        <v>393.57498491731116</v>
      </c>
      <c r="I471" s="15">
        <f t="shared" si="198"/>
        <v>1284.971000349818</v>
      </c>
      <c r="J471" s="73">
        <f t="shared" si="199"/>
        <v>3146.3420344167016</v>
      </c>
      <c r="K471" s="73">
        <f t="shared" si="189"/>
        <v>1.26</v>
      </c>
      <c r="L471" s="73">
        <f t="shared" si="200"/>
        <v>1.2599639638186941</v>
      </c>
      <c r="M471" s="73">
        <f t="shared" si="201"/>
        <v>3.6036181305876269E-5</v>
      </c>
      <c r="N471" s="44">
        <f t="shared" si="190"/>
        <v>2.0000000000000001E-4</v>
      </c>
      <c r="O471" s="44">
        <f t="shared" si="202"/>
        <v>7.2072362611752544E-9</v>
      </c>
      <c r="P471" s="14">
        <f t="shared" si="203"/>
        <v>148.50541144598498</v>
      </c>
      <c r="Q471" s="44">
        <f t="shared" si="204"/>
        <v>1.0703135863542536E-6</v>
      </c>
      <c r="R471" s="73">
        <f t="shared" si="205"/>
        <v>3146.3454019893284</v>
      </c>
      <c r="S471" s="73">
        <f>Q471/(1/Mtc+1/(path_DqDp-V470))</f>
        <v>7.821919725765118E-7</v>
      </c>
      <c r="T471" s="52">
        <f>D471*S471/(path_DqDp-E471/D471)</f>
        <v>1.4144039653950101E-3</v>
      </c>
      <c r="U471" s="73">
        <f t="shared" si="206"/>
        <v>3146.433435942406</v>
      </c>
      <c r="V471" s="14">
        <f t="shared" si="207"/>
        <v>1.2599647460100722</v>
      </c>
      <c r="W471">
        <f t="shared" si="208"/>
        <v>3964.3952049547725</v>
      </c>
      <c r="X471">
        <f t="shared" si="209"/>
        <v>1.1007283160553472E-9</v>
      </c>
      <c r="Y471" s="44">
        <f t="shared" si="210"/>
        <v>-2.0974686890886336E-2</v>
      </c>
      <c r="Z471">
        <f t="shared" si="211"/>
        <v>1.0781201282712675E-8</v>
      </c>
      <c r="AA471" s="43">
        <f t="shared" si="212"/>
        <v>0.14060720482862463</v>
      </c>
    </row>
    <row r="472" spans="1:27">
      <c r="A472" s="74">
        <f t="shared" si="191"/>
        <v>464</v>
      </c>
      <c r="B472" s="73">
        <f t="shared" si="192"/>
        <v>13.361564253166252</v>
      </c>
      <c r="C472" s="51">
        <f t="shared" si="193"/>
        <v>-2.0974686890886338</v>
      </c>
      <c r="D472" s="73">
        <f t="shared" si="194"/>
        <v>3146.433435942406</v>
      </c>
      <c r="E472" s="73">
        <f t="shared" si="195"/>
        <v>3964.3952049547725</v>
      </c>
      <c r="F472" s="14">
        <f t="shared" si="196"/>
        <v>0.63355951231816143</v>
      </c>
      <c r="G472" s="14">
        <f>F472-(Gamma-lambda*LN(D472))</f>
        <v>-6.1630114964975613E-2</v>
      </c>
      <c r="H472" s="15">
        <f t="shared" si="197"/>
        <v>393.5750733784559</v>
      </c>
      <c r="I472" s="15">
        <f t="shared" si="198"/>
        <v>1284.9715672899085</v>
      </c>
      <c r="J472" s="73">
        <f t="shared" si="199"/>
        <v>3146.3454019893284</v>
      </c>
      <c r="K472" s="73">
        <f t="shared" si="189"/>
        <v>1.26</v>
      </c>
      <c r="L472" s="73">
        <f t="shared" si="200"/>
        <v>1.2599647460100722</v>
      </c>
      <c r="M472" s="73">
        <f t="shared" si="201"/>
        <v>3.525398992776374E-5</v>
      </c>
      <c r="N472" s="44">
        <f t="shared" si="190"/>
        <v>2.0000000000000001E-4</v>
      </c>
      <c r="O472" s="44">
        <f t="shared" si="202"/>
        <v>7.0507979855527487E-9</v>
      </c>
      <c r="P472" s="14">
        <f t="shared" si="203"/>
        <v>148.50541021074196</v>
      </c>
      <c r="Q472" s="44">
        <f t="shared" si="204"/>
        <v>1.047081647157584E-6</v>
      </c>
      <c r="R472" s="73">
        <f t="shared" si="205"/>
        <v>3146.3486964698545</v>
      </c>
      <c r="S472" s="73">
        <f>Q472/(1/Mtc+1/(path_DqDp-V471))</f>
        <v>7.6521377926159406E-7</v>
      </c>
      <c r="T472" s="52">
        <f>D472*S472/(path_DqDp-E472/D472)</f>
        <v>1.3837042756413419E-3</v>
      </c>
      <c r="U472" s="73">
        <f t="shared" si="206"/>
        <v>3146.4348196466817</v>
      </c>
      <c r="V472" s="14">
        <f t="shared" si="207"/>
        <v>1.2599655112232826</v>
      </c>
      <c r="W472">
        <f t="shared" si="208"/>
        <v>3964.3993560668682</v>
      </c>
      <c r="X472">
        <f t="shared" si="209"/>
        <v>1.076836492623465E-9</v>
      </c>
      <c r="Y472" s="44">
        <f t="shared" si="210"/>
        <v>-2.0974678763251858E-2</v>
      </c>
      <c r="Z472">
        <f t="shared" si="211"/>
        <v>1.0547192585485977E-8</v>
      </c>
      <c r="AA472" s="43">
        <f t="shared" si="212"/>
        <v>0.14080721537581722</v>
      </c>
    </row>
    <row r="473" spans="1:27">
      <c r="A473" s="74">
        <f t="shared" si="191"/>
        <v>465</v>
      </c>
      <c r="B473" s="73">
        <f t="shared" si="192"/>
        <v>13.38156557880666</v>
      </c>
      <c r="C473" s="51">
        <f t="shared" si="193"/>
        <v>-2.0974678763251857</v>
      </c>
      <c r="D473" s="73">
        <f t="shared" si="194"/>
        <v>3146.4348196466817</v>
      </c>
      <c r="E473" s="73">
        <f t="shared" si="195"/>
        <v>3964.3993560668682</v>
      </c>
      <c r="F473" s="14">
        <f t="shared" si="196"/>
        <v>0.63355949902541808</v>
      </c>
      <c r="G473" s="14">
        <f>F473-(Gamma-lambda*LN(D473))</f>
        <v>-6.1630121661183535E-2</v>
      </c>
      <c r="H473" s="15">
        <f t="shared" si="197"/>
        <v>393.57515991952891</v>
      </c>
      <c r="I473" s="15">
        <f t="shared" si="198"/>
        <v>1284.9721219245414</v>
      </c>
      <c r="J473" s="73">
        <f t="shared" si="199"/>
        <v>3146.3486964698545</v>
      </c>
      <c r="K473" s="73">
        <f t="shared" si="189"/>
        <v>1.26</v>
      </c>
      <c r="L473" s="73">
        <f t="shared" si="200"/>
        <v>1.2599655112232826</v>
      </c>
      <c r="M473" s="73">
        <f t="shared" si="201"/>
        <v>3.4488776717411795E-5</v>
      </c>
      <c r="N473" s="44">
        <f t="shared" si="190"/>
        <v>2.0000000000000001E-4</v>
      </c>
      <c r="O473" s="44">
        <f t="shared" si="202"/>
        <v>6.8977553434823591E-9</v>
      </c>
      <c r="P473" s="14">
        <f t="shared" si="203"/>
        <v>148.50540900231076</v>
      </c>
      <c r="Q473" s="44">
        <f t="shared" si="204"/>
        <v>1.0243539784817223E-6</v>
      </c>
      <c r="R473" s="73">
        <f t="shared" si="205"/>
        <v>3146.3519194446594</v>
      </c>
      <c r="S473" s="73">
        <f>Q473/(1/Mtc+1/(path_DqDp-V472))</f>
        <v>7.4860411938823843E-7</v>
      </c>
      <c r="T473" s="52">
        <f>D473*S473/(path_DqDp-E473/D473)</f>
        <v>1.3536709085749312E-3</v>
      </c>
      <c r="U473" s="73">
        <f t="shared" si="206"/>
        <v>3146.4361733175901</v>
      </c>
      <c r="V473" s="14">
        <f t="shared" si="207"/>
        <v>1.2599662598268575</v>
      </c>
      <c r="W473">
        <f t="shared" si="208"/>
        <v>3964.4034170788941</v>
      </c>
      <c r="X473">
        <f t="shared" si="209"/>
        <v>1.0534632506637556E-9</v>
      </c>
      <c r="Y473" s="44">
        <f t="shared" si="210"/>
        <v>-2.0974670812033264E-2</v>
      </c>
      <c r="Z473">
        <f t="shared" si="211"/>
        <v>1.0318263039558895E-8</v>
      </c>
      <c r="AA473" s="43">
        <f t="shared" si="212"/>
        <v>0.14100722569408025</v>
      </c>
    </row>
    <row r="474" spans="1:27">
      <c r="A474" s="74">
        <f t="shared" si="191"/>
        <v>466</v>
      </c>
      <c r="B474" s="73">
        <f t="shared" ref="B474:B537" si="213">100*AA473+C474/3</f>
        <v>13.401566875673584</v>
      </c>
      <c r="C474" s="51">
        <f t="shared" ref="C474:C537" si="214">100*Y473</f>
        <v>-2.0974670812033263</v>
      </c>
      <c r="D474" s="73">
        <f t="shared" ref="D474:D537" si="215">U473</f>
        <v>3146.4361733175901</v>
      </c>
      <c r="E474" s="73">
        <f t="shared" ref="E474:E537" si="216">W473</f>
        <v>3964.4034170788941</v>
      </c>
      <c r="F474" s="14">
        <f t="shared" ref="F474:F537" si="217">F$9-(1+F$9)*C473/100</f>
        <v>0.63355948602120293</v>
      </c>
      <c r="G474" s="14">
        <f>F474-(Gamma-lambda*LN(D474))</f>
        <v>-6.1630128212044166E-2</v>
      </c>
      <c r="H474" s="15">
        <f t="shared" ref="H474:H537" si="218">Gmax*(U473/_p0)^G_exponent</f>
        <v>393.57524458220553</v>
      </c>
      <c r="I474" s="15">
        <f t="shared" ref="I474:I537" si="219">0.001*D474*(1+F474)/kappa</f>
        <v>1284.9726645208007</v>
      </c>
      <c r="J474" s="73">
        <f t="shared" ref="J474:J537" si="220">R473</f>
        <v>3146.3519194446594</v>
      </c>
      <c r="K474" s="73">
        <f t="shared" si="189"/>
        <v>1.26</v>
      </c>
      <c r="L474" s="73">
        <f t="shared" ref="L474:L537" si="221">E474/D474</f>
        <v>1.2599662598268575</v>
      </c>
      <c r="M474" s="73">
        <f t="shared" ref="M474:M537" si="222">K474-L474</f>
        <v>3.3740173142504659E-5</v>
      </c>
      <c r="N474" s="44">
        <f t="shared" si="190"/>
        <v>2.0000000000000001E-4</v>
      </c>
      <c r="O474" s="44">
        <f t="shared" ref="O474:O537" si="223">N474*M474</f>
        <v>6.7480346285009321E-9</v>
      </c>
      <c r="P474" s="14">
        <f t="shared" ref="P474:P537" si="224">(1+F474)/(lambda-kappa)</f>
        <v>148.50540782010935</v>
      </c>
      <c r="Q474" s="44">
        <f t="shared" ref="Q474:Q537" si="225">P474*O474</f>
        <v>1.002119634489751E-6</v>
      </c>
      <c r="R474" s="73">
        <f t="shared" ref="R474:R537" si="226">J474*(1+Q474)</f>
        <v>3146.3550724656948</v>
      </c>
      <c r="S474" s="73">
        <f>Q474/(1/Mtc+1/(path_DqDp-V473))</f>
        <v>7.3235499320014306E-7</v>
      </c>
      <c r="T474" s="52">
        <f>D474*S474/(path_DqDp-E474/D474)</f>
        <v>1.3242894026212373E-3</v>
      </c>
      <c r="U474" s="73">
        <f t="shared" ref="U474:U537" si="227">D474+T474</f>
        <v>3146.4374976069926</v>
      </c>
      <c r="V474" s="14">
        <f t="shared" ref="V474:V537" si="228">Mtc*(1+LN(R474/U474))</f>
        <v>1.2599669921813299</v>
      </c>
      <c r="W474">
        <f t="shared" ref="W474:W537" si="229">V474*U474</f>
        <v>3964.4073899464329</v>
      </c>
      <c r="X474">
        <f t="shared" ref="X474:X537" si="230">T474/(I474*MPa_to_kPa)</f>
        <v>1.0305973342359769E-9</v>
      </c>
      <c r="Y474" s="44">
        <f t="shared" ref="Y474:Y537" si="231">Y473+(X474+O474)</f>
        <v>-2.09746630334013E-2</v>
      </c>
      <c r="Z474">
        <f t="shared" ref="Z474:Z537" si="232">(W474-W473)/(H474*MPa_to_kPa)</f>
        <v>1.0094302407142337E-8</v>
      </c>
      <c r="AA474" s="43">
        <f t="shared" ref="AA474:AA537" si="233">AA473+(Z474+N474)</f>
        <v>0.14120723578838265</v>
      </c>
    </row>
    <row r="475" spans="1:27">
      <c r="A475" s="74">
        <f t="shared" si="191"/>
        <v>467</v>
      </c>
      <c r="B475" s="73">
        <f t="shared" si="213"/>
        <v>13.421568144391554</v>
      </c>
      <c r="C475" s="51">
        <f t="shared" si="214"/>
        <v>-2.0974663033401302</v>
      </c>
      <c r="D475" s="73">
        <f t="shared" si="215"/>
        <v>3146.4374976069926</v>
      </c>
      <c r="E475" s="73">
        <f t="shared" si="216"/>
        <v>3964.4073899464329</v>
      </c>
      <c r="F475" s="14">
        <f t="shared" si="217"/>
        <v>0.63355947329925322</v>
      </c>
      <c r="G475" s="14">
        <f>F475-(Gamma-lambda*LN(D475))</f>
        <v>-6.163013462071254E-2</v>
      </c>
      <c r="H475" s="15">
        <f t="shared" si="218"/>
        <v>393.57532740725617</v>
      </c>
      <c r="I475" s="15">
        <f t="shared" si="219"/>
        <v>1284.9731953399748</v>
      </c>
      <c r="J475" s="73">
        <f t="shared" si="220"/>
        <v>3146.3550724656948</v>
      </c>
      <c r="K475" s="73">
        <f t="shared" si="189"/>
        <v>1.26</v>
      </c>
      <c r="L475" s="73">
        <f t="shared" si="221"/>
        <v>1.2599669921813299</v>
      </c>
      <c r="M475" s="73">
        <f t="shared" si="222"/>
        <v>3.3007818670105493E-5</v>
      </c>
      <c r="N475" s="44">
        <f t="shared" si="190"/>
        <v>2.0000000000000001E-4</v>
      </c>
      <c r="O475" s="44">
        <f t="shared" si="223"/>
        <v>6.601563734021099E-9</v>
      </c>
      <c r="P475" s="14">
        <f t="shared" si="224"/>
        <v>148.50540666356846</v>
      </c>
      <c r="Q475" s="44">
        <f t="shared" si="225"/>
        <v>9.8036790693626894E-7</v>
      </c>
      <c r="R475" s="73">
        <f t="shared" si="226"/>
        <v>3146.3581570512315</v>
      </c>
      <c r="S475" s="73">
        <f>Q475/(1/Mtc+1/(path_DqDp-V474))</f>
        <v>7.1645857459601665E-7</v>
      </c>
      <c r="T475" s="52">
        <f>D475*S475/(path_DqDp-E475/D475)</f>
        <v>1.2955456100324073E-3</v>
      </c>
      <c r="U475" s="73">
        <f t="shared" si="227"/>
        <v>3146.4387931526026</v>
      </c>
      <c r="V475" s="14">
        <f t="shared" si="228"/>
        <v>1.2599677086394057</v>
      </c>
      <c r="W475">
        <f t="shared" si="229"/>
        <v>3964.4112765826217</v>
      </c>
      <c r="X475">
        <f t="shared" si="230"/>
        <v>1.008227731699598E-9</v>
      </c>
      <c r="Y475" s="44">
        <f t="shared" si="231"/>
        <v>-2.0974655423609833E-2</v>
      </c>
      <c r="Z475">
        <f t="shared" si="232"/>
        <v>9.8752028344488424E-9</v>
      </c>
      <c r="AA475" s="43">
        <f t="shared" si="233"/>
        <v>0.14140724566358548</v>
      </c>
    </row>
    <row r="476" spans="1:27">
      <c r="A476" s="74">
        <f t="shared" si="191"/>
        <v>468</v>
      </c>
      <c r="B476" s="73">
        <f t="shared" si="213"/>
        <v>13.441569385571555</v>
      </c>
      <c r="C476" s="51">
        <f t="shared" si="214"/>
        <v>-2.0974655423609834</v>
      </c>
      <c r="D476" s="73">
        <f t="shared" si="215"/>
        <v>3146.4387931526026</v>
      </c>
      <c r="E476" s="73">
        <f t="shared" si="216"/>
        <v>3964.4112765826217</v>
      </c>
      <c r="F476" s="14">
        <f t="shared" si="217"/>
        <v>0.63355946085344206</v>
      </c>
      <c r="G476" s="14">
        <f>F476-(Gamma-lambda*LN(D476))</f>
        <v>-6.1630140890275076E-2</v>
      </c>
      <c r="H476" s="15">
        <f t="shared" si="218"/>
        <v>393.5754084345665</v>
      </c>
      <c r="I476" s="15">
        <f t="shared" si="219"/>
        <v>1284.9737146376801</v>
      </c>
      <c r="J476" s="73">
        <f t="shared" si="220"/>
        <v>3146.3581570512315</v>
      </c>
      <c r="K476" s="73">
        <f t="shared" si="189"/>
        <v>1.26</v>
      </c>
      <c r="L476" s="73">
        <f t="shared" si="221"/>
        <v>1.2599677086394057</v>
      </c>
      <c r="M476" s="73">
        <f t="shared" si="222"/>
        <v>3.2291360594349783E-5</v>
      </c>
      <c r="N476" s="44">
        <f t="shared" si="190"/>
        <v>2.0000000000000001E-4</v>
      </c>
      <c r="O476" s="44">
        <f t="shared" si="223"/>
        <v>6.4582721188699565E-9</v>
      </c>
      <c r="P476" s="14">
        <f t="shared" si="224"/>
        <v>148.50540553213111</v>
      </c>
      <c r="Q476" s="44">
        <f t="shared" si="225"/>
        <v>9.590883200496385E-7</v>
      </c>
      <c r="R476" s="73">
        <f t="shared" si="226"/>
        <v>3146.3611746865909</v>
      </c>
      <c r="S476" s="73">
        <f>Q476/(1/Mtc+1/(path_DqDp-V475))</f>
        <v>7.0090720738853309E-7</v>
      </c>
      <c r="T476" s="52">
        <f>D476*S476/(path_DqDp-E476/D476)</f>
        <v>1.2674256901307761E-3</v>
      </c>
      <c r="U476" s="73">
        <f t="shared" si="227"/>
        <v>3146.4400605782926</v>
      </c>
      <c r="V476" s="14">
        <f t="shared" si="228"/>
        <v>1.2599684095461359</v>
      </c>
      <c r="W476">
        <f t="shared" si="229"/>
        <v>3964.4150788590787</v>
      </c>
      <c r="X476">
        <f t="shared" si="230"/>
        <v>9.8634367045254921E-10</v>
      </c>
      <c r="Y476" s="44">
        <f t="shared" si="231"/>
        <v>-2.0974647978994045E-2</v>
      </c>
      <c r="Z476">
        <f t="shared" si="232"/>
        <v>9.6608588227911231E-9</v>
      </c>
      <c r="AA476" s="43">
        <f t="shared" si="233"/>
        <v>0.14160725532444429</v>
      </c>
    </row>
    <row r="477" spans="1:27">
      <c r="A477" s="74">
        <f t="shared" si="191"/>
        <v>469</v>
      </c>
      <c r="B477" s="73">
        <f t="shared" si="213"/>
        <v>13.461570599811294</v>
      </c>
      <c r="C477" s="51">
        <f t="shared" si="214"/>
        <v>-2.0974647978994043</v>
      </c>
      <c r="D477" s="73">
        <f t="shared" si="215"/>
        <v>3146.4400605782926</v>
      </c>
      <c r="E477" s="73">
        <f t="shared" si="216"/>
        <v>3964.4150788590787</v>
      </c>
      <c r="F477" s="14">
        <f t="shared" si="217"/>
        <v>0.63355944867777569</v>
      </c>
      <c r="G477" s="14">
        <f>F477-(Gamma-lambda*LN(D477))</f>
        <v>-6.1630147023751358E-2</v>
      </c>
      <c r="H477" s="15">
        <f t="shared" si="218"/>
        <v>393.57548770315651</v>
      </c>
      <c r="I477" s="15">
        <f t="shared" si="219"/>
        <v>1284.9742226639858</v>
      </c>
      <c r="J477" s="73">
        <f t="shared" si="220"/>
        <v>3146.3611746865909</v>
      </c>
      <c r="K477" s="73">
        <f t="shared" si="189"/>
        <v>1.26</v>
      </c>
      <c r="L477" s="73">
        <f t="shared" si="221"/>
        <v>1.2599684095461359</v>
      </c>
      <c r="M477" s="73">
        <f t="shared" si="222"/>
        <v>3.1590453864138723E-5</v>
      </c>
      <c r="N477" s="44">
        <f t="shared" si="190"/>
        <v>2.0000000000000001E-4</v>
      </c>
      <c r="O477" s="44">
        <f t="shared" si="223"/>
        <v>6.3180907728277446E-9</v>
      </c>
      <c r="P477" s="14">
        <f t="shared" si="224"/>
        <v>148.50540442525235</v>
      </c>
      <c r="Q477" s="44">
        <f t="shared" si="225"/>
        <v>9.3827062541423939E-7</v>
      </c>
      <c r="R477" s="73">
        <f t="shared" si="226"/>
        <v>3146.364126824858</v>
      </c>
      <c r="S477" s="73">
        <f>Q477/(1/Mtc+1/(path_DqDp-V476))</f>
        <v>6.8569340156333032E-7</v>
      </c>
      <c r="T477" s="52">
        <f>D477*S477/(path_DqDp-E477/D477)</f>
        <v>1.2399161025520849E-3</v>
      </c>
      <c r="U477" s="73">
        <f t="shared" si="227"/>
        <v>3146.4413004943949</v>
      </c>
      <c r="V477" s="14">
        <f t="shared" si="228"/>
        <v>1.2599690952390807</v>
      </c>
      <c r="W477">
        <f t="shared" si="229"/>
        <v>3964.4187986067991</v>
      </c>
      <c r="X477">
        <f t="shared" si="230"/>
        <v>9.6493461166988447E-10</v>
      </c>
      <c r="Y477" s="44">
        <f t="shared" si="231"/>
        <v>-2.097464069596866E-2</v>
      </c>
      <c r="Z477">
        <f t="shared" si="232"/>
        <v>9.4511671499979462E-9</v>
      </c>
      <c r="AA477" s="43">
        <f t="shared" si="233"/>
        <v>0.14180726477561145</v>
      </c>
    </row>
    <row r="478" spans="1:27">
      <c r="A478" s="74">
        <f t="shared" si="191"/>
        <v>470</v>
      </c>
      <c r="B478" s="73">
        <f t="shared" si="213"/>
        <v>13.481571787695522</v>
      </c>
      <c r="C478" s="51">
        <f t="shared" si="214"/>
        <v>-2.097464069596866</v>
      </c>
      <c r="D478" s="73">
        <f t="shared" si="215"/>
        <v>3146.4413004943949</v>
      </c>
      <c r="E478" s="73">
        <f t="shared" si="216"/>
        <v>3964.4187986067991</v>
      </c>
      <c r="F478" s="14">
        <f t="shared" si="217"/>
        <v>0.63355943676639048</v>
      </c>
      <c r="G478" s="14">
        <f>F478-(Gamma-lambda*LN(D478))</f>
        <v>-6.1630153024095025E-2</v>
      </c>
      <c r="H478" s="15">
        <f t="shared" si="218"/>
        <v>393.57556525119918</v>
      </c>
      <c r="I478" s="15">
        <f t="shared" si="219"/>
        <v>1284.9747196635333</v>
      </c>
      <c r="J478" s="73">
        <f t="shared" si="220"/>
        <v>3146.364126824858</v>
      </c>
      <c r="K478" s="73">
        <f t="shared" si="189"/>
        <v>1.26</v>
      </c>
      <c r="L478" s="73">
        <f t="shared" si="221"/>
        <v>1.2599690952390807</v>
      </c>
      <c r="M478" s="73">
        <f t="shared" si="222"/>
        <v>3.0904760919270302E-5</v>
      </c>
      <c r="N478" s="44">
        <f t="shared" si="190"/>
        <v>2.0000000000000001E-4</v>
      </c>
      <c r="O478" s="44">
        <f t="shared" si="223"/>
        <v>6.1809521838540603E-9</v>
      </c>
      <c r="P478" s="14">
        <f t="shared" si="224"/>
        <v>148.50540334239915</v>
      </c>
      <c r="Q478" s="44">
        <f t="shared" si="225"/>
        <v>9.1790479710333004E-7</v>
      </c>
      <c r="R478" s="73">
        <f t="shared" si="226"/>
        <v>3146.3670148875831</v>
      </c>
      <c r="S478" s="73">
        <f>Q478/(1/Mtc+1/(path_DqDp-V477))</f>
        <v>6.7080982972119675E-7</v>
      </c>
      <c r="T478" s="52">
        <f>D478*S478/(path_DqDp-E478/D478)</f>
        <v>1.2130036008196027E-3</v>
      </c>
      <c r="U478" s="73">
        <f t="shared" si="227"/>
        <v>3146.4425134979956</v>
      </c>
      <c r="V478" s="14">
        <f t="shared" si="228"/>
        <v>1.2599697660484732</v>
      </c>
      <c r="W478">
        <f t="shared" si="229"/>
        <v>3964.4224376170396</v>
      </c>
      <c r="X478">
        <f t="shared" si="230"/>
        <v>9.4399024530009732E-10</v>
      </c>
      <c r="Y478" s="44">
        <f t="shared" si="231"/>
        <v>-2.0974633571026233E-2</v>
      </c>
      <c r="Z478">
        <f t="shared" si="232"/>
        <v>9.2460268415140103E-9</v>
      </c>
      <c r="AA478" s="43">
        <f t="shared" si="233"/>
        <v>0.14200727402163829</v>
      </c>
    </row>
    <row r="479" spans="1:27">
      <c r="A479" s="74">
        <f t="shared" si="191"/>
        <v>471</v>
      </c>
      <c r="B479" s="73">
        <f t="shared" si="213"/>
        <v>13.501572949796289</v>
      </c>
      <c r="C479" s="51">
        <f t="shared" si="214"/>
        <v>-2.0974633571026233</v>
      </c>
      <c r="D479" s="73">
        <f t="shared" si="215"/>
        <v>3146.4425134979956</v>
      </c>
      <c r="E479" s="73">
        <f t="shared" si="216"/>
        <v>3964.4224376170396</v>
      </c>
      <c r="F479" s="14">
        <f t="shared" si="217"/>
        <v>0.63355942511354979</v>
      </c>
      <c r="G479" s="14">
        <f>F479-(Gamma-lambda*LN(D479))</f>
        <v>-6.1630158894196208E-2</v>
      </c>
      <c r="H479" s="15">
        <f t="shared" si="218"/>
        <v>393.57564111603926</v>
      </c>
      <c r="I479" s="15">
        <f t="shared" si="219"/>
        <v>1284.9752058756544</v>
      </c>
      <c r="J479" s="73">
        <f t="shared" si="220"/>
        <v>3146.3670148875831</v>
      </c>
      <c r="K479" s="73">
        <f t="shared" si="189"/>
        <v>1.26</v>
      </c>
      <c r="L479" s="73">
        <f t="shared" si="221"/>
        <v>1.2599697660484732</v>
      </c>
      <c r="M479" s="73">
        <f t="shared" si="222"/>
        <v>3.0233951526792424E-5</v>
      </c>
      <c r="N479" s="44">
        <f t="shared" si="190"/>
        <v>2.0000000000000001E-4</v>
      </c>
      <c r="O479" s="44">
        <f t="shared" si="223"/>
        <v>6.0467903053584848E-9</v>
      </c>
      <c r="P479" s="14">
        <f t="shared" si="224"/>
        <v>148.50540228304999</v>
      </c>
      <c r="Q479" s="44">
        <f t="shared" si="225"/>
        <v>8.9798102681850849E-7</v>
      </c>
      <c r="R479" s="73">
        <f t="shared" si="226"/>
        <v>3146.3698402654659</v>
      </c>
      <c r="S479" s="73">
        <f>Q479/(1/Mtc+1/(path_DqDp-V478))</f>
        <v>6.5624932352511855E-7</v>
      </c>
      <c r="T479" s="52">
        <f>D479*S479/(path_DqDp-E479/D479)</f>
        <v>1.1866752259267095E-3</v>
      </c>
      <c r="U479" s="73">
        <f t="shared" si="227"/>
        <v>3146.4437001732217</v>
      </c>
      <c r="V479" s="14">
        <f t="shared" si="228"/>
        <v>1.2599704222973782</v>
      </c>
      <c r="W479">
        <f t="shared" si="229"/>
        <v>3964.4259976421795</v>
      </c>
      <c r="X479">
        <f t="shared" si="230"/>
        <v>9.2350048506814744E-10</v>
      </c>
      <c r="Y479" s="44">
        <f t="shared" si="231"/>
        <v>-2.0974626600735444E-2</v>
      </c>
      <c r="Z479">
        <f t="shared" si="232"/>
        <v>9.0453391114593795E-9</v>
      </c>
      <c r="AA479" s="43">
        <f t="shared" si="233"/>
        <v>0.14220728306697741</v>
      </c>
    </row>
    <row r="480" spans="1:27">
      <c r="A480" s="74">
        <f t="shared" si="191"/>
        <v>472</v>
      </c>
      <c r="B480" s="73">
        <f t="shared" si="213"/>
        <v>13.521574086673228</v>
      </c>
      <c r="C480" s="51">
        <f t="shared" si="214"/>
        <v>-2.0974626600735444</v>
      </c>
      <c r="D480" s="73">
        <f t="shared" si="215"/>
        <v>3146.4437001732217</v>
      </c>
      <c r="E480" s="73">
        <f t="shared" si="216"/>
        <v>3964.4259976421795</v>
      </c>
      <c r="F480" s="14">
        <f t="shared" si="217"/>
        <v>0.63355941371364199</v>
      </c>
      <c r="G480" s="14">
        <f>F480-(Gamma-lambda*LN(D480))</f>
        <v>-6.1630164636881535E-2</v>
      </c>
      <c r="H480" s="15">
        <f t="shared" si="218"/>
        <v>393.57571533421049</v>
      </c>
      <c r="I480" s="15">
        <f t="shared" si="219"/>
        <v>1284.9756815344876</v>
      </c>
      <c r="J480" s="73">
        <f t="shared" si="220"/>
        <v>3146.3698402654659</v>
      </c>
      <c r="K480" s="73">
        <f t="shared" si="189"/>
        <v>1.26</v>
      </c>
      <c r="L480" s="73">
        <f t="shared" si="221"/>
        <v>1.2599704222973782</v>
      </c>
      <c r="M480" s="73">
        <f t="shared" si="222"/>
        <v>2.9577702621796931E-5</v>
      </c>
      <c r="N480" s="44">
        <f t="shared" si="190"/>
        <v>2.0000000000000001E-4</v>
      </c>
      <c r="O480" s="44">
        <f t="shared" si="223"/>
        <v>5.915540524359386E-9</v>
      </c>
      <c r="P480" s="14">
        <f t="shared" si="224"/>
        <v>148.50540124669473</v>
      </c>
      <c r="Q480" s="44">
        <f t="shared" si="225"/>
        <v>8.784897191610736E-7</v>
      </c>
      <c r="R480" s="73">
        <f t="shared" si="226"/>
        <v>3146.3726043190231</v>
      </c>
      <c r="S480" s="73">
        <f>Q480/(1/Mtc+1/(path_DqDp-V479))</f>
        <v>6.420048702437559E-7</v>
      </c>
      <c r="T480" s="52">
        <f>D480*S480/(path_DqDp-E480/D480)</f>
        <v>1.1609183000935311E-3</v>
      </c>
      <c r="U480" s="73">
        <f t="shared" si="227"/>
        <v>3146.4448610915219</v>
      </c>
      <c r="V480" s="14">
        <f t="shared" si="228"/>
        <v>1.259971064301848</v>
      </c>
      <c r="W480">
        <f t="shared" si="229"/>
        <v>3964.4294803965654</v>
      </c>
      <c r="X480">
        <f t="shared" si="230"/>
        <v>9.0345546361405822E-10</v>
      </c>
      <c r="Y480" s="44">
        <f t="shared" si="231"/>
        <v>-2.0974619781739454E-2</v>
      </c>
      <c r="Z480">
        <f t="shared" si="232"/>
        <v>8.8490073198654829E-9</v>
      </c>
      <c r="AA480" s="43">
        <f t="shared" si="233"/>
        <v>0.14240729191598472</v>
      </c>
    </row>
    <row r="481" spans="1:27">
      <c r="A481" s="74">
        <f t="shared" si="191"/>
        <v>473</v>
      </c>
      <c r="B481" s="73">
        <f t="shared" si="213"/>
        <v>13.541575198873824</v>
      </c>
      <c r="C481" s="51">
        <f t="shared" si="214"/>
        <v>-2.0974619781739454</v>
      </c>
      <c r="D481" s="73">
        <f t="shared" si="215"/>
        <v>3146.4448610915219</v>
      </c>
      <c r="E481" s="73">
        <f t="shared" si="216"/>
        <v>3964.4294803965654</v>
      </c>
      <c r="F481" s="14">
        <f t="shared" si="217"/>
        <v>0.63355940256117671</v>
      </c>
      <c r="G481" s="14">
        <f>F481-(Gamma-lambda*LN(D481))</f>
        <v>-6.1630170254917238E-2</v>
      </c>
      <c r="H481" s="15">
        <f t="shared" si="218"/>
        <v>393.57578794145411</v>
      </c>
      <c r="I481" s="15">
        <f t="shared" si="219"/>
        <v>1284.9761468690879</v>
      </c>
      <c r="J481" s="73">
        <f t="shared" si="220"/>
        <v>3146.3726043190231</v>
      </c>
      <c r="K481" s="73">
        <f t="shared" si="189"/>
        <v>1.26</v>
      </c>
      <c r="L481" s="73">
        <f t="shared" si="221"/>
        <v>1.259971064301848</v>
      </c>
      <c r="M481" s="73">
        <f t="shared" si="222"/>
        <v>2.8935698151988376E-5</v>
      </c>
      <c r="N481" s="44">
        <f t="shared" si="190"/>
        <v>2.0000000000000001E-4</v>
      </c>
      <c r="O481" s="44">
        <f t="shared" si="223"/>
        <v>5.7871396303976755E-9</v>
      </c>
      <c r="P481" s="14">
        <f t="shared" si="224"/>
        <v>148.50540023283426</v>
      </c>
      <c r="Q481" s="44">
        <f t="shared" si="225"/>
        <v>8.5942148701550335E-7</v>
      </c>
      <c r="R481" s="73">
        <f t="shared" si="226"/>
        <v>3146.3753083792458</v>
      </c>
      <c r="S481" s="73">
        <f>Q481/(1/Mtc+1/(path_DqDp-V480))</f>
        <v>6.2806960937689286E-7</v>
      </c>
      <c r="T481" s="52">
        <f>D481*S481/(path_DqDp-E481/D481)</f>
        <v>1.1357204206714981E-3</v>
      </c>
      <c r="U481" s="73">
        <f t="shared" si="227"/>
        <v>3146.4459968119427</v>
      </c>
      <c r="V481" s="14">
        <f t="shared" si="228"/>
        <v>1.2599716923710742</v>
      </c>
      <c r="W481">
        <f t="shared" si="229"/>
        <v>3964.4328875573351</v>
      </c>
      <c r="X481">
        <f t="shared" si="230"/>
        <v>8.8384552774675292E-10</v>
      </c>
      <c r="Y481" s="44">
        <f t="shared" si="231"/>
        <v>-2.0974613110754298E-2</v>
      </c>
      <c r="Z481">
        <f t="shared" si="232"/>
        <v>8.6569369206682747E-9</v>
      </c>
      <c r="AA481" s="43">
        <f t="shared" si="233"/>
        <v>0.14260730057292165</v>
      </c>
    </row>
    <row r="482" spans="1:27">
      <c r="A482" s="74">
        <f t="shared" si="191"/>
        <v>474</v>
      </c>
      <c r="B482" s="73">
        <f t="shared" si="213"/>
        <v>13.561576286933688</v>
      </c>
      <c r="C482" s="51">
        <f t="shared" si="214"/>
        <v>-2.0974613110754299</v>
      </c>
      <c r="D482" s="73">
        <f t="shared" si="215"/>
        <v>3146.4459968119427</v>
      </c>
      <c r="E482" s="73">
        <f t="shared" si="216"/>
        <v>3964.4328875573351</v>
      </c>
      <c r="F482" s="14">
        <f t="shared" si="217"/>
        <v>0.63355939165078312</v>
      </c>
      <c r="G482" s="14">
        <f>F482-(Gamma-lambda*LN(D482))</f>
        <v>-6.1630175751008598E-2</v>
      </c>
      <c r="H482" s="15">
        <f t="shared" si="218"/>
        <v>393.57585897273532</v>
      </c>
      <c r="I482" s="15">
        <f t="shared" si="219"/>
        <v>1284.9766021035398</v>
      </c>
      <c r="J482" s="73">
        <f t="shared" si="220"/>
        <v>3146.3753083792458</v>
      </c>
      <c r="K482" s="73">
        <f t="shared" si="189"/>
        <v>1.26</v>
      </c>
      <c r="L482" s="73">
        <f t="shared" si="221"/>
        <v>1.2599716923710742</v>
      </c>
      <c r="M482" s="73">
        <f t="shared" si="222"/>
        <v>2.8307628925805517E-5</v>
      </c>
      <c r="N482" s="44">
        <f t="shared" si="190"/>
        <v>2.0000000000000001E-4</v>
      </c>
      <c r="O482" s="44">
        <f t="shared" si="223"/>
        <v>5.6615257851611035E-9</v>
      </c>
      <c r="P482" s="14">
        <f t="shared" si="224"/>
        <v>148.5053992409803</v>
      </c>
      <c r="Q482" s="44">
        <f t="shared" si="225"/>
        <v>8.4076714703845414E-7</v>
      </c>
      <c r="R482" s="73">
        <f t="shared" si="226"/>
        <v>3146.3779537482374</v>
      </c>
      <c r="S482" s="73">
        <f>Q482/(1/Mtc+1/(path_DqDp-V481))</f>
        <v>6.1443682935803381E-7</v>
      </c>
      <c r="T482" s="52">
        <f>D482*S482/(path_DqDp-E482/D482)</f>
        <v>1.1110694541871197E-3</v>
      </c>
      <c r="U482" s="73">
        <f t="shared" si="227"/>
        <v>3146.4471078813967</v>
      </c>
      <c r="V482" s="14">
        <f t="shared" si="228"/>
        <v>1.2599723068075368</v>
      </c>
      <c r="W482">
        <f t="shared" si="229"/>
        <v>3964.4362207652262</v>
      </c>
      <c r="X482">
        <f t="shared" si="230"/>
        <v>8.6466123380633579E-10</v>
      </c>
      <c r="Y482" s="44">
        <f t="shared" si="231"/>
        <v>-2.097460658456728E-2</v>
      </c>
      <c r="Z482">
        <f t="shared" si="232"/>
        <v>8.4690354224116474E-9</v>
      </c>
      <c r="AA482" s="43">
        <f t="shared" si="233"/>
        <v>0.14280730904195707</v>
      </c>
    </row>
    <row r="483" spans="1:27">
      <c r="A483" s="74">
        <f t="shared" si="191"/>
        <v>475</v>
      </c>
      <c r="B483" s="73">
        <f t="shared" si="213"/>
        <v>13.581577351376797</v>
      </c>
      <c r="C483" s="51">
        <f t="shared" si="214"/>
        <v>-2.0974606584567281</v>
      </c>
      <c r="D483" s="73">
        <f t="shared" si="215"/>
        <v>3146.4471078813967</v>
      </c>
      <c r="E483" s="73">
        <f t="shared" si="216"/>
        <v>3964.4362207652262</v>
      </c>
      <c r="F483" s="14">
        <f t="shared" si="217"/>
        <v>0.63355938097720688</v>
      </c>
      <c r="G483" s="14">
        <f>F483-(Gamma-lambda*LN(D483))</f>
        <v>-6.163018112780283E-2</v>
      </c>
      <c r="H483" s="15">
        <f t="shared" si="218"/>
        <v>393.57592846226044</v>
      </c>
      <c r="I483" s="15">
        <f t="shared" si="219"/>
        <v>1284.9770474570644</v>
      </c>
      <c r="J483" s="73">
        <f t="shared" si="220"/>
        <v>3146.3779537482374</v>
      </c>
      <c r="K483" s="73">
        <f t="shared" si="189"/>
        <v>1.26</v>
      </c>
      <c r="L483" s="73">
        <f t="shared" si="221"/>
        <v>1.2599723068075368</v>
      </c>
      <c r="M483" s="73">
        <f t="shared" si="222"/>
        <v>2.7693192463207339E-5</v>
      </c>
      <c r="N483" s="44">
        <f t="shared" si="190"/>
        <v>2.0000000000000001E-4</v>
      </c>
      <c r="O483" s="44">
        <f t="shared" si="223"/>
        <v>5.538638492641468E-9</v>
      </c>
      <c r="P483" s="14">
        <f t="shared" si="224"/>
        <v>148.50539827065518</v>
      </c>
      <c r="Q483" s="44">
        <f t="shared" si="225"/>
        <v>8.225177152269025E-7</v>
      </c>
      <c r="R483" s="73">
        <f t="shared" si="226"/>
        <v>3146.3805416998434</v>
      </c>
      <c r="S483" s="73">
        <f>Q483/(1/Mtc+1/(path_DqDp-V482))</f>
        <v>6.0109996431487119E-7</v>
      </c>
      <c r="T483" s="52">
        <f>D483*S483/(path_DqDp-E483/D483)</f>
        <v>1.0869535304901257E-3</v>
      </c>
      <c r="U483" s="73">
        <f t="shared" si="227"/>
        <v>3146.4481948349271</v>
      </c>
      <c r="V483" s="14">
        <f t="shared" si="228"/>
        <v>1.2599729079071502</v>
      </c>
      <c r="W483">
        <f t="shared" si="229"/>
        <v>3964.4394816253666</v>
      </c>
      <c r="X483">
        <f t="shared" si="230"/>
        <v>8.4589334310770614E-10</v>
      </c>
      <c r="Y483" s="44">
        <f t="shared" si="231"/>
        <v>-2.0974600200035443E-2</v>
      </c>
      <c r="Z483">
        <f t="shared" si="232"/>
        <v>8.2852123431742281E-9</v>
      </c>
      <c r="AA483" s="43">
        <f t="shared" si="233"/>
        <v>0.14300731732716943</v>
      </c>
    </row>
    <row r="484" spans="1:27">
      <c r="A484" s="74">
        <f t="shared" si="191"/>
        <v>476</v>
      </c>
      <c r="B484" s="73">
        <f t="shared" si="213"/>
        <v>13.60157839271576</v>
      </c>
      <c r="C484" s="51">
        <f t="shared" si="214"/>
        <v>-2.0974600200035445</v>
      </c>
      <c r="D484" s="73">
        <f t="shared" si="215"/>
        <v>3146.4481948349271</v>
      </c>
      <c r="E484" s="73">
        <f t="shared" si="216"/>
        <v>3964.4394816253666</v>
      </c>
      <c r="F484" s="14">
        <f t="shared" si="217"/>
        <v>0.63355937053530764</v>
      </c>
      <c r="G484" s="14">
        <f>F484-(Gamma-lambda*LN(D484))</f>
        <v>-6.1630186387889085E-2</v>
      </c>
      <c r="H484" s="15">
        <f t="shared" si="218"/>
        <v>393.57599644349335</v>
      </c>
      <c r="I484" s="15">
        <f t="shared" si="219"/>
        <v>1284.9774831441248</v>
      </c>
      <c r="J484" s="73">
        <f t="shared" si="220"/>
        <v>3146.3805416998434</v>
      </c>
      <c r="K484" s="73">
        <f t="shared" si="189"/>
        <v>1.26</v>
      </c>
      <c r="L484" s="73">
        <f t="shared" si="221"/>
        <v>1.2599729079071502</v>
      </c>
      <c r="M484" s="73">
        <f t="shared" si="222"/>
        <v>2.7092092849789751E-5</v>
      </c>
      <c r="N484" s="44">
        <f t="shared" si="190"/>
        <v>2.0000000000000001E-4</v>
      </c>
      <c r="O484" s="44">
        <f t="shared" si="223"/>
        <v>5.4184185699579503E-9</v>
      </c>
      <c r="P484" s="14">
        <f t="shared" si="224"/>
        <v>148.50539732139163</v>
      </c>
      <c r="Q484" s="44">
        <f t="shared" si="225"/>
        <v>8.0466440258521203E-7</v>
      </c>
      <c r="R484" s="73">
        <f t="shared" si="226"/>
        <v>3146.3830734802627</v>
      </c>
      <c r="S484" s="73">
        <f>Q484/(1/Mtc+1/(path_DqDp-V483))</f>
        <v>5.8805259090207918E-7</v>
      </c>
      <c r="T484" s="52">
        <f>D484*S484/(path_DqDp-E484/D484)</f>
        <v>1.0633610370321268E-3</v>
      </c>
      <c r="U484" s="73">
        <f t="shared" si="227"/>
        <v>3146.4492581959639</v>
      </c>
      <c r="V484" s="14">
        <f t="shared" si="228"/>
        <v>1.2599734959594056</v>
      </c>
      <c r="W484">
        <f t="shared" si="229"/>
        <v>3964.4426717080469</v>
      </c>
      <c r="X484">
        <f t="shared" si="230"/>
        <v>8.2753281748584448E-10</v>
      </c>
      <c r="Y484" s="44">
        <f t="shared" si="231"/>
        <v>-2.0974593954084055E-2</v>
      </c>
      <c r="Z484">
        <f t="shared" si="232"/>
        <v>8.1053791620304252E-9</v>
      </c>
      <c r="AA484" s="43">
        <f t="shared" si="233"/>
        <v>0.14320732543254858</v>
      </c>
    </row>
    <row r="485" spans="1:27">
      <c r="A485" s="74">
        <f t="shared" si="191"/>
        <v>477</v>
      </c>
      <c r="B485" s="73">
        <f t="shared" si="213"/>
        <v>13.621579411452055</v>
      </c>
      <c r="C485" s="51">
        <f t="shared" si="214"/>
        <v>-2.0974593954084053</v>
      </c>
      <c r="D485" s="73">
        <f t="shared" si="215"/>
        <v>3146.4492581959639</v>
      </c>
      <c r="E485" s="73">
        <f t="shared" si="216"/>
        <v>3964.4426717080469</v>
      </c>
      <c r="F485" s="14">
        <f t="shared" si="217"/>
        <v>0.63355936032005666</v>
      </c>
      <c r="G485" s="14">
        <f>F485-(Gamma-lambda*LN(D485))</f>
        <v>-6.1630191533801004E-2</v>
      </c>
      <c r="H485" s="15">
        <f t="shared" si="218"/>
        <v>393.5760629491719</v>
      </c>
      <c r="I485" s="15">
        <f t="shared" si="219"/>
        <v>1284.9779093745287</v>
      </c>
      <c r="J485" s="73">
        <f t="shared" si="220"/>
        <v>3146.3830734802627</v>
      </c>
      <c r="K485" s="73">
        <f t="shared" si="189"/>
        <v>1.26</v>
      </c>
      <c r="L485" s="73">
        <f t="shared" si="221"/>
        <v>1.2599734959594056</v>
      </c>
      <c r="M485" s="73">
        <f t="shared" si="222"/>
        <v>2.6504040594454992E-5</v>
      </c>
      <c r="N485" s="44">
        <f t="shared" si="190"/>
        <v>2.0000000000000001E-4</v>
      </c>
      <c r="O485" s="44">
        <f t="shared" si="223"/>
        <v>5.3008081188909985E-9</v>
      </c>
      <c r="P485" s="14">
        <f t="shared" si="224"/>
        <v>148.50539639273242</v>
      </c>
      <c r="Q485" s="44">
        <f t="shared" si="225"/>
        <v>7.8719861089772204E-7</v>
      </c>
      <c r="R485" s="73">
        <f t="shared" si="226"/>
        <v>3146.3855503086479</v>
      </c>
      <c r="S485" s="73">
        <f>Q485/(1/Mtc+1/(path_DqDp-V484))</f>
        <v>5.7528842521125125E-7</v>
      </c>
      <c r="T485" s="52">
        <f>D485*S485/(path_DqDp-E485/D485)</f>
        <v>1.0402806132845182E-3</v>
      </c>
      <c r="U485" s="73">
        <f t="shared" si="227"/>
        <v>3146.4502984765772</v>
      </c>
      <c r="V485" s="14">
        <f t="shared" si="228"/>
        <v>1.2599740712475094</v>
      </c>
      <c r="W485">
        <f t="shared" si="229"/>
        <v>3964.4457925494739</v>
      </c>
      <c r="X485">
        <f t="shared" si="230"/>
        <v>8.0957081494955929E-10</v>
      </c>
      <c r="Y485" s="44">
        <f t="shared" si="231"/>
        <v>-2.0974587843705119E-2</v>
      </c>
      <c r="Z485">
        <f t="shared" si="232"/>
        <v>7.9294492751336326E-9</v>
      </c>
      <c r="AA485" s="43">
        <f t="shared" si="233"/>
        <v>0.14340733336199785</v>
      </c>
    </row>
    <row r="486" spans="1:27">
      <c r="A486" s="74">
        <f t="shared" si="191"/>
        <v>478</v>
      </c>
      <c r="B486" s="73">
        <f t="shared" si="213"/>
        <v>13.641580408076281</v>
      </c>
      <c r="C486" s="51">
        <f t="shared" si="214"/>
        <v>-2.0974587843705117</v>
      </c>
      <c r="D486" s="73">
        <f t="shared" si="215"/>
        <v>3146.4502984765772</v>
      </c>
      <c r="E486" s="73">
        <f t="shared" si="216"/>
        <v>3964.4457925494739</v>
      </c>
      <c r="F486" s="14">
        <f t="shared" si="217"/>
        <v>0.63355935032653443</v>
      </c>
      <c r="G486" s="14">
        <f>F486-(Gamma-lambda*LN(D486))</f>
        <v>-6.1630196568016604E-2</v>
      </c>
      <c r="H486" s="15">
        <f t="shared" si="218"/>
        <v>393.57612801132302</v>
      </c>
      <c r="I486" s="15">
        <f t="shared" si="219"/>
        <v>1284.9783263535321</v>
      </c>
      <c r="J486" s="73">
        <f t="shared" si="220"/>
        <v>3146.3855503086479</v>
      </c>
      <c r="K486" s="73">
        <f t="shared" si="189"/>
        <v>1.26</v>
      </c>
      <c r="L486" s="73">
        <f t="shared" si="221"/>
        <v>1.2599740712475094</v>
      </c>
      <c r="M486" s="73">
        <f t="shared" si="222"/>
        <v>2.5928752490633755E-5</v>
      </c>
      <c r="N486" s="44">
        <f t="shared" si="190"/>
        <v>2.0000000000000001E-4</v>
      </c>
      <c r="O486" s="44">
        <f t="shared" si="223"/>
        <v>5.185750498126751E-9</v>
      </c>
      <c r="P486" s="14">
        <f t="shared" si="224"/>
        <v>148.50539548423041</v>
      </c>
      <c r="Q486" s="44">
        <f t="shared" si="225"/>
        <v>7.7011192860685804E-7</v>
      </c>
      <c r="R486" s="73">
        <f t="shared" si="226"/>
        <v>3146.3879733776926</v>
      </c>
      <c r="S486" s="73">
        <f>Q486/(1/Mtc+1/(path_DqDp-V485))</f>
        <v>5.6280131975798454E-7</v>
      </c>
      <c r="T486" s="52">
        <f>D486*S486/(path_DqDp-E486/D486)</f>
        <v>1.0177011452956416E-3</v>
      </c>
      <c r="U486" s="73">
        <f t="shared" si="227"/>
        <v>3146.4513161777227</v>
      </c>
      <c r="V486" s="14">
        <f t="shared" si="228"/>
        <v>1.2599746340485214</v>
      </c>
      <c r="W486">
        <f t="shared" si="229"/>
        <v>3964.4488456525146</v>
      </c>
      <c r="X486">
        <f t="shared" si="230"/>
        <v>7.9199868544369884E-10</v>
      </c>
      <c r="Y486" s="44">
        <f t="shared" si="231"/>
        <v>-2.0974581865955935E-2</v>
      </c>
      <c r="Z486">
        <f t="shared" si="232"/>
        <v>7.7573379668204553E-9</v>
      </c>
      <c r="AA486" s="43">
        <f t="shared" si="233"/>
        <v>0.14360734111933582</v>
      </c>
    </row>
    <row r="487" spans="1:27">
      <c r="A487" s="74">
        <f t="shared" si="191"/>
        <v>479</v>
      </c>
      <c r="B487" s="73">
        <f t="shared" si="213"/>
        <v>13.661581383068384</v>
      </c>
      <c r="C487" s="51">
        <f t="shared" si="214"/>
        <v>-2.0974581865955932</v>
      </c>
      <c r="D487" s="73">
        <f t="shared" si="215"/>
        <v>3146.4513161777227</v>
      </c>
      <c r="E487" s="73">
        <f t="shared" si="216"/>
        <v>3964.4488456525146</v>
      </c>
      <c r="F487" s="14">
        <f t="shared" si="217"/>
        <v>0.63355934054992813</v>
      </c>
      <c r="G487" s="14">
        <f>F487-(Gamma-lambda*LN(D487))</f>
        <v>-6.1630201492960501E-2</v>
      </c>
      <c r="H487" s="15">
        <f t="shared" si="218"/>
        <v>393.5761916612787</v>
      </c>
      <c r="I487" s="15">
        <f t="shared" si="219"/>
        <v>1284.9787342819336</v>
      </c>
      <c r="J487" s="73">
        <f t="shared" si="220"/>
        <v>3146.3879733776926</v>
      </c>
      <c r="K487" s="73">
        <f t="shared" si="189"/>
        <v>1.26</v>
      </c>
      <c r="L487" s="73">
        <f t="shared" si="221"/>
        <v>1.2599746340485214</v>
      </c>
      <c r="M487" s="73">
        <f t="shared" si="222"/>
        <v>2.5365951478617532E-5</v>
      </c>
      <c r="N487" s="44">
        <f t="shared" si="190"/>
        <v>2.0000000000000001E-4</v>
      </c>
      <c r="O487" s="44">
        <f t="shared" si="223"/>
        <v>5.0731902957235065E-9</v>
      </c>
      <c r="P487" s="14">
        <f t="shared" si="224"/>
        <v>148.50539459544802</v>
      </c>
      <c r="Q487" s="44">
        <f t="shared" si="225"/>
        <v>7.5339612672421697E-7</v>
      </c>
      <c r="R487" s="73">
        <f t="shared" si="226"/>
        <v>3146.3903438542052</v>
      </c>
      <c r="S487" s="73">
        <f>Q487/(1/Mtc+1/(path_DqDp-V486))</f>
        <v>5.5058526049308664E-7</v>
      </c>
      <c r="T487" s="52">
        <f>D487*S487/(path_DqDp-E487/D487)</f>
        <v>9.9561176029133551E-4</v>
      </c>
      <c r="U487" s="73">
        <f t="shared" si="227"/>
        <v>3146.4523117894828</v>
      </c>
      <c r="V487" s="14">
        <f t="shared" si="228"/>
        <v>1.2599751846334877</v>
      </c>
      <c r="W487">
        <f t="shared" si="229"/>
        <v>3964.4518324874175</v>
      </c>
      <c r="X487">
        <f t="shared" si="230"/>
        <v>7.7480796664522157E-10</v>
      </c>
      <c r="Y487" s="44">
        <f t="shared" si="231"/>
        <v>-2.0974576017957672E-2</v>
      </c>
      <c r="Z487">
        <f t="shared" si="232"/>
        <v>7.5889623564514378E-9</v>
      </c>
      <c r="AA487" s="43">
        <f t="shared" si="233"/>
        <v>0.14380734870829817</v>
      </c>
    </row>
    <row r="488" spans="1:27">
      <c r="A488" s="74">
        <f t="shared" si="191"/>
        <v>480</v>
      </c>
      <c r="B488" s="73">
        <f t="shared" si="213"/>
        <v>13.681582336897895</v>
      </c>
      <c r="C488" s="51">
        <f t="shared" si="214"/>
        <v>-2.0974576017957673</v>
      </c>
      <c r="D488" s="73">
        <f t="shared" si="215"/>
        <v>3146.4523117894828</v>
      </c>
      <c r="E488" s="73">
        <f t="shared" si="216"/>
        <v>3964.4518324874175</v>
      </c>
      <c r="F488" s="14">
        <f t="shared" si="217"/>
        <v>0.63355933098552941</v>
      </c>
      <c r="G488" s="14">
        <f>F488-(Gamma-lambda*LN(D488))</f>
        <v>-6.1630206311004465E-2</v>
      </c>
      <c r="H488" s="15">
        <f t="shared" si="218"/>
        <v>393.57625392969067</v>
      </c>
      <c r="I488" s="15">
        <f t="shared" si="219"/>
        <v>1284.9791333561748</v>
      </c>
      <c r="J488" s="73">
        <f t="shared" si="220"/>
        <v>3146.3903438542052</v>
      </c>
      <c r="K488" s="73">
        <f t="shared" si="189"/>
        <v>1.26</v>
      </c>
      <c r="L488" s="73">
        <f t="shared" si="221"/>
        <v>1.2599751846334877</v>
      </c>
      <c r="M488" s="73">
        <f t="shared" si="222"/>
        <v>2.4815366512331849E-5</v>
      </c>
      <c r="N488" s="44">
        <f t="shared" si="190"/>
        <v>2.0000000000000001E-4</v>
      </c>
      <c r="O488" s="44">
        <f t="shared" si="223"/>
        <v>4.9630733024663702E-9</v>
      </c>
      <c r="P488" s="14">
        <f t="shared" si="224"/>
        <v>148.50539372595722</v>
      </c>
      <c r="Q488" s="44">
        <f t="shared" si="225"/>
        <v>7.3704315487355508E-7</v>
      </c>
      <c r="R488" s="73">
        <f t="shared" si="226"/>
        <v>3146.3926628796708</v>
      </c>
      <c r="S488" s="73">
        <f>Q488/(1/Mtc+1/(path_DqDp-V487))</f>
        <v>5.3863436391020514E-7</v>
      </c>
      <c r="T488" s="52">
        <f>D488*S488/(path_DqDp-E488/D488)</f>
        <v>9.7400182144962051E-4</v>
      </c>
      <c r="U488" s="73">
        <f t="shared" si="227"/>
        <v>3146.4532857913041</v>
      </c>
      <c r="V488" s="14">
        <f t="shared" si="228"/>
        <v>1.2599757232675697</v>
      </c>
      <c r="W488">
        <f t="shared" si="229"/>
        <v>3964.4547544925194</v>
      </c>
      <c r="X488">
        <f t="shared" si="230"/>
        <v>7.5799037989486444E-10</v>
      </c>
      <c r="Y488" s="44">
        <f t="shared" si="231"/>
        <v>-2.097457029689399E-2</v>
      </c>
      <c r="Z488">
        <f t="shared" si="232"/>
        <v>7.4242413579618889E-9</v>
      </c>
      <c r="AA488" s="43">
        <f t="shared" si="233"/>
        <v>0.14400735613253954</v>
      </c>
    </row>
    <row r="489" spans="1:27">
      <c r="A489" s="74">
        <f t="shared" si="191"/>
        <v>481</v>
      </c>
      <c r="B489" s="73">
        <f t="shared" si="213"/>
        <v>13.701583270024154</v>
      </c>
      <c r="C489" s="51">
        <f t="shared" si="214"/>
        <v>-2.0974570296893988</v>
      </c>
      <c r="D489" s="73">
        <f t="shared" si="215"/>
        <v>3146.4532857913041</v>
      </c>
      <c r="E489" s="73">
        <f t="shared" si="216"/>
        <v>3964.4547544925194</v>
      </c>
      <c r="F489" s="14">
        <f t="shared" si="217"/>
        <v>0.6335593216287323</v>
      </c>
      <c r="G489" s="14">
        <f>F489-(Gamma-lambda*LN(D489))</f>
        <v>-6.1630211024468862E-2</v>
      </c>
      <c r="H489" s="15">
        <f t="shared" si="218"/>
        <v>393.5763148465457</v>
      </c>
      <c r="I489" s="15">
        <f t="shared" si="219"/>
        <v>1284.9795237684348</v>
      </c>
      <c r="J489" s="73">
        <f t="shared" si="220"/>
        <v>3146.3926628796708</v>
      </c>
      <c r="K489" s="73">
        <f t="shared" si="189"/>
        <v>1.26</v>
      </c>
      <c r="L489" s="73">
        <f t="shared" si="221"/>
        <v>1.2599757232675697</v>
      </c>
      <c r="M489" s="73">
        <f t="shared" si="222"/>
        <v>2.4276732430328352E-5</v>
      </c>
      <c r="N489" s="44">
        <f t="shared" si="190"/>
        <v>2.0000000000000001E-4</v>
      </c>
      <c r="O489" s="44">
        <f t="shared" si="223"/>
        <v>4.8553464860656702E-9</v>
      </c>
      <c r="P489" s="14">
        <f t="shared" si="224"/>
        <v>148.50539287533931</v>
      </c>
      <c r="Q489" s="44">
        <f t="shared" si="225"/>
        <v>7.2104513745908053E-7</v>
      </c>
      <c r="R489" s="73">
        <f t="shared" si="226"/>
        <v>3146.3949315708005</v>
      </c>
      <c r="S489" s="73">
        <f>Q489/(1/Mtc+1/(path_DqDp-V488))</f>
        <v>5.2694287424505434E-7</v>
      </c>
      <c r="T489" s="52">
        <f>D489*S489/(path_DqDp-E489/D489)</f>
        <v>9.5286092284080348E-4</v>
      </c>
      <c r="U489" s="73">
        <f t="shared" si="227"/>
        <v>3146.4542386522271</v>
      </c>
      <c r="V489" s="14">
        <f t="shared" si="228"/>
        <v>1.2599762502101741</v>
      </c>
      <c r="W489">
        <f t="shared" si="229"/>
        <v>3964.4576130749415</v>
      </c>
      <c r="X489">
        <f t="shared" si="230"/>
        <v>7.4153782625762517E-10</v>
      </c>
      <c r="Y489" s="44">
        <f t="shared" si="231"/>
        <v>-2.0974564700009676E-2</v>
      </c>
      <c r="Z489">
        <f t="shared" si="232"/>
        <v>7.263095654433632E-9</v>
      </c>
      <c r="AA489" s="43">
        <f t="shared" si="233"/>
        <v>0.1442073633956352</v>
      </c>
    </row>
    <row r="490" spans="1:27">
      <c r="A490" s="74">
        <f t="shared" si="191"/>
        <v>482</v>
      </c>
      <c r="B490" s="73">
        <f t="shared" si="213"/>
        <v>13.721584182896532</v>
      </c>
      <c r="C490" s="51">
        <f t="shared" si="214"/>
        <v>-2.0974564700009677</v>
      </c>
      <c r="D490" s="73">
        <f t="shared" si="215"/>
        <v>3146.4542386522271</v>
      </c>
      <c r="E490" s="73">
        <f t="shared" si="216"/>
        <v>3964.4576130749415</v>
      </c>
      <c r="F490" s="14">
        <f t="shared" si="217"/>
        <v>0.63355931247503039</v>
      </c>
      <c r="G490" s="14">
        <f>F490-(Gamma-lambda*LN(D490))</f>
        <v>-6.1630215635623875E-2</v>
      </c>
      <c r="H490" s="15">
        <f t="shared" si="218"/>
        <v>393.5763744411795</v>
      </c>
      <c r="I490" s="15">
        <f t="shared" si="219"/>
        <v>1284.9799057067191</v>
      </c>
      <c r="J490" s="73">
        <f t="shared" si="220"/>
        <v>3146.3949315708005</v>
      </c>
      <c r="K490" s="73">
        <f t="shared" si="189"/>
        <v>1.26</v>
      </c>
      <c r="L490" s="73">
        <f t="shared" si="221"/>
        <v>1.2599762502101741</v>
      </c>
      <c r="M490" s="73">
        <f t="shared" si="222"/>
        <v>2.3749789825888712E-5</v>
      </c>
      <c r="N490" s="44">
        <f t="shared" si="190"/>
        <v>2.0000000000000001E-4</v>
      </c>
      <c r="O490" s="44">
        <f t="shared" si="223"/>
        <v>4.7499579651777429E-9</v>
      </c>
      <c r="P490" s="14">
        <f t="shared" si="224"/>
        <v>148.50539204318457</v>
      </c>
      <c r="Q490" s="44">
        <f t="shared" si="225"/>
        <v>7.0539436980736794E-7</v>
      </c>
      <c r="R490" s="73">
        <f t="shared" si="226"/>
        <v>3146.3971510200704</v>
      </c>
      <c r="S490" s="73">
        <f>Q490/(1/Mtc+1/(path_DqDp-V489))</f>
        <v>5.1550516065538947E-7</v>
      </c>
      <c r="T490" s="52">
        <f>D490*S490/(path_DqDp-E490/D490)</f>
        <v>9.3217888433256581E-4</v>
      </c>
      <c r="U490" s="73">
        <f t="shared" si="227"/>
        <v>3146.4551708311114</v>
      </c>
      <c r="V490" s="14">
        <f t="shared" si="228"/>
        <v>1.2599767657150764</v>
      </c>
      <c r="W490">
        <f t="shared" si="229"/>
        <v>3964.4604096112621</v>
      </c>
      <c r="X490">
        <f t="shared" si="230"/>
        <v>7.2544238255607731E-10</v>
      </c>
      <c r="Y490" s="44">
        <f t="shared" si="231"/>
        <v>-2.0974559224609328E-2</v>
      </c>
      <c r="Z490">
        <f t="shared" si="232"/>
        <v>7.1054476391598504E-9</v>
      </c>
      <c r="AA490" s="43">
        <f t="shared" si="233"/>
        <v>0.14440737050108285</v>
      </c>
    </row>
    <row r="491" spans="1:27">
      <c r="A491" s="74">
        <f t="shared" si="191"/>
        <v>483</v>
      </c>
      <c r="B491" s="73">
        <f t="shared" si="213"/>
        <v>13.741585075954641</v>
      </c>
      <c r="C491" s="51">
        <f t="shared" si="214"/>
        <v>-2.0974559224609326</v>
      </c>
      <c r="D491" s="73">
        <f t="shared" si="215"/>
        <v>3146.4551708311114</v>
      </c>
      <c r="E491" s="73">
        <f t="shared" si="216"/>
        <v>3964.4604096112621</v>
      </c>
      <c r="F491" s="14">
        <f t="shared" si="217"/>
        <v>0.63355930352001544</v>
      </c>
      <c r="G491" s="14">
        <f>F491-(Gamma-lambda*LN(D491))</f>
        <v>-6.1630220146690062E-2</v>
      </c>
      <c r="H491" s="15">
        <f t="shared" si="218"/>
        <v>393.57643274229088</v>
      </c>
      <c r="I491" s="15">
        <f t="shared" si="219"/>
        <v>1284.9802793549554</v>
      </c>
      <c r="J491" s="73">
        <f t="shared" si="220"/>
        <v>3146.3971510200704</v>
      </c>
      <c r="K491" s="73">
        <f t="shared" si="189"/>
        <v>1.26</v>
      </c>
      <c r="L491" s="73">
        <f t="shared" si="221"/>
        <v>1.2599767657150764</v>
      </c>
      <c r="M491" s="73">
        <f t="shared" si="222"/>
        <v>2.3234284923567827E-5</v>
      </c>
      <c r="N491" s="44">
        <f t="shared" si="190"/>
        <v>2.0000000000000001E-4</v>
      </c>
      <c r="O491" s="44">
        <f t="shared" si="223"/>
        <v>4.6468569847135659E-9</v>
      </c>
      <c r="P491" s="14">
        <f t="shared" si="224"/>
        <v>148.50539122909231</v>
      </c>
      <c r="Q491" s="44">
        <f t="shared" si="225"/>
        <v>6.9008331450052829E-7</v>
      </c>
      <c r="R491" s="73">
        <f t="shared" si="226"/>
        <v>3146.3993222962449</v>
      </c>
      <c r="S491" s="73">
        <f>Q491/(1/Mtc+1/(path_DqDp-V490))</f>
        <v>5.0431571454077211E-7</v>
      </c>
      <c r="T491" s="52">
        <f>D491*S491/(path_DqDp-E491/D491)</f>
        <v>9.119457467476347E-4</v>
      </c>
      <c r="U491" s="73">
        <f t="shared" si="227"/>
        <v>3146.4560827768582</v>
      </c>
      <c r="V491" s="14">
        <f t="shared" si="228"/>
        <v>1.2599772700305438</v>
      </c>
      <c r="W491">
        <f t="shared" si="229"/>
        <v>3964.4631454481846</v>
      </c>
      <c r="X491">
        <f t="shared" si="230"/>
        <v>7.0969629760031833E-10</v>
      </c>
      <c r="Y491" s="44">
        <f t="shared" si="231"/>
        <v>-2.0974553868056047E-2</v>
      </c>
      <c r="Z491">
        <f t="shared" si="232"/>
        <v>6.9512214017718349E-9</v>
      </c>
      <c r="AA491" s="43">
        <f t="shared" si="233"/>
        <v>0.14460737745230426</v>
      </c>
    </row>
    <row r="492" spans="1:27">
      <c r="A492" s="74">
        <f t="shared" si="191"/>
        <v>484</v>
      </c>
      <c r="B492" s="73">
        <f t="shared" si="213"/>
        <v>13.761585949628559</v>
      </c>
      <c r="C492" s="51">
        <f t="shared" si="214"/>
        <v>-2.0974553868056045</v>
      </c>
      <c r="D492" s="73">
        <f t="shared" si="215"/>
        <v>3146.4560827768582</v>
      </c>
      <c r="E492" s="73">
        <f t="shared" si="216"/>
        <v>3964.4631454481846</v>
      </c>
      <c r="F492" s="14">
        <f t="shared" si="217"/>
        <v>0.63355929475937489</v>
      </c>
      <c r="G492" s="14">
        <f>F492-(Gamma-lambda*LN(D492))</f>
        <v>-6.163022455984013E-2</v>
      </c>
      <c r="H492" s="15">
        <f t="shared" si="218"/>
        <v>393.57648977795623</v>
      </c>
      <c r="I492" s="15">
        <f t="shared" si="219"/>
        <v>1284.9806448930776</v>
      </c>
      <c r="J492" s="73">
        <f t="shared" si="220"/>
        <v>3146.3993222962449</v>
      </c>
      <c r="K492" s="73">
        <f t="shared" si="189"/>
        <v>1.26</v>
      </c>
      <c r="L492" s="73">
        <f t="shared" si="221"/>
        <v>1.2599772700305438</v>
      </c>
      <c r="M492" s="73">
        <f t="shared" si="222"/>
        <v>2.2729969456181109E-5</v>
      </c>
      <c r="N492" s="44">
        <f t="shared" si="190"/>
        <v>2.0000000000000001E-4</v>
      </c>
      <c r="O492" s="44">
        <f t="shared" si="223"/>
        <v>4.5459938912362219E-9</v>
      </c>
      <c r="P492" s="14">
        <f t="shared" si="224"/>
        <v>148.50539043267045</v>
      </c>
      <c r="Q492" s="44">
        <f t="shared" si="225"/>
        <v>6.7510459772256998E-7</v>
      </c>
      <c r="R492" s="73">
        <f t="shared" si="226"/>
        <v>3146.4014464448937</v>
      </c>
      <c r="S492" s="73">
        <f>Q492/(1/Mtc+1/(path_DqDp-V491))</f>
        <v>4.9336914687199988E-7</v>
      </c>
      <c r="T492" s="52">
        <f>D492*S492/(path_DqDp-E492/D492)</f>
        <v>8.9215176703874609E-4</v>
      </c>
      <c r="U492" s="73">
        <f t="shared" si="227"/>
        <v>3146.4569749286252</v>
      </c>
      <c r="V492" s="14">
        <f t="shared" si="228"/>
        <v>1.2599777633994542</v>
      </c>
      <c r="W492">
        <f t="shared" si="229"/>
        <v>3964.4658219031817</v>
      </c>
      <c r="X492">
        <f t="shared" si="230"/>
        <v>6.9429198843145335E-10</v>
      </c>
      <c r="Y492" s="44">
        <f t="shared" si="231"/>
        <v>-2.0974548627770168E-2</v>
      </c>
      <c r="Z492">
        <f t="shared" si="232"/>
        <v>6.8003426693045506E-9</v>
      </c>
      <c r="AA492" s="43">
        <f t="shared" si="233"/>
        <v>0.14480738425264691</v>
      </c>
    </row>
    <row r="493" spans="1:27">
      <c r="A493" s="74">
        <f t="shared" si="191"/>
        <v>485</v>
      </c>
      <c r="B493" s="73">
        <f t="shared" si="213"/>
        <v>13.781586804339019</v>
      </c>
      <c r="C493" s="51">
        <f t="shared" si="214"/>
        <v>-2.0974548627770169</v>
      </c>
      <c r="D493" s="73">
        <f t="shared" si="215"/>
        <v>3146.4569749286252</v>
      </c>
      <c r="E493" s="73">
        <f t="shared" si="216"/>
        <v>3964.4658219031817</v>
      </c>
      <c r="F493" s="14">
        <f t="shared" si="217"/>
        <v>0.63355928618888968</v>
      </c>
      <c r="G493" s="14">
        <f>F493-(Gamma-lambda*LN(D493))</f>
        <v>-6.1630228877199156E-2</v>
      </c>
      <c r="H493" s="15">
        <f t="shared" si="218"/>
        <v>393.57654557564194</v>
      </c>
      <c r="I493" s="15">
        <f t="shared" si="219"/>
        <v>1284.9810024971143</v>
      </c>
      <c r="J493" s="73">
        <f t="shared" si="220"/>
        <v>3146.4014464448937</v>
      </c>
      <c r="K493" s="73">
        <f t="shared" si="189"/>
        <v>1.26</v>
      </c>
      <c r="L493" s="73">
        <f t="shared" si="221"/>
        <v>1.2599777633994542</v>
      </c>
      <c r="M493" s="73">
        <f t="shared" si="222"/>
        <v>2.2236600545788576E-5</v>
      </c>
      <c r="N493" s="44">
        <f t="shared" si="190"/>
        <v>2.0000000000000001E-4</v>
      </c>
      <c r="O493" s="44">
        <f t="shared" si="223"/>
        <v>4.4473201091577153E-9</v>
      </c>
      <c r="P493" s="14">
        <f t="shared" si="224"/>
        <v>148.50538965353545</v>
      </c>
      <c r="Q493" s="44">
        <f t="shared" si="225"/>
        <v>6.6045100572447025E-7</v>
      </c>
      <c r="R493" s="73">
        <f t="shared" si="226"/>
        <v>3146.4035244888933</v>
      </c>
      <c r="S493" s="73">
        <f>Q493/(1/Mtc+1/(path_DqDp-V492))</f>
        <v>4.826601856073089E-7</v>
      </c>
      <c r="T493" s="52">
        <f>D493*S493/(path_DqDp-E493/D493)</f>
        <v>8.7278741362033555E-4</v>
      </c>
      <c r="U493" s="73">
        <f t="shared" si="227"/>
        <v>3146.4578477160389</v>
      </c>
      <c r="V493" s="14">
        <f t="shared" si="228"/>
        <v>1.2599782460594136</v>
      </c>
      <c r="W493">
        <f t="shared" si="229"/>
        <v>3964.4684402651319</v>
      </c>
      <c r="X493">
        <f t="shared" si="230"/>
        <v>6.7922203668711099E-10</v>
      </c>
      <c r="Y493" s="44">
        <f t="shared" si="231"/>
        <v>-2.0974543501228023E-2</v>
      </c>
      <c r="Z493">
        <f t="shared" si="232"/>
        <v>6.6527387865469698E-9</v>
      </c>
      <c r="AA493" s="43">
        <f t="shared" si="233"/>
        <v>0.1450073909053857</v>
      </c>
    </row>
    <row r="494" spans="1:27">
      <c r="A494" s="74">
        <f t="shared" si="191"/>
        <v>486</v>
      </c>
      <c r="B494" s="73">
        <f t="shared" si="213"/>
        <v>13.801587640497635</v>
      </c>
      <c r="C494" s="51">
        <f t="shared" si="214"/>
        <v>-2.0974543501228022</v>
      </c>
      <c r="D494" s="73">
        <f t="shared" si="215"/>
        <v>3146.4578477160389</v>
      </c>
      <c r="E494" s="73">
        <f t="shared" si="216"/>
        <v>3964.4684402651319</v>
      </c>
      <c r="F494" s="14">
        <f t="shared" si="217"/>
        <v>0.63355927780443222</v>
      </c>
      <c r="G494" s="14">
        <f>F494-(Gamma-lambda*LN(D494))</f>
        <v>-6.1630233100846699E-2</v>
      </c>
      <c r="H494" s="15">
        <f t="shared" si="218"/>
        <v>393.57660016221894</v>
      </c>
      <c r="I494" s="15">
        <f t="shared" si="219"/>
        <v>1284.9813523392752</v>
      </c>
      <c r="J494" s="73">
        <f t="shared" si="220"/>
        <v>3146.4035244888933</v>
      </c>
      <c r="K494" s="73">
        <f t="shared" si="189"/>
        <v>1.26</v>
      </c>
      <c r="L494" s="73">
        <f t="shared" si="221"/>
        <v>1.2599782460594136</v>
      </c>
      <c r="M494" s="73">
        <f t="shared" si="222"/>
        <v>2.17539405864553E-5</v>
      </c>
      <c r="N494" s="44">
        <f t="shared" si="190"/>
        <v>2.0000000000000001E-4</v>
      </c>
      <c r="O494" s="44">
        <f t="shared" si="223"/>
        <v>4.3507881172910599E-9</v>
      </c>
      <c r="P494" s="14">
        <f t="shared" si="224"/>
        <v>148.50538889131204</v>
      </c>
      <c r="Q494" s="44">
        <f t="shared" si="225"/>
        <v>6.4611548134200817E-7</v>
      </c>
      <c r="R494" s="73">
        <f t="shared" si="226"/>
        <v>3146.4055574289209</v>
      </c>
      <c r="S494" s="73">
        <f>Q494/(1/Mtc+1/(path_DqDp-V493))</f>
        <v>4.7218367314715548E-7</v>
      </c>
      <c r="T494" s="52">
        <f>D494*S494/(path_DqDp-E494/D494)</f>
        <v>8.5384336176982207E-4</v>
      </c>
      <c r="U494" s="73">
        <f t="shared" si="227"/>
        <v>3146.4587015594007</v>
      </c>
      <c r="V494" s="14">
        <f t="shared" si="228"/>
        <v>1.2599787182428699</v>
      </c>
      <c r="W494">
        <f t="shared" si="229"/>
        <v>3964.4710017949383</v>
      </c>
      <c r="X494">
        <f t="shared" si="230"/>
        <v>6.6447918502118529E-10</v>
      </c>
      <c r="Y494" s="44">
        <f t="shared" si="231"/>
        <v>-2.097453848596072E-2</v>
      </c>
      <c r="Z494">
        <f t="shared" si="232"/>
        <v>6.5083386698179677E-9</v>
      </c>
      <c r="AA494" s="43">
        <f t="shared" si="233"/>
        <v>0.14520739741372438</v>
      </c>
    </row>
    <row r="495" spans="1:27">
      <c r="A495" s="74">
        <f t="shared" si="191"/>
        <v>487</v>
      </c>
      <c r="B495" s="73">
        <f t="shared" si="213"/>
        <v>13.821588458507081</v>
      </c>
      <c r="C495" s="51">
        <f t="shared" si="214"/>
        <v>-2.0974538485960719</v>
      </c>
      <c r="D495" s="73">
        <f t="shared" si="215"/>
        <v>3146.4587015594007</v>
      </c>
      <c r="E495" s="73">
        <f t="shared" si="216"/>
        <v>3964.4710017949383</v>
      </c>
      <c r="F495" s="14">
        <f t="shared" si="217"/>
        <v>0.63355926960196485</v>
      </c>
      <c r="G495" s="14">
        <f>F495-(Gamma-lambda*LN(D495))</f>
        <v>-6.1630237232816576E-2</v>
      </c>
      <c r="H495" s="15">
        <f t="shared" si="218"/>
        <v>393.57665356397433</v>
      </c>
      <c r="I495" s="15">
        <f t="shared" si="219"/>
        <v>1284.9816945880302</v>
      </c>
      <c r="J495" s="73">
        <f t="shared" si="220"/>
        <v>3146.4055574289209</v>
      </c>
      <c r="K495" s="73">
        <f t="shared" si="189"/>
        <v>1.26</v>
      </c>
      <c r="L495" s="73">
        <f t="shared" si="221"/>
        <v>1.2599787182428699</v>
      </c>
      <c r="M495" s="73">
        <f t="shared" si="222"/>
        <v>2.1281757130120482E-5</v>
      </c>
      <c r="N495" s="44">
        <f t="shared" si="190"/>
        <v>2.0000000000000001E-4</v>
      </c>
      <c r="O495" s="44">
        <f t="shared" si="223"/>
        <v>4.2563514260240969E-9</v>
      </c>
      <c r="P495" s="14">
        <f t="shared" si="224"/>
        <v>148.50538814563316</v>
      </c>
      <c r="Q495" s="44">
        <f t="shared" si="225"/>
        <v>6.320911206059277E-7</v>
      </c>
      <c r="R495" s="73">
        <f t="shared" si="226"/>
        <v>3146.4075462439355</v>
      </c>
      <c r="S495" s="73">
        <f>Q495/(1/Mtc+1/(path_DqDp-V494))</f>
        <v>4.6193456385649207E-7</v>
      </c>
      <c r="T495" s="52">
        <f>D495*S495/(path_DqDp-E495/D495)</f>
        <v>8.3531048915077449E-4</v>
      </c>
      <c r="U495" s="73">
        <f t="shared" si="227"/>
        <v>3146.4595368698897</v>
      </c>
      <c r="V495" s="14">
        <f t="shared" si="228"/>
        <v>1.2599791801772264</v>
      </c>
      <c r="W495">
        <f t="shared" si="229"/>
        <v>3964.4735077261394</v>
      </c>
      <c r="X495">
        <f t="shared" si="230"/>
        <v>6.5005633361849416E-10</v>
      </c>
      <c r="Y495" s="44">
        <f t="shared" si="231"/>
        <v>-2.0974533579552961E-2</v>
      </c>
      <c r="Z495">
        <f t="shared" si="232"/>
        <v>6.3670727884727105E-9</v>
      </c>
      <c r="AA495" s="43">
        <f t="shared" si="233"/>
        <v>0.14540740378079717</v>
      </c>
    </row>
    <row r="496" spans="1:27">
      <c r="A496" s="74">
        <f t="shared" si="191"/>
        <v>488</v>
      </c>
      <c r="B496" s="73">
        <f t="shared" si="213"/>
        <v>13.841589258761285</v>
      </c>
      <c r="C496" s="51">
        <f t="shared" si="214"/>
        <v>-2.0974533579552963</v>
      </c>
      <c r="D496" s="73">
        <f t="shared" si="215"/>
        <v>3146.4595368698897</v>
      </c>
      <c r="E496" s="73">
        <f t="shared" si="216"/>
        <v>3964.4735077261394</v>
      </c>
      <c r="F496" s="14">
        <f t="shared" si="217"/>
        <v>0.63355926157753717</v>
      </c>
      <c r="G496" s="14">
        <f>F496-(Gamma-lambda*LN(D496))</f>
        <v>-6.1630241275098974E-2</v>
      </c>
      <c r="H496" s="15">
        <f t="shared" si="218"/>
        <v>393.57670580662494</v>
      </c>
      <c r="I496" s="15">
        <f t="shared" si="219"/>
        <v>1284.9820294081942</v>
      </c>
      <c r="J496" s="73">
        <f t="shared" si="220"/>
        <v>3146.4075462439355</v>
      </c>
      <c r="K496" s="73">
        <f t="shared" si="189"/>
        <v>1.26</v>
      </c>
      <c r="L496" s="73">
        <f t="shared" si="221"/>
        <v>1.2599791801772264</v>
      </c>
      <c r="M496" s="73">
        <f t="shared" si="222"/>
        <v>2.0819822773576746E-5</v>
      </c>
      <c r="N496" s="44">
        <f t="shared" si="190"/>
        <v>2.0000000000000001E-4</v>
      </c>
      <c r="O496" s="44">
        <f t="shared" si="223"/>
        <v>4.1639645547153492E-9</v>
      </c>
      <c r="P496" s="14">
        <f t="shared" si="224"/>
        <v>148.50538741613974</v>
      </c>
      <c r="Q496" s="44">
        <f t="shared" si="225"/>
        <v>6.1837116938507675E-7</v>
      </c>
      <c r="R496" s="73">
        <f t="shared" si="226"/>
        <v>3146.4094918916494</v>
      </c>
      <c r="S496" s="73">
        <f>Q496/(1/Mtc+1/(path_DqDp-V495))</f>
        <v>4.5190792161115984E-7</v>
      </c>
      <c r="T496" s="52">
        <f>D496*S496/(path_DqDp-E496/D496)</f>
        <v>8.1717987137953343E-4</v>
      </c>
      <c r="U496" s="73">
        <f t="shared" si="227"/>
        <v>3146.460354049761</v>
      </c>
      <c r="V496" s="14">
        <f t="shared" si="228"/>
        <v>1.2599796320849497</v>
      </c>
      <c r="W496">
        <f t="shared" si="229"/>
        <v>3964.4759592654982</v>
      </c>
      <c r="X496">
        <f t="shared" si="230"/>
        <v>6.3594653674331171E-10</v>
      </c>
      <c r="Y496" s="44">
        <f t="shared" si="231"/>
        <v>-2.0974528779641871E-2</v>
      </c>
      <c r="Z496">
        <f t="shared" si="232"/>
        <v>6.22887310828036E-9</v>
      </c>
      <c r="AA496" s="43">
        <f t="shared" si="233"/>
        <v>0.14560741000967029</v>
      </c>
    </row>
    <row r="497" spans="1:27">
      <c r="A497" s="74">
        <f t="shared" si="191"/>
        <v>489</v>
      </c>
      <c r="B497" s="73">
        <f t="shared" si="213"/>
        <v>13.861590041645634</v>
      </c>
      <c r="C497" s="51">
        <f t="shared" si="214"/>
        <v>-2.0974528779641872</v>
      </c>
      <c r="D497" s="73">
        <f t="shared" si="215"/>
        <v>3146.460354049761</v>
      </c>
      <c r="E497" s="73">
        <f t="shared" si="216"/>
        <v>3964.4759592654982</v>
      </c>
      <c r="F497" s="14">
        <f t="shared" si="217"/>
        <v>0.63355925372728472</v>
      </c>
      <c r="G497" s="14">
        <f>F497-(Gamma-lambda*LN(D497))</f>
        <v>-6.1630245229640668E-2</v>
      </c>
      <c r="H497" s="15">
        <f t="shared" si="218"/>
        <v>393.57675691532933</v>
      </c>
      <c r="I497" s="15">
        <f t="shared" si="219"/>
        <v>1284.9823569610039</v>
      </c>
      <c r="J497" s="73">
        <f t="shared" si="220"/>
        <v>3146.4094918916494</v>
      </c>
      <c r="K497" s="73">
        <f t="shared" si="189"/>
        <v>1.26</v>
      </c>
      <c r="L497" s="73">
        <f t="shared" si="221"/>
        <v>1.2599796320849497</v>
      </c>
      <c r="M497" s="73">
        <f t="shared" si="222"/>
        <v>2.0367915050334418E-5</v>
      </c>
      <c r="N497" s="44">
        <f t="shared" si="190"/>
        <v>2.0000000000000001E-4</v>
      </c>
      <c r="O497" s="44">
        <f t="shared" si="223"/>
        <v>4.073583010066884E-9</v>
      </c>
      <c r="P497" s="14">
        <f t="shared" si="224"/>
        <v>148.50538670248045</v>
      </c>
      <c r="Q497" s="44">
        <f t="shared" si="225"/>
        <v>6.0494902017463688E-7</v>
      </c>
      <c r="R497" s="73">
        <f t="shared" si="226"/>
        <v>3146.4113953089886</v>
      </c>
      <c r="S497" s="73">
        <f>Q497/(1/Mtc+1/(path_DqDp-V496))</f>
        <v>4.4209891745033265E-7</v>
      </c>
      <c r="T497" s="52">
        <f>D497*S497/(path_DqDp-E497/D497)</f>
        <v>7.9944277778345064E-4</v>
      </c>
      <c r="U497" s="73">
        <f t="shared" si="227"/>
        <v>3146.4611534925389</v>
      </c>
      <c r="V497" s="14">
        <f t="shared" si="228"/>
        <v>1.2599800741836775</v>
      </c>
      <c r="W497">
        <f t="shared" si="229"/>
        <v>3964.4783575935885</v>
      </c>
      <c r="X497">
        <f t="shared" si="230"/>
        <v>6.221429994370823E-10</v>
      </c>
      <c r="Y497" s="44">
        <f t="shared" si="231"/>
        <v>-2.0974524083915862E-2</v>
      </c>
      <c r="Z497">
        <f t="shared" si="232"/>
        <v>6.0936730844852704E-9</v>
      </c>
      <c r="AA497" s="43">
        <f t="shared" si="233"/>
        <v>0.14580741610334336</v>
      </c>
    </row>
    <row r="498" spans="1:27">
      <c r="A498" s="74">
        <f t="shared" si="191"/>
        <v>490</v>
      </c>
      <c r="B498" s="73">
        <f t="shared" si="213"/>
        <v>13.88159080753714</v>
      </c>
      <c r="C498" s="51">
        <f t="shared" si="214"/>
        <v>-2.097452408391586</v>
      </c>
      <c r="D498" s="73">
        <f t="shared" si="215"/>
        <v>3146.4611534925389</v>
      </c>
      <c r="E498" s="73">
        <f t="shared" si="216"/>
        <v>3964.4783575935885</v>
      </c>
      <c r="F498" s="14">
        <f t="shared" si="217"/>
        <v>0.63355924604742697</v>
      </c>
      <c r="G498" s="14">
        <f>F498-(Gamma-lambda*LN(D498))</f>
        <v>-6.1630249098345913E-2</v>
      </c>
      <c r="H498" s="15">
        <f t="shared" si="218"/>
        <v>393.57680691470017</v>
      </c>
      <c r="I498" s="15">
        <f t="shared" si="219"/>
        <v>1284.9826774041971</v>
      </c>
      <c r="J498" s="73">
        <f t="shared" si="220"/>
        <v>3146.4113953089886</v>
      </c>
      <c r="K498" s="73">
        <f t="shared" si="189"/>
        <v>1.26</v>
      </c>
      <c r="L498" s="73">
        <f t="shared" si="221"/>
        <v>1.2599800741836775</v>
      </c>
      <c r="M498" s="73">
        <f t="shared" si="222"/>
        <v>1.9925816322485801E-5</v>
      </c>
      <c r="N498" s="44">
        <f t="shared" si="190"/>
        <v>2.0000000000000001E-4</v>
      </c>
      <c r="O498" s="44">
        <f t="shared" si="223"/>
        <v>3.9851632644971605E-9</v>
      </c>
      <c r="P498" s="14">
        <f t="shared" si="224"/>
        <v>148.50538600431153</v>
      </c>
      <c r="Q498" s="44">
        <f t="shared" si="225"/>
        <v>5.9181820888435309E-7</v>
      </c>
      <c r="R498" s="73">
        <f t="shared" si="226"/>
        <v>3146.4132574125451</v>
      </c>
      <c r="S498" s="73">
        <f>Q498/(1/Mtc+1/(path_DqDp-V497))</f>
        <v>4.3250282722897633E-7</v>
      </c>
      <c r="T498" s="52">
        <f>D498*S498/(path_DqDp-E498/D498)</f>
        <v>7.8209066715901601E-4</v>
      </c>
      <c r="U498" s="73">
        <f t="shared" si="227"/>
        <v>3146.461935583206</v>
      </c>
      <c r="V498" s="14">
        <f t="shared" si="228"/>
        <v>1.259980506686323</v>
      </c>
      <c r="W498">
        <f t="shared" si="229"/>
        <v>3964.4807038653566</v>
      </c>
      <c r="X498">
        <f t="shared" si="230"/>
        <v>6.0863907421609995E-10</v>
      </c>
      <c r="Y498" s="44">
        <f t="shared" si="231"/>
        <v>-2.0974519490113523E-2</v>
      </c>
      <c r="Z498">
        <f t="shared" si="232"/>
        <v>5.961407600563571E-9</v>
      </c>
      <c r="AA498" s="43">
        <f t="shared" si="233"/>
        <v>0.14600742206475095</v>
      </c>
    </row>
    <row r="499" spans="1:27">
      <c r="A499" s="74">
        <f t="shared" si="191"/>
        <v>491</v>
      </c>
      <c r="B499" s="73">
        <f t="shared" si="213"/>
        <v>13.901591556804645</v>
      </c>
      <c r="C499" s="51">
        <f t="shared" si="214"/>
        <v>-2.0974519490113521</v>
      </c>
      <c r="D499" s="73">
        <f t="shared" si="215"/>
        <v>3146.461935583206</v>
      </c>
      <c r="E499" s="73">
        <f t="shared" si="216"/>
        <v>3964.4807038653566</v>
      </c>
      <c r="F499" s="14">
        <f t="shared" si="217"/>
        <v>0.63355923853426532</v>
      </c>
      <c r="G499" s="14">
        <f>F499-(Gamma-lambda*LN(D499))</f>
        <v>-6.1630252883077996E-2</v>
      </c>
      <c r="H499" s="15">
        <f t="shared" si="218"/>
        <v>393.57685582881561</v>
      </c>
      <c r="I499" s="15">
        <f t="shared" si="219"/>
        <v>1284.9829908920881</v>
      </c>
      <c r="J499" s="73">
        <f t="shared" si="220"/>
        <v>3146.4132574125451</v>
      </c>
      <c r="K499" s="73">
        <f t="shared" si="189"/>
        <v>1.26</v>
      </c>
      <c r="L499" s="73">
        <f t="shared" si="221"/>
        <v>1.259980506686323</v>
      </c>
      <c r="M499" s="73">
        <f t="shared" si="222"/>
        <v>1.9493313677010349E-5</v>
      </c>
      <c r="N499" s="44">
        <f t="shared" si="190"/>
        <v>2.0000000000000001E-4</v>
      </c>
      <c r="O499" s="44">
        <f t="shared" si="223"/>
        <v>3.8986627354020703E-9</v>
      </c>
      <c r="P499" s="14">
        <f t="shared" si="224"/>
        <v>148.50538532129684</v>
      </c>
      <c r="Q499" s="44">
        <f t="shared" si="225"/>
        <v>5.7897241175866556E-7</v>
      </c>
      <c r="R499" s="73">
        <f t="shared" si="226"/>
        <v>3146.4150790990175</v>
      </c>
      <c r="S499" s="73">
        <f>Q499/(1/Mtc+1/(path_DqDp-V498))</f>
        <v>4.2311502936671959E-7</v>
      </c>
      <c r="T499" s="52">
        <f>D499*S499/(path_DqDp-E499/D499)</f>
        <v>7.6511518370418318E-4</v>
      </c>
      <c r="U499" s="73">
        <f t="shared" si="227"/>
        <v>3146.4627006983897</v>
      </c>
      <c r="V499" s="14">
        <f t="shared" si="228"/>
        <v>1.2599809298011786</v>
      </c>
      <c r="W499">
        <f t="shared" si="229"/>
        <v>3964.4829992106843</v>
      </c>
      <c r="X499">
        <f t="shared" si="230"/>
        <v>5.9542825790480598E-10</v>
      </c>
      <c r="Y499" s="44">
        <f t="shared" si="231"/>
        <v>-2.0974514996022531E-2</v>
      </c>
      <c r="Z499">
        <f t="shared" si="232"/>
        <v>5.8320129693728542E-9</v>
      </c>
      <c r="AA499" s="43">
        <f t="shared" si="233"/>
        <v>0.14620742789676391</v>
      </c>
    </row>
    <row r="500" spans="1:27">
      <c r="A500" s="74">
        <f t="shared" si="191"/>
        <v>492</v>
      </c>
      <c r="B500" s="73">
        <f t="shared" si="213"/>
        <v>13.921592289808974</v>
      </c>
      <c r="C500" s="51">
        <f t="shared" si="214"/>
        <v>-2.0974514996022533</v>
      </c>
      <c r="D500" s="73">
        <f t="shared" si="215"/>
        <v>3146.4627006983897</v>
      </c>
      <c r="E500" s="73">
        <f t="shared" si="216"/>
        <v>3964.4829992106843</v>
      </c>
      <c r="F500" s="14">
        <f t="shared" si="217"/>
        <v>0.63355923118418156</v>
      </c>
      <c r="G500" s="14">
        <f>F500-(Gamma-lambda*LN(D500))</f>
        <v>-6.1630256585659793E-2</v>
      </c>
      <c r="H500" s="15">
        <f t="shared" si="218"/>
        <v>393.57690368123144</v>
      </c>
      <c r="I500" s="15">
        <f t="shared" si="219"/>
        <v>1284.9832975756412</v>
      </c>
      <c r="J500" s="73">
        <f t="shared" si="220"/>
        <v>3146.4150790990175</v>
      </c>
      <c r="K500" s="73">
        <f t="shared" si="189"/>
        <v>1.26</v>
      </c>
      <c r="L500" s="73">
        <f t="shared" si="221"/>
        <v>1.2599809298011786</v>
      </c>
      <c r="M500" s="73">
        <f t="shared" si="222"/>
        <v>1.9070198821413697E-5</v>
      </c>
      <c r="N500" s="44">
        <f t="shared" si="190"/>
        <v>2.0000000000000001E-4</v>
      </c>
      <c r="O500" s="44">
        <f t="shared" si="223"/>
        <v>3.8140397642827396E-9</v>
      </c>
      <c r="P500" s="14">
        <f t="shared" si="224"/>
        <v>148.50538465310743</v>
      </c>
      <c r="Q500" s="44">
        <f t="shared" si="225"/>
        <v>5.6640544227705541E-7</v>
      </c>
      <c r="R500" s="73">
        <f t="shared" si="226"/>
        <v>3146.4168612456419</v>
      </c>
      <c r="S500" s="73">
        <f>Q500/(1/Mtc+1/(path_DqDp-V499))</f>
        <v>4.1393100258227992E-7</v>
      </c>
      <c r="T500" s="52">
        <f>D500*S500/(path_DqDp-E500/D500)</f>
        <v>7.4850815292444649E-4</v>
      </c>
      <c r="U500" s="73">
        <f t="shared" si="227"/>
        <v>3146.4634492065425</v>
      </c>
      <c r="V500" s="14">
        <f t="shared" si="228"/>
        <v>1.2599813437320144</v>
      </c>
      <c r="W500">
        <f t="shared" si="229"/>
        <v>3964.4852447349281</v>
      </c>
      <c r="X500">
        <f t="shared" si="230"/>
        <v>5.8250418844871029E-10</v>
      </c>
      <c r="Y500" s="44">
        <f t="shared" si="231"/>
        <v>-2.097451059947858E-2</v>
      </c>
      <c r="Z500">
        <f t="shared" si="232"/>
        <v>5.7054268753755372E-9</v>
      </c>
      <c r="AA500" s="43">
        <f t="shared" si="233"/>
        <v>0.1464074336021908</v>
      </c>
    </row>
    <row r="501" spans="1:27">
      <c r="A501" s="74">
        <f t="shared" si="191"/>
        <v>493</v>
      </c>
      <c r="B501" s="73">
        <f t="shared" si="213"/>
        <v>13.941593006903128</v>
      </c>
      <c r="C501" s="51">
        <f t="shared" si="214"/>
        <v>-2.0974510599478577</v>
      </c>
      <c r="D501" s="73">
        <f t="shared" si="215"/>
        <v>3146.4634492065425</v>
      </c>
      <c r="E501" s="73">
        <f t="shared" si="216"/>
        <v>3964.4852447349281</v>
      </c>
      <c r="F501" s="14">
        <f t="shared" si="217"/>
        <v>0.63355922399363607</v>
      </c>
      <c r="G501" s="14">
        <f>F501-(Gamma-lambda*LN(D501))</f>
        <v>-6.1630260207874099E-2</v>
      </c>
      <c r="H501" s="15">
        <f t="shared" si="218"/>
        <v>393.57695049499216</v>
      </c>
      <c r="I501" s="15">
        <f t="shared" si="219"/>
        <v>1284.9835976025447</v>
      </c>
      <c r="J501" s="73">
        <f t="shared" si="220"/>
        <v>3146.4168612456419</v>
      </c>
      <c r="K501" s="73">
        <f t="shared" si="189"/>
        <v>1.26</v>
      </c>
      <c r="L501" s="73">
        <f t="shared" si="221"/>
        <v>1.2599813437320144</v>
      </c>
      <c r="M501" s="73">
        <f t="shared" si="222"/>
        <v>1.8656267985583952E-5</v>
      </c>
      <c r="N501" s="44">
        <f t="shared" si="190"/>
        <v>2.0000000000000001E-4</v>
      </c>
      <c r="O501" s="44">
        <f t="shared" si="223"/>
        <v>3.7312535971167902E-9</v>
      </c>
      <c r="P501" s="14">
        <f t="shared" si="224"/>
        <v>148.50538399942147</v>
      </c>
      <c r="Q501" s="44">
        <f t="shared" si="225"/>
        <v>5.541112482390516E-7</v>
      </c>
      <c r="R501" s="73">
        <f t="shared" si="226"/>
        <v>3146.4186047106164</v>
      </c>
      <c r="S501" s="73">
        <f>Q501/(1/Mtc+1/(path_DqDp-V500))</f>
        <v>4.0494632376285543E-7</v>
      </c>
      <c r="T501" s="52">
        <f>D501*S501/(path_DqDp-E501/D501)</f>
        <v>7.3226157778284642E-4</v>
      </c>
      <c r="U501" s="73">
        <f t="shared" si="227"/>
        <v>3146.4641814681204</v>
      </c>
      <c r="V501" s="14">
        <f t="shared" si="228"/>
        <v>1.259981748678179</v>
      </c>
      <c r="W501">
        <f t="shared" si="229"/>
        <v>3964.4874415194577</v>
      </c>
      <c r="X501">
        <f t="shared" si="230"/>
        <v>5.6986064191719E-10</v>
      </c>
      <c r="Y501" s="44">
        <f t="shared" si="231"/>
        <v>-2.0974506298364341E-2</v>
      </c>
      <c r="Z501">
        <f t="shared" si="232"/>
        <v>5.5815883700119146E-9</v>
      </c>
      <c r="AA501" s="43">
        <f t="shared" si="233"/>
        <v>0.14660743918377916</v>
      </c>
    </row>
    <row r="502" spans="1:27">
      <c r="A502" s="74">
        <f t="shared" si="191"/>
        <v>494</v>
      </c>
      <c r="B502" s="73">
        <f t="shared" si="213"/>
        <v>13.961593708432439</v>
      </c>
      <c r="C502" s="51">
        <f t="shared" si="214"/>
        <v>-2.0974506298364339</v>
      </c>
      <c r="D502" s="73">
        <f t="shared" si="215"/>
        <v>3146.4641814681204</v>
      </c>
      <c r="E502" s="73">
        <f t="shared" si="216"/>
        <v>3964.4874415194577</v>
      </c>
      <c r="F502" s="14">
        <f t="shared" si="217"/>
        <v>0.63355921695916573</v>
      </c>
      <c r="G502" s="14">
        <f>F502-(Gamma-lambda*LN(D502))</f>
        <v>-6.163026375146563E-2</v>
      </c>
      <c r="H502" s="15">
        <f t="shared" si="218"/>
        <v>393.57699629264187</v>
      </c>
      <c r="I502" s="15">
        <f t="shared" si="219"/>
        <v>1284.9838911172812</v>
      </c>
      <c r="J502" s="73">
        <f t="shared" si="220"/>
        <v>3146.4186047106164</v>
      </c>
      <c r="K502" s="73">
        <f t="shared" si="189"/>
        <v>1.26</v>
      </c>
      <c r="L502" s="73">
        <f t="shared" si="221"/>
        <v>1.259981748678179</v>
      </c>
      <c r="M502" s="73">
        <f t="shared" si="222"/>
        <v>1.8251321820983435E-5</v>
      </c>
      <c r="N502" s="44">
        <f t="shared" si="190"/>
        <v>2.0000000000000001E-4</v>
      </c>
      <c r="O502" s="44">
        <f t="shared" si="223"/>
        <v>3.6502643641966873E-9</v>
      </c>
      <c r="P502" s="14">
        <f t="shared" si="224"/>
        <v>148.50538335992417</v>
      </c>
      <c r="Q502" s="44">
        <f t="shared" si="225"/>
        <v>5.4208390877009889E-7</v>
      </c>
      <c r="R502" s="73">
        <f t="shared" si="226"/>
        <v>3146.4203103335126</v>
      </c>
      <c r="S502" s="73">
        <f>Q502/(1/Mtc+1/(path_DqDp-V501))</f>
        <v>3.9615666577569535E-7</v>
      </c>
      <c r="T502" s="52">
        <f>D502*S502/(path_DqDp-E502/D502)</f>
        <v>7.163676347452984E-4</v>
      </c>
      <c r="U502" s="73">
        <f t="shared" si="227"/>
        <v>3146.464897835755</v>
      </c>
      <c r="V502" s="14">
        <f t="shared" si="228"/>
        <v>1.2599821448346926</v>
      </c>
      <c r="W502">
        <f t="shared" si="229"/>
        <v>3964.4895906221664</v>
      </c>
      <c r="X502">
        <f t="shared" si="230"/>
        <v>5.5749152942487362E-10</v>
      </c>
      <c r="Y502" s="44">
        <f t="shared" si="231"/>
        <v>-2.0974502090608447E-2</v>
      </c>
      <c r="Z502">
        <f t="shared" si="232"/>
        <v>5.4604378023698041E-9</v>
      </c>
      <c r="AA502" s="43">
        <f t="shared" si="233"/>
        <v>0.14680744464421697</v>
      </c>
    </row>
    <row r="503" spans="1:27">
      <c r="A503" s="74">
        <f t="shared" si="191"/>
        <v>495</v>
      </c>
      <c r="B503" s="73">
        <f t="shared" si="213"/>
        <v>13.981594394734747</v>
      </c>
      <c r="C503" s="51">
        <f t="shared" si="214"/>
        <v>-2.0974502090608449</v>
      </c>
      <c r="D503" s="73">
        <f t="shared" si="215"/>
        <v>3146.464897835755</v>
      </c>
      <c r="E503" s="73">
        <f t="shared" si="216"/>
        <v>3964.4895906221664</v>
      </c>
      <c r="F503" s="14">
        <f t="shared" si="217"/>
        <v>0.63355921007738292</v>
      </c>
      <c r="G503" s="14">
        <f>F503-(Gamma-lambda*LN(D503))</f>
        <v>-6.1630267218141022E-2</v>
      </c>
      <c r="H503" s="15">
        <f t="shared" si="218"/>
        <v>393.57704109623563</v>
      </c>
      <c r="I503" s="15">
        <f t="shared" si="219"/>
        <v>1284.9841782611975</v>
      </c>
      <c r="J503" s="73">
        <f t="shared" si="220"/>
        <v>3146.4203103335126</v>
      </c>
      <c r="K503" s="73">
        <f t="shared" si="189"/>
        <v>1.26</v>
      </c>
      <c r="L503" s="73">
        <f t="shared" si="221"/>
        <v>1.2599821448346926</v>
      </c>
      <c r="M503" s="73">
        <f t="shared" si="222"/>
        <v>1.7855165307389953E-5</v>
      </c>
      <c r="N503" s="44">
        <f t="shared" si="190"/>
        <v>2.0000000000000001E-4</v>
      </c>
      <c r="O503" s="44">
        <f t="shared" si="223"/>
        <v>3.5710330614779908E-9</v>
      </c>
      <c r="P503" s="14">
        <f t="shared" si="224"/>
        <v>148.50538273430755</v>
      </c>
      <c r="Q503" s="44">
        <f t="shared" si="225"/>
        <v>5.3031763155165502E-7</v>
      </c>
      <c r="R503" s="73">
        <f t="shared" si="226"/>
        <v>3146.4219789356794</v>
      </c>
      <c r="S503" s="73">
        <f>Q503/(1/Mtc+1/(path_DqDp-V502))</f>
        <v>3.8755779544355177E-7</v>
      </c>
      <c r="T503" s="52">
        <f>D503*S503/(path_DqDp-E503/D503)</f>
        <v>7.0081867012214947E-4</v>
      </c>
      <c r="U503" s="73">
        <f t="shared" si="227"/>
        <v>3146.4655986544253</v>
      </c>
      <c r="V503" s="14">
        <f t="shared" si="228"/>
        <v>1.2599825323923419</v>
      </c>
      <c r="W503">
        <f t="shared" si="229"/>
        <v>3964.4916930779891</v>
      </c>
      <c r="X503">
        <f t="shared" si="230"/>
        <v>5.4539089428359859E-10</v>
      </c>
      <c r="Y503" s="44">
        <f t="shared" si="231"/>
        <v>-2.0974497974184492E-2</v>
      </c>
      <c r="Z503">
        <f t="shared" si="232"/>
        <v>5.3419168376664615E-9</v>
      </c>
      <c r="AA503" s="43">
        <f t="shared" si="233"/>
        <v>0.1470074499861338</v>
      </c>
    </row>
    <row r="504" spans="1:27">
      <c r="A504" s="74">
        <f t="shared" si="191"/>
        <v>496</v>
      </c>
      <c r="B504" s="73">
        <f t="shared" si="213"/>
        <v>14.001595066140565</v>
      </c>
      <c r="C504" s="51">
        <f t="shared" si="214"/>
        <v>-2.0974497974184492</v>
      </c>
      <c r="D504" s="73">
        <f t="shared" si="215"/>
        <v>3146.4655986544253</v>
      </c>
      <c r="E504" s="73">
        <f t="shared" si="216"/>
        <v>3964.4916930779891</v>
      </c>
      <c r="F504" s="14">
        <f t="shared" si="217"/>
        <v>0.63355920334497351</v>
      </c>
      <c r="G504" s="14">
        <f>F504-(Gamma-lambda*LN(D504))</f>
        <v>-6.1630270609569604E-2</v>
      </c>
      <c r="H504" s="15">
        <f t="shared" si="218"/>
        <v>393.57708492734957</v>
      </c>
      <c r="I504" s="15">
        <f t="shared" si="219"/>
        <v>1284.9844591725721</v>
      </c>
      <c r="J504" s="73">
        <f t="shared" si="220"/>
        <v>3146.4219789356794</v>
      </c>
      <c r="K504" s="73">
        <f t="shared" si="189"/>
        <v>1.26</v>
      </c>
      <c r="L504" s="73">
        <f t="shared" si="221"/>
        <v>1.2599825323923419</v>
      </c>
      <c r="M504" s="73">
        <f t="shared" si="222"/>
        <v>1.746760765808375E-5</v>
      </c>
      <c r="N504" s="44">
        <f t="shared" si="190"/>
        <v>2.0000000000000001E-4</v>
      </c>
      <c r="O504" s="44">
        <f t="shared" si="223"/>
        <v>3.4935215316167503E-9</v>
      </c>
      <c r="P504" s="14">
        <f t="shared" si="224"/>
        <v>148.50538212227033</v>
      </c>
      <c r="Q504" s="44">
        <f t="shared" si="225"/>
        <v>5.1880675000512459E-7</v>
      </c>
      <c r="R504" s="73">
        <f t="shared" si="226"/>
        <v>3146.4236113206402</v>
      </c>
      <c r="S504" s="73">
        <f>Q504/(1/Mtc+1/(path_DqDp-V503))</f>
        <v>3.7914557148640801E-7</v>
      </c>
      <c r="T504" s="52">
        <f>D504*S504/(path_DqDp-E504/D504)</f>
        <v>6.8560719634864467E-4</v>
      </c>
      <c r="U504" s="73">
        <f t="shared" si="227"/>
        <v>3146.4662842616217</v>
      </c>
      <c r="V504" s="14">
        <f t="shared" si="228"/>
        <v>1.2599829115377736</v>
      </c>
      <c r="W504">
        <f t="shared" si="229"/>
        <v>3964.4937498993982</v>
      </c>
      <c r="X504">
        <f t="shared" si="230"/>
        <v>5.3355290910687068E-10</v>
      </c>
      <c r="Y504" s="44">
        <f t="shared" si="231"/>
        <v>-2.097449394711005E-2</v>
      </c>
      <c r="Z504">
        <f t="shared" si="232"/>
        <v>5.2259684006283039E-9</v>
      </c>
      <c r="AA504" s="43">
        <f t="shared" si="233"/>
        <v>0.14720745521210221</v>
      </c>
    </row>
    <row r="505" spans="1:27">
      <c r="A505" s="74">
        <f t="shared" si="191"/>
        <v>497</v>
      </c>
      <c r="B505" s="73">
        <f t="shared" si="213"/>
        <v>14.021595722973219</v>
      </c>
      <c r="C505" s="51">
        <f t="shared" si="214"/>
        <v>-2.0974493947110049</v>
      </c>
      <c r="D505" s="73">
        <f t="shared" si="215"/>
        <v>3146.4662842616217</v>
      </c>
      <c r="E505" s="73">
        <f t="shared" si="216"/>
        <v>3964.4937498993982</v>
      </c>
      <c r="F505" s="14">
        <f t="shared" si="217"/>
        <v>0.63355919675869521</v>
      </c>
      <c r="G505" s="14">
        <f>F505-(Gamma-lambda*LN(D505))</f>
        <v>-6.1630273927384738E-2</v>
      </c>
      <c r="H505" s="15">
        <f t="shared" si="218"/>
        <v>393.5771278070917</v>
      </c>
      <c r="I505" s="15">
        <f t="shared" si="219"/>
        <v>1284.9847339866826</v>
      </c>
      <c r="J505" s="73">
        <f t="shared" si="220"/>
        <v>3146.4236113206402</v>
      </c>
      <c r="K505" s="73">
        <f t="shared" si="189"/>
        <v>1.26</v>
      </c>
      <c r="L505" s="73">
        <f t="shared" si="221"/>
        <v>1.2599829115377736</v>
      </c>
      <c r="M505" s="73">
        <f t="shared" si="222"/>
        <v>1.708846222636673E-5</v>
      </c>
      <c r="N505" s="44">
        <f t="shared" si="190"/>
        <v>2.0000000000000001E-4</v>
      </c>
      <c r="O505" s="44">
        <f t="shared" si="223"/>
        <v>3.417692445273346E-9</v>
      </c>
      <c r="P505" s="14">
        <f t="shared" si="224"/>
        <v>148.50538152351774</v>
      </c>
      <c r="Q505" s="44">
        <f t="shared" si="225"/>
        <v>5.0754572051536253E-7</v>
      </c>
      <c r="R505" s="73">
        <f t="shared" si="226"/>
        <v>3146.4252082744792</v>
      </c>
      <c r="S505" s="73">
        <f>Q505/(1/Mtc+1/(path_DqDp-V504))</f>
        <v>3.7091594249213619E-7</v>
      </c>
      <c r="T505" s="52">
        <f>D505*S505/(path_DqDp-E505/D505)</f>
        <v>6.70725888317599E-4</v>
      </c>
      <c r="U505" s="73">
        <f t="shared" si="227"/>
        <v>3146.4669549875102</v>
      </c>
      <c r="V505" s="14">
        <f t="shared" si="228"/>
        <v>1.2599832824535826</v>
      </c>
      <c r="W505">
        <f t="shared" si="229"/>
        <v>3964.4957620768919</v>
      </c>
      <c r="X505">
        <f t="shared" si="230"/>
        <v>5.2197187295499052E-10</v>
      </c>
      <c r="Y505" s="44">
        <f t="shared" si="231"/>
        <v>-2.0974490007445733E-2</v>
      </c>
      <c r="Z505">
        <f t="shared" si="232"/>
        <v>5.1125366581551625E-9</v>
      </c>
      <c r="AA505" s="43">
        <f t="shared" si="233"/>
        <v>0.14740746032463886</v>
      </c>
    </row>
    <row r="506" spans="1:27">
      <c r="A506" s="74">
        <f t="shared" si="191"/>
        <v>498</v>
      </c>
      <c r="B506" s="73">
        <f t="shared" si="213"/>
        <v>14.041596365549028</v>
      </c>
      <c r="C506" s="51">
        <f t="shared" si="214"/>
        <v>-2.0974490007445734</v>
      </c>
      <c r="D506" s="73">
        <f t="shared" si="215"/>
        <v>3146.4669549875102</v>
      </c>
      <c r="E506" s="73">
        <f t="shared" si="216"/>
        <v>3964.4957620768919</v>
      </c>
      <c r="F506" s="14">
        <f t="shared" si="217"/>
        <v>0.63355919031537611</v>
      </c>
      <c r="G506" s="14">
        <f>F506-(Gamma-lambda*LN(D506))</f>
        <v>-6.1630277173184367E-2</v>
      </c>
      <c r="H506" s="15">
        <f t="shared" si="218"/>
        <v>393.57716975611186</v>
      </c>
      <c r="I506" s="15">
        <f t="shared" si="219"/>
        <v>1284.985002835871</v>
      </c>
      <c r="J506" s="73">
        <f t="shared" si="220"/>
        <v>3146.4252082744792</v>
      </c>
      <c r="K506" s="73">
        <f t="shared" si="189"/>
        <v>1.26</v>
      </c>
      <c r="L506" s="73">
        <f t="shared" si="221"/>
        <v>1.2599832824535826</v>
      </c>
      <c r="M506" s="73">
        <f t="shared" si="222"/>
        <v>1.6717546417410745E-5</v>
      </c>
      <c r="N506" s="44">
        <f t="shared" si="190"/>
        <v>2.0000000000000001E-4</v>
      </c>
      <c r="O506" s="44">
        <f t="shared" si="223"/>
        <v>3.343509283482149E-9</v>
      </c>
      <c r="P506" s="14">
        <f t="shared" si="224"/>
        <v>148.50538093776149</v>
      </c>
      <c r="Q506" s="44">
        <f t="shared" si="225"/>
        <v>4.9652911981245854E-7</v>
      </c>
      <c r="R506" s="73">
        <f t="shared" si="226"/>
        <v>3146.4267705662187</v>
      </c>
      <c r="S506" s="73">
        <f>Q506/(1/Mtc+1/(path_DqDp-V505))</f>
        <v>3.6286494500283962E-7</v>
      </c>
      <c r="T506" s="52">
        <f>D506*S506/(path_DqDp-E506/D506)</f>
        <v>6.5616757992116104E-4</v>
      </c>
      <c r="U506" s="73">
        <f t="shared" si="227"/>
        <v>3146.4676111550903</v>
      </c>
      <c r="V506" s="14">
        <f t="shared" si="228"/>
        <v>1.2599836453183997</v>
      </c>
      <c r="W506">
        <f t="shared" si="229"/>
        <v>3964.4977305794678</v>
      </c>
      <c r="X506">
        <f t="shared" si="230"/>
        <v>5.1064220864293796E-10</v>
      </c>
      <c r="Y506" s="44">
        <f t="shared" si="231"/>
        <v>-2.0974486153294242E-2</v>
      </c>
      <c r="Z506">
        <f t="shared" si="232"/>
        <v>5.0015669788763019E-9</v>
      </c>
      <c r="AA506" s="43">
        <f t="shared" si="233"/>
        <v>0.14760746532620583</v>
      </c>
    </row>
    <row r="507" spans="1:27">
      <c r="A507" s="74">
        <f t="shared" si="191"/>
        <v>499</v>
      </c>
      <c r="B507" s="73">
        <f t="shared" si="213"/>
        <v>14.061596994177442</v>
      </c>
      <c r="C507" s="51">
        <f t="shared" si="214"/>
        <v>-2.0974486153294243</v>
      </c>
      <c r="D507" s="73">
        <f t="shared" si="215"/>
        <v>3146.4676111550903</v>
      </c>
      <c r="E507" s="73">
        <f t="shared" si="216"/>
        <v>3964.4977305794678</v>
      </c>
      <c r="F507" s="14">
        <f t="shared" si="217"/>
        <v>0.63355918401191313</v>
      </c>
      <c r="G507" s="14">
        <f>F507-(Gamma-lambda*LN(D507))</f>
        <v>-6.1630280348531685E-2</v>
      </c>
      <c r="H507" s="15">
        <f t="shared" si="218"/>
        <v>393.57721079461146</v>
      </c>
      <c r="I507" s="15">
        <f t="shared" si="219"/>
        <v>1284.9852658496059</v>
      </c>
      <c r="J507" s="73">
        <f t="shared" si="220"/>
        <v>3146.4267705662187</v>
      </c>
      <c r="K507" s="73">
        <f t="shared" si="189"/>
        <v>1.26</v>
      </c>
      <c r="L507" s="73">
        <f t="shared" si="221"/>
        <v>1.2599836453183997</v>
      </c>
      <c r="M507" s="73">
        <f t="shared" si="222"/>
        <v>1.6354681600327936E-5</v>
      </c>
      <c r="N507" s="44">
        <f t="shared" si="190"/>
        <v>2.0000000000000001E-4</v>
      </c>
      <c r="O507" s="44">
        <f t="shared" si="223"/>
        <v>3.2709363200655872E-9</v>
      </c>
      <c r="P507" s="14">
        <f t="shared" si="224"/>
        <v>148.5053803647194</v>
      </c>
      <c r="Q507" s="44">
        <f t="shared" si="225"/>
        <v>4.8575164236011563E-7</v>
      </c>
      <c r="R507" s="73">
        <f t="shared" si="226"/>
        <v>3146.4282989481903</v>
      </c>
      <c r="S507" s="73">
        <f>Q507/(1/Mtc+1/(path_DqDp-V506))</f>
        <v>3.5498870160602505E-7</v>
      </c>
      <c r="T507" s="52">
        <f>D507*S507/(path_DqDp-E507/D507)</f>
        <v>6.4192526060121173E-4</v>
      </c>
      <c r="U507" s="73">
        <f t="shared" si="227"/>
        <v>3146.4682530803507</v>
      </c>
      <c r="V507" s="14">
        <f t="shared" si="228"/>
        <v>1.2599840003069791</v>
      </c>
      <c r="W507">
        <f t="shared" si="229"/>
        <v>3964.4996563550926</v>
      </c>
      <c r="X507">
        <f t="shared" si="230"/>
        <v>4.9955846005501386E-10</v>
      </c>
      <c r="Y507" s="44">
        <f t="shared" si="231"/>
        <v>-2.0974482382799461E-2</v>
      </c>
      <c r="Z507">
        <f t="shared" si="232"/>
        <v>4.8930059262138538E-9</v>
      </c>
      <c r="AA507" s="43">
        <f t="shared" si="233"/>
        <v>0.14780747021921176</v>
      </c>
    </row>
    <row r="508" spans="1:27">
      <c r="A508" s="74">
        <f t="shared" si="191"/>
        <v>500</v>
      </c>
      <c r="B508" s="73">
        <f t="shared" si="213"/>
        <v>14.081597609161193</v>
      </c>
      <c r="C508" s="51">
        <f t="shared" si="214"/>
        <v>-2.097448238279946</v>
      </c>
      <c r="D508" s="73">
        <f t="shared" si="215"/>
        <v>3146.4682530803507</v>
      </c>
      <c r="E508" s="73">
        <f t="shared" si="216"/>
        <v>3964.4996563550926</v>
      </c>
      <c r="F508" s="14">
        <f t="shared" si="217"/>
        <v>0.63355917784527072</v>
      </c>
      <c r="G508" s="14">
        <f>F508-(Gamma-lambda*LN(D508))</f>
        <v>-6.1630283454955692E-2</v>
      </c>
      <c r="H508" s="15">
        <f t="shared" si="218"/>
        <v>393.57725094235354</v>
      </c>
      <c r="I508" s="15">
        <f t="shared" si="219"/>
        <v>1284.9855231545457</v>
      </c>
      <c r="J508" s="73">
        <f t="shared" si="220"/>
        <v>3146.4282989481903</v>
      </c>
      <c r="K508" s="73">
        <f t="shared" si="189"/>
        <v>1.26</v>
      </c>
      <c r="L508" s="73">
        <f t="shared" si="221"/>
        <v>1.2599840003069791</v>
      </c>
      <c r="M508" s="73">
        <f t="shared" si="222"/>
        <v>1.5999693020907202E-5</v>
      </c>
      <c r="N508" s="44">
        <f t="shared" si="190"/>
        <v>2.0000000000000001E-4</v>
      </c>
      <c r="O508" s="44">
        <f t="shared" si="223"/>
        <v>3.1999386041814406E-9</v>
      </c>
      <c r="P508" s="14">
        <f t="shared" si="224"/>
        <v>148.50537980411553</v>
      </c>
      <c r="Q508" s="44">
        <f t="shared" si="225"/>
        <v>4.7520809776381615E-7</v>
      </c>
      <c r="R508" s="73">
        <f t="shared" si="226"/>
        <v>3146.4297941563968</v>
      </c>
      <c r="S508" s="73">
        <f>Q508/(1/Mtc+1/(path_DqDp-V507))</f>
        <v>3.4728341904024601E-7</v>
      </c>
      <c r="T508" s="52">
        <f>D508*S508/(path_DqDp-E508/D508)</f>
        <v>6.2799207192584133E-4</v>
      </c>
      <c r="U508" s="73">
        <f t="shared" si="227"/>
        <v>3146.4688810724224</v>
      </c>
      <c r="V508" s="14">
        <f t="shared" si="228"/>
        <v>1.259984347590281</v>
      </c>
      <c r="W508">
        <f t="shared" si="229"/>
        <v>3964.5015403311577</v>
      </c>
      <c r="X508">
        <f t="shared" si="230"/>
        <v>4.8871528947981181E-10</v>
      </c>
      <c r="Y508" s="44">
        <f t="shared" si="231"/>
        <v>-2.0974478694145569E-2</v>
      </c>
      <c r="Z508">
        <f t="shared" si="232"/>
        <v>4.7868012202500328E-9</v>
      </c>
      <c r="AA508" s="43">
        <f t="shared" si="233"/>
        <v>0.14800747500601297</v>
      </c>
    </row>
    <row r="509" spans="1:27">
      <c r="A509" s="74">
        <f t="shared" si="191"/>
        <v>501</v>
      </c>
      <c r="B509" s="73">
        <f t="shared" si="213"/>
        <v>14.101598210796444</v>
      </c>
      <c r="C509" s="51">
        <f t="shared" si="214"/>
        <v>-2.0974478694145571</v>
      </c>
      <c r="D509" s="73">
        <f t="shared" si="215"/>
        <v>3146.4688810724224</v>
      </c>
      <c r="E509" s="73">
        <f t="shared" si="216"/>
        <v>3964.5015403311577</v>
      </c>
      <c r="F509" s="14">
        <f t="shared" si="217"/>
        <v>0.63355917181247912</v>
      </c>
      <c r="G509" s="14">
        <f>F509-(Gamma-lambda*LN(D509))</f>
        <v>-6.1630286493952635E-2</v>
      </c>
      <c r="H509" s="15">
        <f t="shared" si="218"/>
        <v>393.57729021867243</v>
      </c>
      <c r="I509" s="15">
        <f t="shared" si="219"/>
        <v>1284.9857748746012</v>
      </c>
      <c r="J509" s="73">
        <f t="shared" si="220"/>
        <v>3146.4297941563968</v>
      </c>
      <c r="K509" s="73">
        <f t="shared" si="189"/>
        <v>1.26</v>
      </c>
      <c r="L509" s="73">
        <f t="shared" si="221"/>
        <v>1.259984347590281</v>
      </c>
      <c r="M509" s="73">
        <f t="shared" si="222"/>
        <v>1.5652409719013605E-5</v>
      </c>
      <c r="N509" s="44">
        <f t="shared" si="190"/>
        <v>2.0000000000000001E-4</v>
      </c>
      <c r="O509" s="44">
        <f t="shared" si="223"/>
        <v>3.130481943802721E-9</v>
      </c>
      <c r="P509" s="14">
        <f t="shared" si="224"/>
        <v>148.50537925567994</v>
      </c>
      <c r="Q509" s="44">
        <f t="shared" si="225"/>
        <v>4.6489340831748124E-7</v>
      </c>
      <c r="R509" s="73">
        <f t="shared" si="226"/>
        <v>3146.4312569108674</v>
      </c>
      <c r="S509" s="73">
        <f>Q509/(1/Mtc+1/(path_DqDp-V508))</f>
        <v>3.3974538640196901E-7</v>
      </c>
      <c r="T509" s="52">
        <f>D509*S509/(path_DqDp-E509/D509)</f>
        <v>6.143613043487759E-4</v>
      </c>
      <c r="U509" s="73">
        <f t="shared" si="227"/>
        <v>3146.4694954337269</v>
      </c>
      <c r="V509" s="14">
        <f t="shared" si="228"/>
        <v>1.2599846873355549</v>
      </c>
      <c r="W509">
        <f t="shared" si="229"/>
        <v>3964.5033834149258</v>
      </c>
      <c r="X509">
        <f t="shared" si="230"/>
        <v>4.7810747508759774E-10</v>
      </c>
      <c r="Y509" s="44">
        <f t="shared" si="231"/>
        <v>-2.0974475085556148E-2</v>
      </c>
      <c r="Z509">
        <f t="shared" si="232"/>
        <v>4.6829017169258505E-9</v>
      </c>
      <c r="AA509" s="43">
        <f t="shared" si="233"/>
        <v>0.14820747968891468</v>
      </c>
    </row>
    <row r="510" spans="1:27">
      <c r="A510" s="74">
        <f t="shared" si="191"/>
        <v>502</v>
      </c>
      <c r="B510" s="73">
        <f t="shared" si="213"/>
        <v>14.121598799372929</v>
      </c>
      <c r="C510" s="51">
        <f t="shared" si="214"/>
        <v>-2.0974475085556148</v>
      </c>
      <c r="D510" s="73">
        <f t="shared" si="215"/>
        <v>3146.4694954337269</v>
      </c>
      <c r="E510" s="73">
        <f t="shared" si="216"/>
        <v>3964.5033834149258</v>
      </c>
      <c r="F510" s="14">
        <f t="shared" si="217"/>
        <v>0.63355916591063288</v>
      </c>
      <c r="G510" s="14">
        <f>F510-(Gamma-lambda*LN(D510))</f>
        <v>-6.1630289466985899E-2</v>
      </c>
      <c r="H510" s="15">
        <f t="shared" si="218"/>
        <v>393.57732864248254</v>
      </c>
      <c r="I510" s="15">
        <f t="shared" si="219"/>
        <v>1284.9860211309922</v>
      </c>
      <c r="J510" s="73">
        <f t="shared" si="220"/>
        <v>3146.4312569108674</v>
      </c>
      <c r="K510" s="73">
        <f t="shared" si="189"/>
        <v>1.26</v>
      </c>
      <c r="L510" s="73">
        <f t="shared" si="221"/>
        <v>1.2599846873355549</v>
      </c>
      <c r="M510" s="73">
        <f t="shared" si="222"/>
        <v>1.53126644450996E-5</v>
      </c>
      <c r="N510" s="44">
        <f t="shared" si="190"/>
        <v>2.0000000000000001E-4</v>
      </c>
      <c r="O510" s="44">
        <f t="shared" si="223"/>
        <v>3.06253288901992E-9</v>
      </c>
      <c r="P510" s="14">
        <f t="shared" si="224"/>
        <v>148.50537871914844</v>
      </c>
      <c r="Q510" s="44">
        <f t="shared" si="225"/>
        <v>4.5480260652375102E-7</v>
      </c>
      <c r="R510" s="73">
        <f t="shared" si="226"/>
        <v>3146.4326879160039</v>
      </c>
      <c r="S510" s="73">
        <f>Q510/(1/Mtc+1/(path_DqDp-V509))</f>
        <v>3.3237097333317029E-7</v>
      </c>
      <c r="T510" s="52">
        <f>D510*S510/(path_DqDp-E510/D510)</f>
        <v>6.0102639393387592E-4</v>
      </c>
      <c r="U510" s="73">
        <f t="shared" si="227"/>
        <v>3146.4700964601207</v>
      </c>
      <c r="V510" s="14">
        <f t="shared" si="228"/>
        <v>1.2599850197064206</v>
      </c>
      <c r="W510">
        <f t="shared" si="229"/>
        <v>3964.5051864939683</v>
      </c>
      <c r="X510">
        <f t="shared" si="230"/>
        <v>4.6772990838054188E-10</v>
      </c>
      <c r="Y510" s="44">
        <f t="shared" si="231"/>
        <v>-2.0974471555293351E-2</v>
      </c>
      <c r="Z510">
        <f t="shared" si="232"/>
        <v>4.5812573826183065E-9</v>
      </c>
      <c r="AA510" s="43">
        <f t="shared" si="233"/>
        <v>0.14840748427017206</v>
      </c>
    </row>
    <row r="511" spans="1:27">
      <c r="A511" s="74">
        <f t="shared" si="191"/>
        <v>503</v>
      </c>
      <c r="B511" s="73">
        <f t="shared" si="213"/>
        <v>14.141599375174094</v>
      </c>
      <c r="C511" s="51">
        <f t="shared" si="214"/>
        <v>-2.097447155529335</v>
      </c>
      <c r="D511" s="73">
        <f t="shared" si="215"/>
        <v>3146.4700964601207</v>
      </c>
      <c r="E511" s="73">
        <f t="shared" si="216"/>
        <v>3964.5051864939683</v>
      </c>
      <c r="F511" s="14">
        <f t="shared" si="217"/>
        <v>0.63355916013688984</v>
      </c>
      <c r="G511" s="14">
        <f>F511-(Gamma-lambda*LN(D511))</f>
        <v>-6.163029237548745E-2</v>
      </c>
      <c r="H511" s="15">
        <f t="shared" si="218"/>
        <v>393.57736623228783</v>
      </c>
      <c r="I511" s="15">
        <f t="shared" si="219"/>
        <v>1284.9862620423085</v>
      </c>
      <c r="J511" s="73">
        <f t="shared" si="220"/>
        <v>3146.4326879160039</v>
      </c>
      <c r="K511" s="73">
        <f t="shared" si="189"/>
        <v>1.26</v>
      </c>
      <c r="L511" s="73">
        <f t="shared" si="221"/>
        <v>1.2599850197064206</v>
      </c>
      <c r="M511" s="73">
        <f t="shared" si="222"/>
        <v>1.4980293579380799E-5</v>
      </c>
      <c r="N511" s="44">
        <f t="shared" si="190"/>
        <v>2.0000000000000001E-4</v>
      </c>
      <c r="O511" s="44">
        <f t="shared" si="223"/>
        <v>2.9960587158761599E-9</v>
      </c>
      <c r="P511" s="14">
        <f t="shared" si="224"/>
        <v>148.50537819426273</v>
      </c>
      <c r="Q511" s="44">
        <f t="shared" si="225"/>
        <v>4.4493083269340627E-7</v>
      </c>
      <c r="R511" s="73">
        <f t="shared" si="226"/>
        <v>3146.4340878609196</v>
      </c>
      <c r="S511" s="73">
        <f>Q511/(1/Mtc+1/(path_DqDp-V510))</f>
        <v>3.2515662826677946E-7</v>
      </c>
      <c r="T511" s="52">
        <f>D511*S511/(path_DqDp-E511/D511)</f>
        <v>5.8798091918415673E-4</v>
      </c>
      <c r="U511" s="73">
        <f t="shared" si="227"/>
        <v>3146.4706844410398</v>
      </c>
      <c r="V511" s="14">
        <f t="shared" si="228"/>
        <v>1.2599853448629463</v>
      </c>
      <c r="W511">
        <f t="shared" si="229"/>
        <v>3964.5069504365943</v>
      </c>
      <c r="X511">
        <f t="shared" si="230"/>
        <v>4.5757759172432096E-10</v>
      </c>
      <c r="Y511" s="44">
        <f t="shared" si="231"/>
        <v>-2.0974468101657043E-2</v>
      </c>
      <c r="Z511">
        <f t="shared" si="232"/>
        <v>4.4818192744948407E-9</v>
      </c>
      <c r="AA511" s="43">
        <f t="shared" si="233"/>
        <v>0.14860748875199134</v>
      </c>
    </row>
    <row r="512" spans="1:27">
      <c r="A512" s="74">
        <f t="shared" si="191"/>
        <v>504</v>
      </c>
      <c r="B512" s="73">
        <f t="shared" si="213"/>
        <v>14.161599938477233</v>
      </c>
      <c r="C512" s="51">
        <f t="shared" si="214"/>
        <v>-2.0974468101657044</v>
      </c>
      <c r="D512" s="73">
        <f t="shared" si="215"/>
        <v>3146.4706844410398</v>
      </c>
      <c r="E512" s="73">
        <f t="shared" si="216"/>
        <v>3964.5069504365943</v>
      </c>
      <c r="F512" s="14">
        <f t="shared" si="217"/>
        <v>0.63355915448846933</v>
      </c>
      <c r="G512" s="14">
        <f>F512-(Gamma-lambda*LN(D512))</f>
        <v>-6.1630295220857945E-2</v>
      </c>
      <c r="H512" s="15">
        <f t="shared" si="218"/>
        <v>393.57740300619059</v>
      </c>
      <c r="I512" s="15">
        <f t="shared" si="219"/>
        <v>1284.986497724565</v>
      </c>
      <c r="J512" s="73">
        <f t="shared" si="220"/>
        <v>3146.4340878609196</v>
      </c>
      <c r="K512" s="73">
        <f t="shared" si="189"/>
        <v>1.26</v>
      </c>
      <c r="L512" s="73">
        <f t="shared" si="221"/>
        <v>1.2599853448629463</v>
      </c>
      <c r="M512" s="73">
        <f t="shared" si="222"/>
        <v>1.465513705367627E-5</v>
      </c>
      <c r="N512" s="44">
        <f t="shared" si="190"/>
        <v>2.0000000000000001E-4</v>
      </c>
      <c r="O512" s="44">
        <f t="shared" si="223"/>
        <v>2.9310274107352542E-9</v>
      </c>
      <c r="P512" s="14">
        <f t="shared" si="224"/>
        <v>148.50537768076995</v>
      </c>
      <c r="Q512" s="44">
        <f t="shared" si="225"/>
        <v>4.3527333262392814E-7</v>
      </c>
      <c r="R512" s="73">
        <f t="shared" si="226"/>
        <v>3146.435457419771</v>
      </c>
      <c r="S512" s="73">
        <f>Q512/(1/Mtc+1/(path_DqDp-V511))</f>
        <v>3.1809887672996677E-7</v>
      </c>
      <c r="T512" s="52">
        <f>D512*S512/(path_DqDp-E512/D512)</f>
        <v>5.7521859797533055E-4</v>
      </c>
      <c r="U512" s="73">
        <f t="shared" si="227"/>
        <v>3146.4712596596378</v>
      </c>
      <c r="V512" s="14">
        <f t="shared" si="228"/>
        <v>1.2599856629617248</v>
      </c>
      <c r="W512">
        <f t="shared" si="229"/>
        <v>3964.5086760922618</v>
      </c>
      <c r="X512">
        <f t="shared" si="230"/>
        <v>4.4764563596109308E-10</v>
      </c>
      <c r="Y512" s="44">
        <f t="shared" si="231"/>
        <v>-2.0974464722983997E-2</v>
      </c>
      <c r="Z512">
        <f t="shared" si="232"/>
        <v>4.3845394942932517E-9</v>
      </c>
      <c r="AA512" s="43">
        <f t="shared" si="233"/>
        <v>0.14880749313653083</v>
      </c>
    </row>
    <row r="513" spans="1:27">
      <c r="A513" s="74">
        <f t="shared" si="191"/>
        <v>505</v>
      </c>
      <c r="B513" s="73">
        <f t="shared" si="213"/>
        <v>14.181600489553615</v>
      </c>
      <c r="C513" s="51">
        <f t="shared" si="214"/>
        <v>-2.0974464722983996</v>
      </c>
      <c r="D513" s="73">
        <f t="shared" si="215"/>
        <v>3146.4712596596378</v>
      </c>
      <c r="E513" s="73">
        <f t="shared" si="216"/>
        <v>3964.5086760922618</v>
      </c>
      <c r="F513" s="14">
        <f t="shared" si="217"/>
        <v>0.63355914896265131</v>
      </c>
      <c r="G513" s="14">
        <f>F513-(Gamma-lambda*LN(D513))</f>
        <v>-6.1630298004467621E-2</v>
      </c>
      <c r="H513" s="15">
        <f t="shared" si="218"/>
        <v>393.57743898190023</v>
      </c>
      <c r="I513" s="15">
        <f t="shared" si="219"/>
        <v>1284.9867282912599</v>
      </c>
      <c r="J513" s="73">
        <f t="shared" si="220"/>
        <v>3146.435457419771</v>
      </c>
      <c r="K513" s="73">
        <f t="shared" si="189"/>
        <v>1.26</v>
      </c>
      <c r="L513" s="73">
        <f t="shared" si="221"/>
        <v>1.2599856629617248</v>
      </c>
      <c r="M513" s="73">
        <f t="shared" si="222"/>
        <v>1.4337038275247238E-5</v>
      </c>
      <c r="N513" s="44">
        <f t="shared" si="190"/>
        <v>2.0000000000000001E-4</v>
      </c>
      <c r="O513" s="44">
        <f t="shared" si="223"/>
        <v>2.8674076550494477E-9</v>
      </c>
      <c r="P513" s="14">
        <f t="shared" si="224"/>
        <v>148.50537717842286</v>
      </c>
      <c r="Q513" s="44">
        <f t="shared" si="225"/>
        <v>4.2582545533741528E-7</v>
      </c>
      <c r="R513" s="73">
        <f t="shared" si="226"/>
        <v>3146.4367972520822</v>
      </c>
      <c r="S513" s="73">
        <f>Q513/(1/Mtc+1/(path_DqDp-V512))</f>
        <v>3.1119431969081669E-7</v>
      </c>
      <c r="T513" s="52">
        <f>D513*S513/(path_DqDp-E513/D513)</f>
        <v>5.6273328456772891E-4</v>
      </c>
      <c r="U513" s="73">
        <f t="shared" si="227"/>
        <v>3146.4718223929221</v>
      </c>
      <c r="V513" s="14">
        <f t="shared" si="228"/>
        <v>1.2599859741559503</v>
      </c>
      <c r="W513">
        <f t="shared" si="229"/>
        <v>3964.5103642919939</v>
      </c>
      <c r="X513">
        <f t="shared" si="230"/>
        <v>4.3792925808349492E-10</v>
      </c>
      <c r="Y513" s="44">
        <f t="shared" si="231"/>
        <v>-2.0974461417647083E-2</v>
      </c>
      <c r="Z513">
        <f t="shared" si="232"/>
        <v>4.2893712010282157E-9</v>
      </c>
      <c r="AA513" s="43">
        <f t="shared" si="233"/>
        <v>0.14900749742590202</v>
      </c>
    </row>
    <row r="514" spans="1:27">
      <c r="A514" s="74">
        <f t="shared" si="191"/>
        <v>506</v>
      </c>
      <c r="B514" s="73">
        <f t="shared" si="213"/>
        <v>14.201601028668632</v>
      </c>
      <c r="C514" s="51">
        <f t="shared" si="214"/>
        <v>-2.0974461417647081</v>
      </c>
      <c r="D514" s="73">
        <f t="shared" si="215"/>
        <v>3146.4718223929221</v>
      </c>
      <c r="E514" s="73">
        <f t="shared" si="216"/>
        <v>3964.5103642919939</v>
      </c>
      <c r="F514" s="14">
        <f t="shared" si="217"/>
        <v>0.63355914355677434</v>
      </c>
      <c r="G514" s="14">
        <f>F514-(Gamma-lambda*LN(D514))</f>
        <v>-6.1630300727657295E-2</v>
      </c>
      <c r="H514" s="15">
        <f t="shared" si="218"/>
        <v>393.57747417674182</v>
      </c>
      <c r="I514" s="15">
        <f t="shared" si="219"/>
        <v>1284.9869538534265</v>
      </c>
      <c r="J514" s="73">
        <f t="shared" si="220"/>
        <v>3146.4367972520822</v>
      </c>
      <c r="K514" s="73">
        <f t="shared" si="189"/>
        <v>1.26</v>
      </c>
      <c r="L514" s="73">
        <f t="shared" si="221"/>
        <v>1.2599859741559503</v>
      </c>
      <c r="M514" s="73">
        <f t="shared" si="222"/>
        <v>1.4025844049747604E-5</v>
      </c>
      <c r="N514" s="44">
        <f t="shared" si="190"/>
        <v>2.0000000000000001E-4</v>
      </c>
      <c r="O514" s="44">
        <f t="shared" si="223"/>
        <v>2.8051688099495209E-9</v>
      </c>
      <c r="P514" s="14">
        <f t="shared" si="224"/>
        <v>148.5053766869795</v>
      </c>
      <c r="Q514" s="44">
        <f t="shared" si="225"/>
        <v>4.1658265079211961E-7</v>
      </c>
      <c r="R514" s="73">
        <f t="shared" si="226"/>
        <v>3146.4381080030639</v>
      </c>
      <c r="S514" s="73">
        <f>Q514/(1/Mtc+1/(path_DqDp-V513))</f>
        <v>3.0443963188573132E-7</v>
      </c>
      <c r="T514" s="52">
        <f>D514*S514/(path_DqDp-E514/D514)</f>
        <v>5.5051896658330781E-4</v>
      </c>
      <c r="U514" s="73">
        <f t="shared" si="227"/>
        <v>3146.4723729118887</v>
      </c>
      <c r="V514" s="14">
        <f t="shared" si="228"/>
        <v>1.2599862785954923</v>
      </c>
      <c r="W514">
        <f t="shared" si="229"/>
        <v>3964.5120158487784</v>
      </c>
      <c r="X514">
        <f t="shared" si="230"/>
        <v>4.2842377888149624E-10</v>
      </c>
      <c r="Y514" s="44">
        <f t="shared" si="231"/>
        <v>-2.0974458184054495E-2</v>
      </c>
      <c r="Z514">
        <f t="shared" si="232"/>
        <v>4.1962685693931655E-9</v>
      </c>
      <c r="AA514" s="43">
        <f t="shared" si="233"/>
        <v>0.14920750162217059</v>
      </c>
    </row>
    <row r="515" spans="1:27">
      <c r="A515" s="74">
        <f t="shared" si="191"/>
        <v>507</v>
      </c>
      <c r="B515" s="73">
        <f t="shared" si="213"/>
        <v>14.221601556081909</v>
      </c>
      <c r="C515" s="51">
        <f t="shared" si="214"/>
        <v>-2.0974458184054496</v>
      </c>
      <c r="D515" s="73">
        <f t="shared" si="215"/>
        <v>3146.4723729118887</v>
      </c>
      <c r="E515" s="73">
        <f t="shared" si="216"/>
        <v>3964.5120158487784</v>
      </c>
      <c r="F515" s="14">
        <f t="shared" si="217"/>
        <v>0.63355913826823529</v>
      </c>
      <c r="G515" s="14">
        <f>F515-(Gamma-lambda*LN(D515))</f>
        <v>-6.1630303391738139E-2</v>
      </c>
      <c r="H515" s="15">
        <f t="shared" si="218"/>
        <v>393.5775086076643</v>
      </c>
      <c r="I515" s="15">
        <f t="shared" si="219"/>
        <v>1284.9871745196886</v>
      </c>
      <c r="J515" s="73">
        <f t="shared" si="220"/>
        <v>3146.4381080030639</v>
      </c>
      <c r="K515" s="73">
        <f t="shared" si="189"/>
        <v>1.26</v>
      </c>
      <c r="L515" s="73">
        <f t="shared" si="221"/>
        <v>1.2599862785954923</v>
      </c>
      <c r="M515" s="73">
        <f t="shared" si="222"/>
        <v>1.3721404507727186E-5</v>
      </c>
      <c r="N515" s="44">
        <f t="shared" si="190"/>
        <v>2.0000000000000001E-4</v>
      </c>
      <c r="O515" s="44">
        <f t="shared" si="223"/>
        <v>2.7442809015454375E-9</v>
      </c>
      <c r="P515" s="14">
        <f t="shared" si="224"/>
        <v>148.50537620620321</v>
      </c>
      <c r="Q515" s="44">
        <f t="shared" si="225"/>
        <v>4.0754046769950369E-7</v>
      </c>
      <c r="R515" s="73">
        <f t="shared" si="226"/>
        <v>3146.4393903039218</v>
      </c>
      <c r="S515" s="73">
        <f>Q515/(1/Mtc+1/(path_DqDp-V514))</f>
        <v>2.978315602239561E-7</v>
      </c>
      <c r="T515" s="52">
        <f>D515*S515/(path_DqDp-E515/D515)</f>
        <v>5.3856976212204573E-4</v>
      </c>
      <c r="U515" s="73">
        <f t="shared" si="227"/>
        <v>3146.472911481651</v>
      </c>
      <c r="V515" s="14">
        <f t="shared" si="228"/>
        <v>1.2599865764269662</v>
      </c>
      <c r="W515">
        <f t="shared" si="229"/>
        <v>3964.5136315579539</v>
      </c>
      <c r="X515">
        <f t="shared" si="230"/>
        <v>4.1912462069775606E-10</v>
      </c>
      <c r="Y515" s="44">
        <f t="shared" si="231"/>
        <v>-2.0974455020648972E-2</v>
      </c>
      <c r="Z515">
        <f t="shared" si="232"/>
        <v>4.1051867550948322E-9</v>
      </c>
      <c r="AA515" s="43">
        <f t="shared" si="233"/>
        <v>0.14940750572735734</v>
      </c>
    </row>
    <row r="516" spans="1:27">
      <c r="A516" s="74">
        <f t="shared" si="191"/>
        <v>508</v>
      </c>
      <c r="B516" s="73">
        <f t="shared" si="213"/>
        <v>14.241602072047435</v>
      </c>
      <c r="C516" s="51">
        <f t="shared" si="214"/>
        <v>-2.0974455020648972</v>
      </c>
      <c r="D516" s="73">
        <f t="shared" si="215"/>
        <v>3146.472911481651</v>
      </c>
      <c r="E516" s="73">
        <f t="shared" si="216"/>
        <v>3964.5136315579539</v>
      </c>
      <c r="F516" s="14">
        <f t="shared" si="217"/>
        <v>0.63355913309448719</v>
      </c>
      <c r="G516" s="14">
        <f>F516-(Gamma-lambda*LN(D516))</f>
        <v>-6.163030599799324E-2</v>
      </c>
      <c r="H516" s="15">
        <f t="shared" si="218"/>
        <v>393.57754229124879</v>
      </c>
      <c r="I516" s="15">
        <f t="shared" si="219"/>
        <v>1284.9873903963135</v>
      </c>
      <c r="J516" s="73">
        <f t="shared" si="220"/>
        <v>3146.4393903039218</v>
      </c>
      <c r="K516" s="73">
        <f t="shared" si="189"/>
        <v>1.26</v>
      </c>
      <c r="L516" s="73">
        <f t="shared" si="221"/>
        <v>1.2599865764269662</v>
      </c>
      <c r="M516" s="73">
        <f t="shared" si="222"/>
        <v>1.3423573033799485E-5</v>
      </c>
      <c r="N516" s="44">
        <f t="shared" si="190"/>
        <v>2.0000000000000001E-4</v>
      </c>
      <c r="O516" s="44">
        <f t="shared" si="223"/>
        <v>2.6847146067598971E-9</v>
      </c>
      <c r="P516" s="14">
        <f t="shared" si="224"/>
        <v>148.50537573586249</v>
      </c>
      <c r="Q516" s="44">
        <f t="shared" si="225"/>
        <v>3.9869455142043684E-7</v>
      </c>
      <c r="R516" s="73">
        <f t="shared" si="226"/>
        <v>3146.4406447721631</v>
      </c>
      <c r="S516" s="73">
        <f>Q516/(1/Mtc+1/(path_DqDp-V515))</f>
        <v>2.9136692224994868E-7</v>
      </c>
      <c r="T516" s="52">
        <f>D516*S516/(path_DqDp-E516/D516)</f>
        <v>5.2687991698287251E-4</v>
      </c>
      <c r="U516" s="73">
        <f t="shared" si="227"/>
        <v>3146.4734383615678</v>
      </c>
      <c r="V516" s="14">
        <f t="shared" si="228"/>
        <v>1.259986867793806</v>
      </c>
      <c r="W516">
        <f t="shared" si="229"/>
        <v>3964.5152121975989</v>
      </c>
      <c r="X516">
        <f t="shared" si="230"/>
        <v>4.1002730526435216E-10</v>
      </c>
      <c r="Y516" s="44">
        <f t="shared" si="231"/>
        <v>-2.0974451925907061E-2</v>
      </c>
      <c r="Z516">
        <f t="shared" si="232"/>
        <v>4.0160819029384647E-9</v>
      </c>
      <c r="AA516" s="43">
        <f t="shared" si="233"/>
        <v>0.14960750974343923</v>
      </c>
    </row>
    <row r="517" spans="1:27">
      <c r="A517" s="74">
        <f t="shared" si="191"/>
        <v>509</v>
      </c>
      <c r="B517" s="73">
        <f t="shared" si="213"/>
        <v>14.261602576813686</v>
      </c>
      <c r="C517" s="51">
        <f t="shared" si="214"/>
        <v>-2.0974451925907061</v>
      </c>
      <c r="D517" s="73">
        <f t="shared" si="215"/>
        <v>3146.4734383615678</v>
      </c>
      <c r="E517" s="73">
        <f t="shared" si="216"/>
        <v>3964.5152121975989</v>
      </c>
      <c r="F517" s="14">
        <f t="shared" si="217"/>
        <v>0.63355912803303838</v>
      </c>
      <c r="G517" s="14">
        <f>F517-(Gamma-lambda*LN(D517))</f>
        <v>-6.1630308547677815E-2</v>
      </c>
      <c r="H517" s="15">
        <f t="shared" si="218"/>
        <v>393.57757524371652</v>
      </c>
      <c r="I517" s="15">
        <f t="shared" si="219"/>
        <v>1284.9876015872596</v>
      </c>
      <c r="J517" s="73">
        <f t="shared" si="220"/>
        <v>3146.4406447721631</v>
      </c>
      <c r="K517" s="73">
        <f t="shared" si="189"/>
        <v>1.26</v>
      </c>
      <c r="L517" s="73">
        <f t="shared" si="221"/>
        <v>1.259986867793806</v>
      </c>
      <c r="M517" s="73">
        <f t="shared" si="222"/>
        <v>1.3132206194033103E-5</v>
      </c>
      <c r="N517" s="44">
        <f t="shared" si="190"/>
        <v>2.0000000000000001E-4</v>
      </c>
      <c r="O517" s="44">
        <f t="shared" si="223"/>
        <v>2.6264412388066208E-9</v>
      </c>
      <c r="P517" s="14">
        <f t="shared" si="224"/>
        <v>148.50537527573076</v>
      </c>
      <c r="Q517" s="44">
        <f t="shared" si="225"/>
        <v>3.900406418086324E-7</v>
      </c>
      <c r="R517" s="73">
        <f t="shared" si="226"/>
        <v>3146.4418720118915</v>
      </c>
      <c r="S517" s="73">
        <f>Q517/(1/Mtc+1/(path_DqDp-V516))</f>
        <v>2.8504260456719834E-7</v>
      </c>
      <c r="T517" s="52">
        <f>D517*S517/(path_DqDp-E517/D517)</f>
        <v>5.1544380181482892E-4</v>
      </c>
      <c r="U517" s="73">
        <f t="shared" si="227"/>
        <v>3146.4739538053695</v>
      </c>
      <c r="V517" s="14">
        <f t="shared" si="228"/>
        <v>1.2599871528363316</v>
      </c>
      <c r="W517">
        <f t="shared" si="229"/>
        <v>3964.5167585289028</v>
      </c>
      <c r="X517">
        <f t="shared" si="230"/>
        <v>4.0112745148524038E-10</v>
      </c>
      <c r="Y517" s="44">
        <f t="shared" si="231"/>
        <v>-2.0974448898338372E-2</v>
      </c>
      <c r="Z517">
        <f t="shared" si="232"/>
        <v>3.9289110994529827E-9</v>
      </c>
      <c r="AA517" s="43">
        <f t="shared" si="233"/>
        <v>0.14980751367235032</v>
      </c>
    </row>
    <row r="518" spans="1:27">
      <c r="A518" s="74">
        <f t="shared" si="191"/>
        <v>510</v>
      </c>
      <c r="B518" s="73">
        <f t="shared" si="213"/>
        <v>14.281603070623753</v>
      </c>
      <c r="C518" s="51">
        <f t="shared" si="214"/>
        <v>-2.0974448898338371</v>
      </c>
      <c r="D518" s="73">
        <f t="shared" si="215"/>
        <v>3146.4739538053695</v>
      </c>
      <c r="E518" s="73">
        <f t="shared" si="216"/>
        <v>3964.5167585289028</v>
      </c>
      <c r="F518" s="14">
        <f t="shared" si="217"/>
        <v>0.63355912308145124</v>
      </c>
      <c r="G518" s="14">
        <f>F518-(Gamma-lambda*LN(D518))</f>
        <v>-6.1630311042019881E-2</v>
      </c>
      <c r="H518" s="15">
        <f t="shared" si="218"/>
        <v>393.57760748093659</v>
      </c>
      <c r="I518" s="15">
        <f t="shared" si="219"/>
        <v>1284.9878081942315</v>
      </c>
      <c r="J518" s="73">
        <f t="shared" si="220"/>
        <v>3146.4418720118915</v>
      </c>
      <c r="K518" s="73">
        <f t="shared" si="189"/>
        <v>1.26</v>
      </c>
      <c r="L518" s="73">
        <f t="shared" si="221"/>
        <v>1.2599871528363316</v>
      </c>
      <c r="M518" s="73">
        <f t="shared" si="222"/>
        <v>1.2847163668450179E-5</v>
      </c>
      <c r="N518" s="44">
        <f t="shared" si="190"/>
        <v>2.0000000000000001E-4</v>
      </c>
      <c r="O518" s="44">
        <f t="shared" si="223"/>
        <v>2.569432733690036E-9</v>
      </c>
      <c r="P518" s="14">
        <f t="shared" si="224"/>
        <v>148.50537482558647</v>
      </c>
      <c r="Q518" s="44">
        <f t="shared" si="225"/>
        <v>3.8157457120577009E-7</v>
      </c>
      <c r="R518" s="73">
        <f t="shared" si="226"/>
        <v>3146.4430726140999</v>
      </c>
      <c r="S518" s="73">
        <f>Q518/(1/Mtc+1/(path_DqDp-V517))</f>
        <v>2.7885556137290444E-7</v>
      </c>
      <c r="T518" s="52">
        <f>D518*S518/(path_DqDp-E518/D518)</f>
        <v>5.0425590946863148E-4</v>
      </c>
      <c r="U518" s="73">
        <f t="shared" si="227"/>
        <v>3146.4744580612792</v>
      </c>
      <c r="V518" s="14">
        <f t="shared" si="228"/>
        <v>1.2599874316918176</v>
      </c>
      <c r="W518">
        <f t="shared" si="229"/>
        <v>3964.5182712965347</v>
      </c>
      <c r="X518">
        <f t="shared" si="230"/>
        <v>3.9242077337469263E-10</v>
      </c>
      <c r="Y518" s="44">
        <f t="shared" si="231"/>
        <v>-2.0974445936484867E-2</v>
      </c>
      <c r="Z518">
        <f t="shared" si="232"/>
        <v>3.8436323694222271E-9</v>
      </c>
      <c r="AA518" s="43">
        <f t="shared" si="233"/>
        <v>0.15000751751598268</v>
      </c>
    </row>
    <row r="519" spans="1:27">
      <c r="A519" s="74">
        <f t="shared" si="191"/>
        <v>511</v>
      </c>
      <c r="B519" s="73">
        <f t="shared" si="213"/>
        <v>14.301603553715438</v>
      </c>
      <c r="C519" s="51">
        <f t="shared" si="214"/>
        <v>-2.0974445936484867</v>
      </c>
      <c r="D519" s="73">
        <f t="shared" si="215"/>
        <v>3146.4744580612792</v>
      </c>
      <c r="E519" s="73">
        <f t="shared" si="216"/>
        <v>3964.5182712965347</v>
      </c>
      <c r="F519" s="14">
        <f t="shared" si="217"/>
        <v>0.63355911823734135</v>
      </c>
      <c r="G519" s="14">
        <f>F519-(Gamma-lambda*LN(D519))</f>
        <v>-6.1630313482220478E-2</v>
      </c>
      <c r="H519" s="15">
        <f t="shared" si="218"/>
        <v>393.57763901843373</v>
      </c>
      <c r="I519" s="15">
        <f t="shared" si="219"/>
        <v>1284.9880103167247</v>
      </c>
      <c r="J519" s="73">
        <f t="shared" si="220"/>
        <v>3146.4430726140999</v>
      </c>
      <c r="K519" s="73">
        <f t="shared" si="189"/>
        <v>1.26</v>
      </c>
      <c r="L519" s="73">
        <f t="shared" si="221"/>
        <v>1.2599874316918176</v>
      </c>
      <c r="M519" s="73">
        <f t="shared" si="222"/>
        <v>1.2568308182414611E-5</v>
      </c>
      <c r="N519" s="44">
        <f t="shared" si="190"/>
        <v>2.0000000000000001E-4</v>
      </c>
      <c r="O519" s="44">
        <f t="shared" si="223"/>
        <v>2.5136616364829224E-9</v>
      </c>
      <c r="P519" s="14">
        <f t="shared" si="224"/>
        <v>148.50537438521286</v>
      </c>
      <c r="Q519" s="44">
        <f t="shared" si="225"/>
        <v>3.732922624036432E-7</v>
      </c>
      <c r="R519" s="73">
        <f t="shared" si="226"/>
        <v>3146.4442471569532</v>
      </c>
      <c r="S519" s="73">
        <f>Q519/(1/Mtc+1/(path_DqDp-V518))</f>
        <v>2.7280281296856263E-7</v>
      </c>
      <c r="T519" s="52">
        <f>D519*S519/(path_DqDp-E519/D519)</f>
        <v>4.9331085230461442E-4</v>
      </c>
      <c r="U519" s="73">
        <f t="shared" si="227"/>
        <v>3146.4749513721313</v>
      </c>
      <c r="V519" s="14">
        <f t="shared" si="228"/>
        <v>1.2599877044945582</v>
      </c>
      <c r="W519">
        <f t="shared" si="229"/>
        <v>3964.5197512289983</v>
      </c>
      <c r="X519">
        <f t="shared" si="230"/>
        <v>3.8390307796181137E-10</v>
      </c>
      <c r="Y519" s="44">
        <f t="shared" si="231"/>
        <v>-2.0974443038920151E-2</v>
      </c>
      <c r="Z519">
        <f t="shared" si="232"/>
        <v>3.7602046377537061E-9</v>
      </c>
      <c r="AA519" s="43">
        <f t="shared" si="233"/>
        <v>0.15020752127618731</v>
      </c>
    </row>
    <row r="520" spans="1:27">
      <c r="A520" s="74">
        <f t="shared" si="191"/>
        <v>512</v>
      </c>
      <c r="B520" s="73">
        <f t="shared" si="213"/>
        <v>14.321604026321394</v>
      </c>
      <c r="C520" s="51">
        <f t="shared" si="214"/>
        <v>-2.097444303892015</v>
      </c>
      <c r="D520" s="73">
        <f t="shared" si="215"/>
        <v>3146.4749513721313</v>
      </c>
      <c r="E520" s="73">
        <f t="shared" si="216"/>
        <v>3964.5197512289983</v>
      </c>
      <c r="F520" s="14">
        <f t="shared" si="217"/>
        <v>0.63355911349837579</v>
      </c>
      <c r="G520" s="14">
        <f>F520-(Gamma-lambda*LN(D520))</f>
        <v>-6.1630315869454888E-2</v>
      </c>
      <c r="H520" s="15">
        <f t="shared" si="218"/>
        <v>393.57766987139553</v>
      </c>
      <c r="I520" s="15">
        <f t="shared" si="219"/>
        <v>1284.9882080520761</v>
      </c>
      <c r="J520" s="73">
        <f t="shared" si="220"/>
        <v>3146.4442471569532</v>
      </c>
      <c r="K520" s="73">
        <f t="shared" si="189"/>
        <v>1.26</v>
      </c>
      <c r="L520" s="73">
        <f t="shared" si="221"/>
        <v>1.2599877044945582</v>
      </c>
      <c r="M520" s="73">
        <f t="shared" si="222"/>
        <v>1.2295505441795029E-5</v>
      </c>
      <c r="N520" s="44">
        <f t="shared" si="190"/>
        <v>2.0000000000000001E-4</v>
      </c>
      <c r="O520" s="44">
        <f t="shared" si="223"/>
        <v>2.459101088359006E-9</v>
      </c>
      <c r="P520" s="14">
        <f t="shared" si="224"/>
        <v>148.50537395439781</v>
      </c>
      <c r="Q520" s="44">
        <f t="shared" si="225"/>
        <v>3.6518972671842086E-7</v>
      </c>
      <c r="R520" s="73">
        <f t="shared" si="226"/>
        <v>3146.4453962060679</v>
      </c>
      <c r="S520" s="73">
        <f>Q520/(1/Mtc+1/(path_DqDp-V519))</f>
        <v>2.6688144435249246E-7</v>
      </c>
      <c r="T520" s="52">
        <f>D520*S520/(path_DqDp-E520/D520)</f>
        <v>4.8260335964879199E-4</v>
      </c>
      <c r="U520" s="73">
        <f t="shared" si="227"/>
        <v>3146.4754339754909</v>
      </c>
      <c r="V520" s="14">
        <f t="shared" si="228"/>
        <v>1.2599879713759334</v>
      </c>
      <c r="W520">
        <f t="shared" si="229"/>
        <v>3964.5211990389885</v>
      </c>
      <c r="X520">
        <f t="shared" si="230"/>
        <v>3.7557026331033359E-10</v>
      </c>
      <c r="Y520" s="44">
        <f t="shared" si="231"/>
        <v>-2.0974440204248799E-2</v>
      </c>
      <c r="Z520">
        <f t="shared" si="232"/>
        <v>3.6785877375642476E-9</v>
      </c>
      <c r="AA520" s="43">
        <f t="shared" si="233"/>
        <v>0.15040752495477505</v>
      </c>
    </row>
    <row r="521" spans="1:27">
      <c r="A521" s="74">
        <f t="shared" si="191"/>
        <v>513</v>
      </c>
      <c r="B521" s="73">
        <f t="shared" si="213"/>
        <v>14.341604488669212</v>
      </c>
      <c r="C521" s="51">
        <f t="shared" si="214"/>
        <v>-2.0974440204248799</v>
      </c>
      <c r="D521" s="73">
        <f t="shared" si="215"/>
        <v>3146.4754339754909</v>
      </c>
      <c r="E521" s="73">
        <f t="shared" si="216"/>
        <v>3964.5211990389885</v>
      </c>
      <c r="F521" s="14">
        <f t="shared" si="217"/>
        <v>0.63355910886227218</v>
      </c>
      <c r="G521" s="14">
        <f>F521-(Gamma-lambda*LN(D521))</f>
        <v>-6.1630318204872747E-2</v>
      </c>
      <c r="H521" s="15">
        <f t="shared" si="218"/>
        <v>393.57770005468024</v>
      </c>
      <c r="I521" s="15">
        <f t="shared" si="219"/>
        <v>1284.9884014955085</v>
      </c>
      <c r="J521" s="73">
        <f t="shared" si="220"/>
        <v>3146.4453962060679</v>
      </c>
      <c r="K521" s="73">
        <f t="shared" ref="K521:K584" si="234">Mtc</f>
        <v>1.26</v>
      </c>
      <c r="L521" s="73">
        <f t="shared" si="221"/>
        <v>1.2599879713759334</v>
      </c>
      <c r="M521" s="73">
        <f t="shared" si="222"/>
        <v>1.2028624066573457E-5</v>
      </c>
      <c r="N521" s="44">
        <f t="shared" ref="N521:N584" si="235">d_epQp</f>
        <v>2.0000000000000001E-4</v>
      </c>
      <c r="O521" s="44">
        <f t="shared" si="223"/>
        <v>2.4057248133146913E-9</v>
      </c>
      <c r="P521" s="14">
        <f t="shared" si="224"/>
        <v>148.50537353293385</v>
      </c>
      <c r="Q521" s="44">
        <f t="shared" si="225"/>
        <v>3.5726306201874579E-7</v>
      </c>
      <c r="R521" s="73">
        <f t="shared" si="226"/>
        <v>3146.4465203147847</v>
      </c>
      <c r="S521" s="73">
        <f>Q521/(1/Mtc+1/(path_DqDp-V520))</f>
        <v>2.6108860377863279E-7</v>
      </c>
      <c r="T521" s="52">
        <f>D521*S521/(path_DqDp-E521/D521)</f>
        <v>4.721282751878708E-4</v>
      </c>
      <c r="U521" s="73">
        <f t="shared" si="227"/>
        <v>3146.4759061037662</v>
      </c>
      <c r="V521" s="14">
        <f t="shared" si="228"/>
        <v>1.2599882324644711</v>
      </c>
      <c r="W521">
        <f t="shared" si="229"/>
        <v>3964.5226154237293</v>
      </c>
      <c r="X521">
        <f t="shared" si="230"/>
        <v>3.6741831649094544E-10</v>
      </c>
      <c r="Y521" s="44">
        <f t="shared" si="231"/>
        <v>-2.0974437431105671E-2</v>
      </c>
      <c r="Z521">
        <f t="shared" si="232"/>
        <v>3.5987423593393359E-9</v>
      </c>
      <c r="AA521" s="43">
        <f t="shared" si="233"/>
        <v>0.15060752855351742</v>
      </c>
    </row>
    <row r="522" spans="1:27">
      <c r="A522" s="74">
        <f t="shared" si="191"/>
        <v>514</v>
      </c>
      <c r="B522" s="73">
        <f t="shared" si="213"/>
        <v>14.361604940981554</v>
      </c>
      <c r="C522" s="51">
        <f t="shared" si="214"/>
        <v>-2.097443743110567</v>
      </c>
      <c r="D522" s="73">
        <f t="shared" si="215"/>
        <v>3146.4759061037662</v>
      </c>
      <c r="E522" s="73">
        <f t="shared" si="216"/>
        <v>3964.5226154237293</v>
      </c>
      <c r="F522" s="14">
        <f t="shared" si="217"/>
        <v>0.63355910432679807</v>
      </c>
      <c r="G522" s="14">
        <f>F522-(Gamma-lambda*LN(D522))</f>
        <v>-6.1630320489598711E-2</v>
      </c>
      <c r="H522" s="15">
        <f t="shared" si="218"/>
        <v>393.57772958282339</v>
      </c>
      <c r="I522" s="15">
        <f t="shared" si="219"/>
        <v>1284.9885907401797</v>
      </c>
      <c r="J522" s="73">
        <f t="shared" si="220"/>
        <v>3146.4465203147847</v>
      </c>
      <c r="K522" s="73">
        <f t="shared" si="234"/>
        <v>1.26</v>
      </c>
      <c r="L522" s="73">
        <f t="shared" si="221"/>
        <v>1.2599882324644711</v>
      </c>
      <c r="M522" s="73">
        <f t="shared" si="222"/>
        <v>1.1767535528894868E-5</v>
      </c>
      <c r="N522" s="44">
        <f t="shared" si="235"/>
        <v>2.0000000000000001E-4</v>
      </c>
      <c r="O522" s="44">
        <f t="shared" si="223"/>
        <v>2.3535071057789737E-9</v>
      </c>
      <c r="P522" s="14">
        <f t="shared" si="224"/>
        <v>148.505373120618</v>
      </c>
      <c r="Q522" s="44">
        <f t="shared" si="225"/>
        <v>3.4950845088573224E-7</v>
      </c>
      <c r="R522" s="73">
        <f t="shared" si="226"/>
        <v>3146.4476200244335</v>
      </c>
      <c r="S522" s="73">
        <f>Q522/(1/Mtc+1/(path_DqDp-V521))</f>
        <v>2.5542150141173656E-7</v>
      </c>
      <c r="T522" s="52">
        <f>D522*S522/(path_DqDp-E522/D522)</f>
        <v>4.6188055453853024E-4</v>
      </c>
      <c r="U522" s="73">
        <f t="shared" si="227"/>
        <v>3146.4763679843209</v>
      </c>
      <c r="V522" s="14">
        <f t="shared" si="228"/>
        <v>1.2599884878859089</v>
      </c>
      <c r="W522">
        <f t="shared" si="229"/>
        <v>3964.524001065311</v>
      </c>
      <c r="X522">
        <f t="shared" si="230"/>
        <v>3.5944331168923269E-10</v>
      </c>
      <c r="Y522" s="44">
        <f t="shared" si="231"/>
        <v>-2.0974434718155254E-2</v>
      </c>
      <c r="Z522">
        <f t="shared" si="232"/>
        <v>3.5206300497756005E-9</v>
      </c>
      <c r="AA522" s="43">
        <f t="shared" si="233"/>
        <v>0.15080753207414746</v>
      </c>
    </row>
    <row r="523" spans="1:27">
      <c r="A523" s="74">
        <f t="shared" ref="A523:A586" si="236">A522+1</f>
        <v>515</v>
      </c>
      <c r="B523" s="73">
        <f t="shared" si="213"/>
        <v>14.381605383476238</v>
      </c>
      <c r="C523" s="51">
        <f t="shared" si="214"/>
        <v>-2.0974434718155255</v>
      </c>
      <c r="D523" s="73">
        <f t="shared" si="215"/>
        <v>3146.4763679843209</v>
      </c>
      <c r="E523" s="73">
        <f t="shared" si="216"/>
        <v>3964.524001065311</v>
      </c>
      <c r="F523" s="14">
        <f t="shared" si="217"/>
        <v>0.63355909988976911</v>
      </c>
      <c r="G523" s="14">
        <f>F523-(Gamma-lambda*LN(D523))</f>
        <v>-6.1630322724733233E-2</v>
      </c>
      <c r="H523" s="15">
        <f t="shared" si="218"/>
        <v>393.57775847004496</v>
      </c>
      <c r="I523" s="15">
        <f t="shared" si="219"/>
        <v>1284.9887758772243</v>
      </c>
      <c r="J523" s="73">
        <f t="shared" si="220"/>
        <v>3146.4476200244335</v>
      </c>
      <c r="K523" s="73">
        <f t="shared" si="234"/>
        <v>1.26</v>
      </c>
      <c r="L523" s="73">
        <f t="shared" si="221"/>
        <v>1.2599884878859089</v>
      </c>
      <c r="M523" s="73">
        <f t="shared" si="222"/>
        <v>1.1512114091116743E-5</v>
      </c>
      <c r="N523" s="44">
        <f t="shared" si="235"/>
        <v>2.0000000000000001E-4</v>
      </c>
      <c r="O523" s="44">
        <f t="shared" si="223"/>
        <v>2.3024228182233485E-9</v>
      </c>
      <c r="P523" s="14">
        <f t="shared" si="224"/>
        <v>148.50537271725176</v>
      </c>
      <c r="Q523" s="44">
        <f t="shared" si="225"/>
        <v>3.419221587729636E-7</v>
      </c>
      <c r="R523" s="73">
        <f t="shared" si="226"/>
        <v>3146.4486958645962</v>
      </c>
      <c r="S523" s="73">
        <f>Q523/(1/Mtc+1/(path_DqDp-V522))</f>
        <v>2.498774079825709E-7</v>
      </c>
      <c r="T523" s="52">
        <f>D523*S523/(path_DqDp-E523/D523)</f>
        <v>4.5185526281666538E-4</v>
      </c>
      <c r="U523" s="73">
        <f t="shared" si="227"/>
        <v>3146.4768198395836</v>
      </c>
      <c r="V523" s="14">
        <f t="shared" si="228"/>
        <v>1.2599887377632562</v>
      </c>
      <c r="W523">
        <f t="shared" si="229"/>
        <v>3964.5253566310212</v>
      </c>
      <c r="X523">
        <f t="shared" si="230"/>
        <v>3.5164140831362281E-10</v>
      </c>
      <c r="Y523" s="44">
        <f t="shared" si="231"/>
        <v>-2.0974432064091029E-2</v>
      </c>
      <c r="Z523">
        <f t="shared" si="232"/>
        <v>3.4442131979137742E-9</v>
      </c>
      <c r="AA523" s="43">
        <f t="shared" si="233"/>
        <v>0.15100753551836066</v>
      </c>
    </row>
    <row r="524" spans="1:27">
      <c r="A524" s="74">
        <f t="shared" si="236"/>
        <v>516</v>
      </c>
      <c r="B524" s="73">
        <f t="shared" si="213"/>
        <v>14.401605816366365</v>
      </c>
      <c r="C524" s="51">
        <f t="shared" si="214"/>
        <v>-2.0974432064091029</v>
      </c>
      <c r="D524" s="73">
        <f t="shared" si="215"/>
        <v>3146.4768198395836</v>
      </c>
      <c r="E524" s="73">
        <f t="shared" si="216"/>
        <v>3964.5253566310212</v>
      </c>
      <c r="F524" s="14">
        <f t="shared" si="217"/>
        <v>0.63355909554904843</v>
      </c>
      <c r="G524" s="14">
        <f>F524-(Gamma-lambda*LN(D524))</f>
        <v>-6.1630324911352785E-2</v>
      </c>
      <c r="H524" s="15">
        <f t="shared" si="218"/>
        <v>393.57778673025643</v>
      </c>
      <c r="I524" s="15">
        <f t="shared" si="219"/>
        <v>1284.9889569957991</v>
      </c>
      <c r="J524" s="73">
        <f t="shared" si="220"/>
        <v>3146.4486958645962</v>
      </c>
      <c r="K524" s="73">
        <f t="shared" si="234"/>
        <v>1.26</v>
      </c>
      <c r="L524" s="73">
        <f t="shared" si="221"/>
        <v>1.2599887377632562</v>
      </c>
      <c r="M524" s="73">
        <f t="shared" si="222"/>
        <v>1.1262236743858622E-5</v>
      </c>
      <c r="N524" s="44">
        <f t="shared" si="235"/>
        <v>2.0000000000000001E-4</v>
      </c>
      <c r="O524" s="44">
        <f t="shared" si="223"/>
        <v>2.2524473487717245E-9</v>
      </c>
      <c r="P524" s="14">
        <f t="shared" si="224"/>
        <v>148.50537232264077</v>
      </c>
      <c r="Q524" s="44">
        <f t="shared" si="225"/>
        <v>3.3450053216649E-7</v>
      </c>
      <c r="R524" s="73">
        <f t="shared" si="226"/>
        <v>3146.4497483533592</v>
      </c>
      <c r="S524" s="73">
        <f>Q524/(1/Mtc+1/(path_DqDp-V523))</f>
        <v>2.4445365344312228E-7</v>
      </c>
      <c r="T524" s="52">
        <f>D524*S524/(path_DqDp-E524/D524)</f>
        <v>4.4204757220659357E-4</v>
      </c>
      <c r="U524" s="73">
        <f t="shared" si="227"/>
        <v>3146.4772618871557</v>
      </c>
      <c r="V524" s="14">
        <f t="shared" si="228"/>
        <v>1.2599889822168515</v>
      </c>
      <c r="W524">
        <f t="shared" si="229"/>
        <v>3964.5266827736632</v>
      </c>
      <c r="X524">
        <f t="shared" si="230"/>
        <v>3.4400884910331469E-10</v>
      </c>
      <c r="Y524" s="44">
        <f t="shared" si="231"/>
        <v>-2.0974429467634829E-2</v>
      </c>
      <c r="Z524">
        <f t="shared" si="232"/>
        <v>3.3694550016296026E-9</v>
      </c>
      <c r="AA524" s="43">
        <f t="shared" si="233"/>
        <v>0.15120753888781566</v>
      </c>
    </row>
    <row r="525" spans="1:27">
      <c r="A525" s="74">
        <f t="shared" si="236"/>
        <v>517</v>
      </c>
      <c r="B525" s="73">
        <f t="shared" si="213"/>
        <v>14.421606239860406</v>
      </c>
      <c r="C525" s="51">
        <f t="shared" si="214"/>
        <v>-2.0974429467634828</v>
      </c>
      <c r="D525" s="73">
        <f t="shared" si="215"/>
        <v>3146.4772618871557</v>
      </c>
      <c r="E525" s="73">
        <f t="shared" si="216"/>
        <v>3964.5266827736632</v>
      </c>
      <c r="F525" s="14">
        <f t="shared" si="217"/>
        <v>0.63355909130254562</v>
      </c>
      <c r="G525" s="14">
        <f>F525-(Gamma-lambda*LN(D525))</f>
        <v>-6.1630327050510303E-2</v>
      </c>
      <c r="H525" s="15">
        <f t="shared" si="218"/>
        <v>393.57781437706728</v>
      </c>
      <c r="I525" s="15">
        <f t="shared" si="219"/>
        <v>1284.9891341831258</v>
      </c>
      <c r="J525" s="73">
        <f t="shared" si="220"/>
        <v>3146.4497483533592</v>
      </c>
      <c r="K525" s="73">
        <f t="shared" si="234"/>
        <v>1.26</v>
      </c>
      <c r="L525" s="73">
        <f t="shared" si="221"/>
        <v>1.2599889822168515</v>
      </c>
      <c r="M525" s="73">
        <f t="shared" si="222"/>
        <v>1.1017783148492555E-5</v>
      </c>
      <c r="N525" s="44">
        <f t="shared" si="235"/>
        <v>2.0000000000000001E-4</v>
      </c>
      <c r="O525" s="44">
        <f t="shared" si="223"/>
        <v>2.2035566296985111E-9</v>
      </c>
      <c r="P525" s="14">
        <f t="shared" si="224"/>
        <v>148.50537193659505</v>
      </c>
      <c r="Q525" s="44">
        <f t="shared" si="225"/>
        <v>3.2723999687672727E-7</v>
      </c>
      <c r="R525" s="73">
        <f t="shared" si="226"/>
        <v>3146.4507779975652</v>
      </c>
      <c r="S525" s="73">
        <f>Q525/(1/Mtc+1/(path_DqDp-V524))</f>
        <v>2.3914762571820107E-7</v>
      </c>
      <c r="T525" s="52">
        <f>D525*S525/(path_DqDp-E525/D525)</f>
        <v>4.3245275970453523E-4</v>
      </c>
      <c r="U525" s="73">
        <f t="shared" si="227"/>
        <v>3146.4776943399156</v>
      </c>
      <c r="V525" s="14">
        <f t="shared" si="228"/>
        <v>1.2599892213644217</v>
      </c>
      <c r="W525">
        <f t="shared" si="229"/>
        <v>3964.5279801318711</v>
      </c>
      <c r="X525">
        <f t="shared" si="230"/>
        <v>3.3654195837184856E-10</v>
      </c>
      <c r="Y525" s="44">
        <f t="shared" si="231"/>
        <v>-2.097442692753624E-2</v>
      </c>
      <c r="Z525">
        <f t="shared" si="232"/>
        <v>3.2963194583886589E-9</v>
      </c>
      <c r="AA525" s="43">
        <f t="shared" si="233"/>
        <v>0.1514075421841351</v>
      </c>
    </row>
    <row r="526" spans="1:27">
      <c r="A526" s="74">
        <f t="shared" si="236"/>
        <v>518</v>
      </c>
      <c r="B526" s="73">
        <f t="shared" si="213"/>
        <v>14.441606654162303</v>
      </c>
      <c r="C526" s="51">
        <f t="shared" si="214"/>
        <v>-2.0974426927536238</v>
      </c>
      <c r="D526" s="73">
        <f t="shared" si="215"/>
        <v>3146.4776943399156</v>
      </c>
      <c r="E526" s="73">
        <f t="shared" si="216"/>
        <v>3964.5279801318711</v>
      </c>
      <c r="F526" s="14">
        <f t="shared" si="217"/>
        <v>0.63355908714821574</v>
      </c>
      <c r="G526" s="14">
        <f>F526-(Gamma-lambda*LN(D526))</f>
        <v>-6.1630329143235851E-2</v>
      </c>
      <c r="H526" s="15">
        <f t="shared" si="218"/>
        <v>393.5778414237916</v>
      </c>
      <c r="I526" s="15">
        <f t="shared" si="219"/>
        <v>1284.9893075245338</v>
      </c>
      <c r="J526" s="73">
        <f t="shared" si="220"/>
        <v>3146.4507779975652</v>
      </c>
      <c r="K526" s="73">
        <f t="shared" si="234"/>
        <v>1.26</v>
      </c>
      <c r="L526" s="73">
        <f t="shared" si="221"/>
        <v>1.2599892213644217</v>
      </c>
      <c r="M526" s="73">
        <f t="shared" si="222"/>
        <v>1.0778635578301277E-5</v>
      </c>
      <c r="N526" s="44">
        <f t="shared" si="235"/>
        <v>2.0000000000000001E-4</v>
      </c>
      <c r="O526" s="44">
        <f t="shared" si="223"/>
        <v>2.1557271156602556E-9</v>
      </c>
      <c r="P526" s="14">
        <f t="shared" si="224"/>
        <v>148.50537155892872</v>
      </c>
      <c r="Q526" s="44">
        <f t="shared" si="225"/>
        <v>3.2013705629078394E-7</v>
      </c>
      <c r="R526" s="73">
        <f t="shared" si="226"/>
        <v>3146.4517852930549</v>
      </c>
      <c r="S526" s="73">
        <f>Q526/(1/Mtc+1/(path_DqDp-V525))</f>
        <v>2.3395676942813123E-7</v>
      </c>
      <c r="T526" s="52">
        <f>D526*S526/(path_DqDp-E526/D526)</f>
        <v>4.230662048097669E-4</v>
      </c>
      <c r="U526" s="73">
        <f t="shared" si="227"/>
        <v>3146.4781174061204</v>
      </c>
      <c r="V526" s="14">
        <f t="shared" si="228"/>
        <v>1.2599894553211379</v>
      </c>
      <c r="W526">
        <f t="shared" si="229"/>
        <v>3964.5292493304173</v>
      </c>
      <c r="X526">
        <f t="shared" si="230"/>
        <v>3.2923714020996974E-10</v>
      </c>
      <c r="Y526" s="44">
        <f t="shared" si="231"/>
        <v>-2.0974424442571984E-2</v>
      </c>
      <c r="Z526">
        <f t="shared" si="232"/>
        <v>3.2247713479132899E-9</v>
      </c>
      <c r="AA526" s="43">
        <f t="shared" si="233"/>
        <v>0.15160754540890645</v>
      </c>
    </row>
    <row r="527" spans="1:27">
      <c r="A527" s="74">
        <f t="shared" si="236"/>
        <v>519</v>
      </c>
      <c r="B527" s="73">
        <f t="shared" si="213"/>
        <v>14.461607059471579</v>
      </c>
      <c r="C527" s="51">
        <f t="shared" si="214"/>
        <v>-2.0974424442571986</v>
      </c>
      <c r="D527" s="73">
        <f t="shared" si="215"/>
        <v>3146.4781174061204</v>
      </c>
      <c r="E527" s="73">
        <f t="shared" si="216"/>
        <v>3964.5292493304173</v>
      </c>
      <c r="F527" s="14">
        <f t="shared" si="217"/>
        <v>0.63355908308405795</v>
      </c>
      <c r="G527" s="14">
        <f>F527-(Gamma-lambda*LN(D527))</f>
        <v>-6.1630331190537624E-2</v>
      </c>
      <c r="H527" s="15">
        <f t="shared" si="218"/>
        <v>393.57786788345442</v>
      </c>
      <c r="I527" s="15">
        <f t="shared" si="219"/>
        <v>1284.9894771034985</v>
      </c>
      <c r="J527" s="73">
        <f t="shared" si="220"/>
        <v>3146.4517852930549</v>
      </c>
      <c r="K527" s="73">
        <f t="shared" si="234"/>
        <v>1.26</v>
      </c>
      <c r="L527" s="73">
        <f t="shared" si="221"/>
        <v>1.2599894553211379</v>
      </c>
      <c r="M527" s="73">
        <f t="shared" si="222"/>
        <v>1.0544678862078882E-5</v>
      </c>
      <c r="N527" s="44">
        <f t="shared" si="235"/>
        <v>2.0000000000000001E-4</v>
      </c>
      <c r="O527" s="44">
        <f t="shared" si="223"/>
        <v>2.1089357724157764E-9</v>
      </c>
      <c r="P527" s="14">
        <f t="shared" si="224"/>
        <v>148.50537118945982</v>
      </c>
      <c r="Q527" s="44">
        <f t="shared" si="225"/>
        <v>3.1318828969733502E-7</v>
      </c>
      <c r="R527" s="73">
        <f t="shared" si="226"/>
        <v>3146.4527707249081</v>
      </c>
      <c r="S527" s="73">
        <f>Q527/(1/Mtc+1/(path_DqDp-V526))</f>
        <v>2.2887858466446192E-7</v>
      </c>
      <c r="T527" s="52">
        <f>D527*S527/(path_DqDp-E527/D527)</f>
        <v>4.1388338731161375E-4</v>
      </c>
      <c r="U527" s="73">
        <f t="shared" si="227"/>
        <v>3146.4785312895078</v>
      </c>
      <c r="V527" s="14">
        <f t="shared" si="228"/>
        <v>1.2599896841996718</v>
      </c>
      <c r="W527">
        <f t="shared" si="229"/>
        <v>3964.5304909805141</v>
      </c>
      <c r="X527">
        <f t="shared" si="230"/>
        <v>3.2209087676309261E-10</v>
      </c>
      <c r="Y527" s="44">
        <f t="shared" si="231"/>
        <v>-2.0974422011545334E-2</v>
      </c>
      <c r="Z527">
        <f t="shared" si="232"/>
        <v>3.1547762160050666E-9</v>
      </c>
      <c r="AA527" s="43">
        <f t="shared" si="233"/>
        <v>0.15180754856368267</v>
      </c>
    </row>
    <row r="528" spans="1:27">
      <c r="A528" s="74">
        <f t="shared" si="236"/>
        <v>520</v>
      </c>
      <c r="B528" s="73">
        <f t="shared" si="213"/>
        <v>14.481607455983422</v>
      </c>
      <c r="C528" s="51">
        <f t="shared" si="214"/>
        <v>-2.0974422011545335</v>
      </c>
      <c r="D528" s="73">
        <f t="shared" si="215"/>
        <v>3146.4785312895078</v>
      </c>
      <c r="E528" s="73">
        <f t="shared" si="216"/>
        <v>3964.5304909805141</v>
      </c>
      <c r="F528" s="14">
        <f t="shared" si="217"/>
        <v>0.63355907910811515</v>
      </c>
      <c r="G528" s="14">
        <f>F528-(Gamma-lambda*LN(D528))</f>
        <v>-6.1630333193401277E-2</v>
      </c>
      <c r="H528" s="15">
        <f t="shared" si="218"/>
        <v>393.57789376879828</v>
      </c>
      <c r="I528" s="15">
        <f t="shared" si="219"/>
        <v>1284.9896430016859</v>
      </c>
      <c r="J528" s="73">
        <f t="shared" si="220"/>
        <v>3146.4527707249081</v>
      </c>
      <c r="K528" s="73">
        <f t="shared" si="234"/>
        <v>1.26</v>
      </c>
      <c r="L528" s="73">
        <f t="shared" si="221"/>
        <v>1.2599896841996718</v>
      </c>
      <c r="M528" s="73">
        <f t="shared" si="222"/>
        <v>1.0315800328175584E-5</v>
      </c>
      <c r="N528" s="44">
        <f t="shared" si="235"/>
        <v>2.0000000000000001E-4</v>
      </c>
      <c r="O528" s="44">
        <f t="shared" si="223"/>
        <v>2.063160065635117E-9</v>
      </c>
      <c r="P528" s="14">
        <f t="shared" si="224"/>
        <v>148.50537082801048</v>
      </c>
      <c r="Q528" s="44">
        <f t="shared" si="225"/>
        <v>3.0639035062468551E-7</v>
      </c>
      <c r="R528" s="73">
        <f t="shared" si="226"/>
        <v>3146.453734767676</v>
      </c>
      <c r="S528" s="73">
        <f>Q528/(1/Mtc+1/(path_DqDp-V527))</f>
        <v>2.2391062577532326E-7</v>
      </c>
      <c r="T528" s="52">
        <f>D528*S528/(path_DqDp-E528/D528)</f>
        <v>4.0489988509384269E-4</v>
      </c>
      <c r="U528" s="73">
        <f t="shared" si="227"/>
        <v>3146.4789361893927</v>
      </c>
      <c r="V528" s="14">
        <f t="shared" si="228"/>
        <v>1.2599899081102488</v>
      </c>
      <c r="W528">
        <f t="shared" si="229"/>
        <v>3964.5317056801064</v>
      </c>
      <c r="X528">
        <f t="shared" si="230"/>
        <v>3.1509972652231832E-10</v>
      </c>
      <c r="Y528" s="44">
        <f t="shared" si="231"/>
        <v>-2.0974419633285543E-2</v>
      </c>
      <c r="Z528">
        <f t="shared" si="232"/>
        <v>3.086300352590207E-9</v>
      </c>
      <c r="AA528" s="43">
        <f t="shared" si="233"/>
        <v>0.15200755164998303</v>
      </c>
    </row>
    <row r="529" spans="1:27">
      <c r="A529" s="74">
        <f t="shared" si="236"/>
        <v>521</v>
      </c>
      <c r="B529" s="73">
        <f t="shared" si="213"/>
        <v>14.501607843888785</v>
      </c>
      <c r="C529" s="51">
        <f t="shared" si="214"/>
        <v>-2.0974419633285541</v>
      </c>
      <c r="D529" s="73">
        <f t="shared" si="215"/>
        <v>3146.4789361893927</v>
      </c>
      <c r="E529" s="73">
        <f t="shared" si="216"/>
        <v>3964.5317056801064</v>
      </c>
      <c r="F529" s="14">
        <f t="shared" si="217"/>
        <v>0.63355907521847254</v>
      </c>
      <c r="G529" s="14">
        <f>F529-(Gamma-lambda*LN(D529))</f>
        <v>-6.1630335152791371E-2</v>
      </c>
      <c r="H529" s="15">
        <f t="shared" si="218"/>
        <v>393.57791909228888</v>
      </c>
      <c r="I529" s="15">
        <f t="shared" si="219"/>
        <v>1284.989805298987</v>
      </c>
      <c r="J529" s="73">
        <f t="shared" si="220"/>
        <v>3146.453734767676</v>
      </c>
      <c r="K529" s="73">
        <f t="shared" si="234"/>
        <v>1.26</v>
      </c>
      <c r="L529" s="73">
        <f t="shared" si="221"/>
        <v>1.2599899081102488</v>
      </c>
      <c r="M529" s="73">
        <f t="shared" si="222"/>
        <v>1.0091889751207006E-5</v>
      </c>
      <c r="N529" s="44">
        <f t="shared" si="235"/>
        <v>2.0000000000000001E-4</v>
      </c>
      <c r="O529" s="44">
        <f t="shared" si="223"/>
        <v>2.0183779502414015E-9</v>
      </c>
      <c r="P529" s="14">
        <f t="shared" si="224"/>
        <v>148.50537047440659</v>
      </c>
      <c r="Q529" s="44">
        <f t="shared" si="225"/>
        <v>2.9973996525797271E-7</v>
      </c>
      <c r="R529" s="73">
        <f t="shared" si="226"/>
        <v>3146.4546778856093</v>
      </c>
      <c r="S529" s="73">
        <f>Q529/(1/Mtc+1/(path_DqDp-V528))</f>
        <v>2.1905050020862083E-7</v>
      </c>
      <c r="T529" s="52">
        <f>D529*S529/(path_DqDp-E529/D529)</f>
        <v>3.9611137204360907E-4</v>
      </c>
      <c r="U529" s="73">
        <f t="shared" si="227"/>
        <v>3146.4793323007648</v>
      </c>
      <c r="V529" s="14">
        <f t="shared" si="228"/>
        <v>1.2599901271607026</v>
      </c>
      <c r="W529">
        <f t="shared" si="229"/>
        <v>3964.532894014163</v>
      </c>
      <c r="X529">
        <f t="shared" si="230"/>
        <v>3.0826032269683509E-10</v>
      </c>
      <c r="Y529" s="44">
        <f t="shared" si="231"/>
        <v>-2.0974417306647269E-2</v>
      </c>
      <c r="Z529">
        <f t="shared" si="232"/>
        <v>3.0193107870963603E-9</v>
      </c>
      <c r="AA529" s="43">
        <f t="shared" si="233"/>
        <v>0.15220755466929381</v>
      </c>
    </row>
    <row r="530" spans="1:27">
      <c r="A530" s="74">
        <f t="shared" si="236"/>
        <v>522</v>
      </c>
      <c r="B530" s="73">
        <f t="shared" si="213"/>
        <v>14.521608223374471</v>
      </c>
      <c r="C530" s="51">
        <f t="shared" si="214"/>
        <v>-2.0974417306647268</v>
      </c>
      <c r="D530" s="73">
        <f t="shared" si="215"/>
        <v>3146.4793323007648</v>
      </c>
      <c r="E530" s="73">
        <f t="shared" si="216"/>
        <v>3964.532894014163</v>
      </c>
      <c r="F530" s="14">
        <f t="shared" si="217"/>
        <v>0.63355907141325685</v>
      </c>
      <c r="G530" s="14">
        <f>F530-(Gamma-lambda*LN(D530))</f>
        <v>-6.1630337069651819E-2</v>
      </c>
      <c r="H530" s="15">
        <f t="shared" si="218"/>
        <v>393.57794386612142</v>
      </c>
      <c r="I530" s="15">
        <f t="shared" si="219"/>
        <v>1284.9899640735605</v>
      </c>
      <c r="J530" s="73">
        <f t="shared" si="220"/>
        <v>3146.4546778856093</v>
      </c>
      <c r="K530" s="73">
        <f t="shared" si="234"/>
        <v>1.26</v>
      </c>
      <c r="L530" s="73">
        <f t="shared" si="221"/>
        <v>1.2599901271607026</v>
      </c>
      <c r="M530" s="73">
        <f t="shared" si="222"/>
        <v>9.8728392974312129E-6</v>
      </c>
      <c r="N530" s="44">
        <f t="shared" si="235"/>
        <v>2.0000000000000001E-4</v>
      </c>
      <c r="O530" s="44">
        <f t="shared" si="223"/>
        <v>1.9745678594862428E-9</v>
      </c>
      <c r="P530" s="14">
        <f t="shared" si="224"/>
        <v>148.50537012847789</v>
      </c>
      <c r="Q530" s="44">
        <f t="shared" si="225"/>
        <v>2.9323393081680081E-7</v>
      </c>
      <c r="R530" s="73">
        <f t="shared" si="226"/>
        <v>3146.4556005328827</v>
      </c>
      <c r="S530" s="73">
        <f>Q530/(1/Mtc+1/(path_DqDp-V529))</f>
        <v>2.1429586732631767E-7</v>
      </c>
      <c r="T530" s="52">
        <f>D530*S530/(path_DqDp-E530/D530)</f>
        <v>3.8751361590808612E-4</v>
      </c>
      <c r="U530" s="73">
        <f t="shared" si="227"/>
        <v>3146.4797198143806</v>
      </c>
      <c r="V530" s="14">
        <f t="shared" si="228"/>
        <v>1.2599903414565252</v>
      </c>
      <c r="W530">
        <f t="shared" si="229"/>
        <v>3964.5340565549532</v>
      </c>
      <c r="X530">
        <f t="shared" si="230"/>
        <v>3.0156937154561506E-10</v>
      </c>
      <c r="Y530" s="44">
        <f t="shared" si="231"/>
        <v>-2.0974415030510039E-2</v>
      </c>
      <c r="Z530">
        <f t="shared" si="232"/>
        <v>2.953775251477722E-9</v>
      </c>
      <c r="AA530" s="43">
        <f t="shared" si="233"/>
        <v>0.15240755762306907</v>
      </c>
    </row>
    <row r="531" spans="1:27">
      <c r="A531" s="74">
        <f t="shared" si="236"/>
        <v>523</v>
      </c>
      <c r="B531" s="73">
        <f t="shared" si="213"/>
        <v>14.54160859462324</v>
      </c>
      <c r="C531" s="51">
        <f t="shared" si="214"/>
        <v>-2.0974415030510039</v>
      </c>
      <c r="D531" s="73">
        <f t="shared" si="215"/>
        <v>3146.4797198143806</v>
      </c>
      <c r="E531" s="73">
        <f t="shared" si="216"/>
        <v>3964.5340565549532</v>
      </c>
      <c r="F531" s="14">
        <f t="shared" si="217"/>
        <v>0.63355906769063564</v>
      </c>
      <c r="G531" s="14">
        <f>F531-(Gamma-lambda*LN(D531))</f>
        <v>-6.1630338944905438E-2</v>
      </c>
      <c r="H531" s="15">
        <f t="shared" si="218"/>
        <v>393.57796810222646</v>
      </c>
      <c r="I531" s="15">
        <f t="shared" si="219"/>
        <v>1284.9901194018682</v>
      </c>
      <c r="J531" s="73">
        <f t="shared" si="220"/>
        <v>3146.4556005328827</v>
      </c>
      <c r="K531" s="73">
        <f t="shared" si="234"/>
        <v>1.26</v>
      </c>
      <c r="L531" s="73">
        <f t="shared" si="221"/>
        <v>1.2599903414565252</v>
      </c>
      <c r="M531" s="73">
        <f t="shared" si="222"/>
        <v>9.6585434747886723E-6</v>
      </c>
      <c r="N531" s="44">
        <f t="shared" si="235"/>
        <v>2.0000000000000001E-4</v>
      </c>
      <c r="O531" s="44">
        <f t="shared" si="223"/>
        <v>1.9317086949577346E-9</v>
      </c>
      <c r="P531" s="14">
        <f t="shared" si="224"/>
        <v>148.50536979005781</v>
      </c>
      <c r="Q531" s="44">
        <f t="shared" si="225"/>
        <v>2.8686911407136834E-7</v>
      </c>
      <c r="R531" s="73">
        <f t="shared" si="226"/>
        <v>3146.4565031538132</v>
      </c>
      <c r="S531" s="73">
        <f>Q531/(1/Mtc+1/(path_DqDp-V530))</f>
        <v>2.0964443731993206E-7</v>
      </c>
      <c r="T531" s="52">
        <f>D531*S531/(path_DqDp-E531/D531)</f>
        <v>3.7910247633408863E-4</v>
      </c>
      <c r="U531" s="73">
        <f t="shared" si="227"/>
        <v>3146.4800989168571</v>
      </c>
      <c r="V531" s="14">
        <f t="shared" si="228"/>
        <v>1.25999055110092</v>
      </c>
      <c r="W531">
        <f t="shared" si="229"/>
        <v>3964.535193862328</v>
      </c>
      <c r="X531">
        <f t="shared" si="230"/>
        <v>2.9502365085153468E-10</v>
      </c>
      <c r="Y531" s="44">
        <f t="shared" si="231"/>
        <v>-2.0974412803777692E-2</v>
      </c>
      <c r="Z531">
        <f t="shared" si="232"/>
        <v>2.8896621940786491E-9</v>
      </c>
      <c r="AA531" s="43">
        <f t="shared" si="233"/>
        <v>0.15260756051273125</v>
      </c>
    </row>
    <row r="532" spans="1:27">
      <c r="A532" s="74">
        <f t="shared" si="236"/>
        <v>524</v>
      </c>
      <c r="B532" s="73">
        <f t="shared" si="213"/>
        <v>14.561608957813869</v>
      </c>
      <c r="C532" s="51">
        <f t="shared" si="214"/>
        <v>-2.0974412803777693</v>
      </c>
      <c r="D532" s="73">
        <f t="shared" si="215"/>
        <v>3146.4800989168571</v>
      </c>
      <c r="E532" s="73">
        <f t="shared" si="216"/>
        <v>3964.535193862328</v>
      </c>
      <c r="F532" s="14">
        <f t="shared" si="217"/>
        <v>0.63355906404881601</v>
      </c>
      <c r="G532" s="14">
        <f>F532-(Gamma-lambda*LN(D532))</f>
        <v>-6.1630340779455617E-2</v>
      </c>
      <c r="H532" s="15">
        <f t="shared" si="218"/>
        <v>393.57799181227563</v>
      </c>
      <c r="I532" s="15">
        <f t="shared" si="219"/>
        <v>1284.9902713587119</v>
      </c>
      <c r="J532" s="73">
        <f t="shared" si="220"/>
        <v>3146.4565031538132</v>
      </c>
      <c r="K532" s="73">
        <f t="shared" si="234"/>
        <v>1.26</v>
      </c>
      <c r="L532" s="73">
        <f t="shared" si="221"/>
        <v>1.25999055110092</v>
      </c>
      <c r="M532" s="73">
        <f t="shared" si="222"/>
        <v>9.4488990800556394E-6</v>
      </c>
      <c r="N532" s="44">
        <f t="shared" si="235"/>
        <v>2.0000000000000001E-4</v>
      </c>
      <c r="O532" s="44">
        <f t="shared" si="223"/>
        <v>1.889779816011128E-9</v>
      </c>
      <c r="P532" s="14">
        <f t="shared" si="224"/>
        <v>148.5053694589833</v>
      </c>
      <c r="Q532" s="44">
        <f t="shared" si="225"/>
        <v>2.8064244977286202E-7</v>
      </c>
      <c r="R532" s="73">
        <f t="shared" si="226"/>
        <v>3146.457386183074</v>
      </c>
      <c r="S532" s="73">
        <f>Q532/(1/Mtc+1/(path_DqDp-V531))</f>
        <v>2.0509397006338381E-7</v>
      </c>
      <c r="T532" s="52">
        <f>D532*S532/(path_DqDp-E532/D532)</f>
        <v>3.7087390279437232E-4</v>
      </c>
      <c r="U532" s="73">
        <f t="shared" si="227"/>
        <v>3146.4804697907598</v>
      </c>
      <c r="V532" s="14">
        <f t="shared" si="228"/>
        <v>1.2599907561948489</v>
      </c>
      <c r="W532">
        <f t="shared" si="229"/>
        <v>3964.536306483983</v>
      </c>
      <c r="X532">
        <f t="shared" si="230"/>
        <v>2.8862000830731651E-10</v>
      </c>
      <c r="Y532" s="44">
        <f t="shared" si="231"/>
        <v>-2.0974410625377866E-2</v>
      </c>
      <c r="Z532">
        <f t="shared" si="232"/>
        <v>2.8269407287938788E-9</v>
      </c>
      <c r="AA532" s="43">
        <f t="shared" si="233"/>
        <v>0.15280756333967196</v>
      </c>
    </row>
    <row r="533" spans="1:27">
      <c r="A533" s="74">
        <f t="shared" si="236"/>
        <v>525</v>
      </c>
      <c r="B533" s="73">
        <f t="shared" si="213"/>
        <v>14.581609313121268</v>
      </c>
      <c r="C533" s="51">
        <f t="shared" si="214"/>
        <v>-2.0974410625377868</v>
      </c>
      <c r="D533" s="73">
        <f t="shared" si="215"/>
        <v>3146.4804697907598</v>
      </c>
      <c r="E533" s="73">
        <f t="shared" si="216"/>
        <v>3964.536306483983</v>
      </c>
      <c r="F533" s="14">
        <f t="shared" si="217"/>
        <v>0.63355906048604427</v>
      </c>
      <c r="G533" s="14">
        <f>F533-(Gamma-lambda*LN(D533))</f>
        <v>-6.1630342574185648E-2</v>
      </c>
      <c r="H533" s="15">
        <f t="shared" si="218"/>
        <v>393.57801500768721</v>
      </c>
      <c r="I533" s="15">
        <f t="shared" si="219"/>
        <v>1284.99042001727</v>
      </c>
      <c r="J533" s="73">
        <f t="shared" si="220"/>
        <v>3146.457386183074</v>
      </c>
      <c r="K533" s="73">
        <f t="shared" si="234"/>
        <v>1.26</v>
      </c>
      <c r="L533" s="73">
        <f t="shared" si="221"/>
        <v>1.2599907561948489</v>
      </c>
      <c r="M533" s="73">
        <f t="shared" si="222"/>
        <v>9.2438051511045671E-6</v>
      </c>
      <c r="N533" s="44">
        <f t="shared" si="235"/>
        <v>2.0000000000000001E-4</v>
      </c>
      <c r="O533" s="44">
        <f t="shared" si="223"/>
        <v>1.8487610302209134E-9</v>
      </c>
      <c r="P533" s="14">
        <f t="shared" si="224"/>
        <v>148.50536913509492</v>
      </c>
      <c r="Q533" s="44">
        <f t="shared" si="225"/>
        <v>2.7455093923553514E-7</v>
      </c>
      <c r="R533" s="73">
        <f t="shared" si="226"/>
        <v>3146.4582500459051</v>
      </c>
      <c r="S533" s="73">
        <f>Q533/(1/Mtc+1/(path_DqDp-V532))</f>
        <v>2.0064227407669578E-7</v>
      </c>
      <c r="T533" s="52">
        <f>D533*S533/(path_DqDp-E533/D533)</f>
        <v>3.6282393271436204E-4</v>
      </c>
      <c r="U533" s="73">
        <f t="shared" si="227"/>
        <v>3146.4808326146926</v>
      </c>
      <c r="V533" s="14">
        <f t="shared" si="228"/>
        <v>1.2599909568370842</v>
      </c>
      <c r="W533">
        <f t="shared" si="229"/>
        <v>3964.537394955732</v>
      </c>
      <c r="X533">
        <f t="shared" si="230"/>
        <v>2.8235536005745918E-10</v>
      </c>
      <c r="Y533" s="44">
        <f t="shared" si="231"/>
        <v>-2.0974408494261475E-2</v>
      </c>
      <c r="Z533">
        <f t="shared" si="232"/>
        <v>2.7655806662635426E-9</v>
      </c>
      <c r="AA533" s="43">
        <f t="shared" si="233"/>
        <v>0.15300756610525262</v>
      </c>
    </row>
    <row r="534" spans="1:27">
      <c r="A534" s="74">
        <f t="shared" si="236"/>
        <v>526</v>
      </c>
      <c r="B534" s="73">
        <f t="shared" si="213"/>
        <v>14.601609660716546</v>
      </c>
      <c r="C534" s="51">
        <f t="shared" si="214"/>
        <v>-2.0974408494261474</v>
      </c>
      <c r="D534" s="73">
        <f t="shared" si="215"/>
        <v>3146.4808326146926</v>
      </c>
      <c r="E534" s="73">
        <f t="shared" si="216"/>
        <v>3964.537394955732</v>
      </c>
      <c r="F534" s="14">
        <f t="shared" si="217"/>
        <v>0.63355905700060455</v>
      </c>
      <c r="G534" s="14">
        <f>F534-(Gamma-lambda*LN(D534))</f>
        <v>-6.1630344329959841E-2</v>
      </c>
      <c r="H534" s="15">
        <f t="shared" si="218"/>
        <v>393.57803769963152</v>
      </c>
      <c r="I534" s="15">
        <f t="shared" si="219"/>
        <v>1284.9905654491336</v>
      </c>
      <c r="J534" s="73">
        <f t="shared" si="220"/>
        <v>3146.4582500459051</v>
      </c>
      <c r="K534" s="73">
        <f t="shared" si="234"/>
        <v>1.26</v>
      </c>
      <c r="L534" s="73">
        <f t="shared" si="221"/>
        <v>1.2599909568370842</v>
      </c>
      <c r="M534" s="73">
        <f t="shared" si="222"/>
        <v>9.0431629158338467E-6</v>
      </c>
      <c r="N534" s="44">
        <f t="shared" si="235"/>
        <v>2.0000000000000001E-4</v>
      </c>
      <c r="O534" s="44">
        <f t="shared" si="223"/>
        <v>1.8086325831667695E-9</v>
      </c>
      <c r="P534" s="14">
        <f t="shared" si="224"/>
        <v>148.5053688182368</v>
      </c>
      <c r="Q534" s="44">
        <f t="shared" si="225"/>
        <v>2.6859164881986145E-7</v>
      </c>
      <c r="R534" s="73">
        <f t="shared" si="226"/>
        <v>3146.4590951583145</v>
      </c>
      <c r="S534" s="73">
        <f>Q534/(1/Mtc+1/(path_DqDp-V533))</f>
        <v>1.962872054174051E-7</v>
      </c>
      <c r="T534" s="52">
        <f>D534*S534/(path_DqDp-E534/D534)</f>
        <v>3.5494868946812778E-4</v>
      </c>
      <c r="U534" s="73">
        <f t="shared" si="227"/>
        <v>3146.4811875633823</v>
      </c>
      <c r="V534" s="14">
        <f t="shared" si="228"/>
        <v>1.259991153124252</v>
      </c>
      <c r="W534">
        <f t="shared" si="229"/>
        <v>3964.5384598017517</v>
      </c>
      <c r="X534">
        <f t="shared" si="230"/>
        <v>2.7622668913842576E-10</v>
      </c>
      <c r="Y534" s="44">
        <f t="shared" si="231"/>
        <v>-2.0974406409402204E-2</v>
      </c>
      <c r="Z534">
        <f t="shared" si="232"/>
        <v>2.7055524387697137E-9</v>
      </c>
      <c r="AA534" s="43">
        <f t="shared" si="233"/>
        <v>0.15320756881080505</v>
      </c>
    </row>
    <row r="535" spans="1:27">
      <c r="A535" s="74">
        <f t="shared" si="236"/>
        <v>527</v>
      </c>
      <c r="B535" s="73">
        <f t="shared" si="213"/>
        <v>14.621610000767099</v>
      </c>
      <c r="C535" s="51">
        <f t="shared" si="214"/>
        <v>-2.0974406409402202</v>
      </c>
      <c r="D535" s="73">
        <f t="shared" si="215"/>
        <v>3146.4811875633823</v>
      </c>
      <c r="E535" s="73">
        <f t="shared" si="216"/>
        <v>3964.5384598017517</v>
      </c>
      <c r="F535" s="14">
        <f t="shared" si="217"/>
        <v>0.63355905359081832</v>
      </c>
      <c r="G535" s="14">
        <f>F535-(Gamma-lambda*LN(D535))</f>
        <v>-6.1630346047623852E-2</v>
      </c>
      <c r="H535" s="15">
        <f t="shared" si="218"/>
        <v>393.57805989903653</v>
      </c>
      <c r="I535" s="15">
        <f t="shared" si="219"/>
        <v>1284.9907077243383</v>
      </c>
      <c r="J535" s="73">
        <f t="shared" si="220"/>
        <v>3146.4590951583145</v>
      </c>
      <c r="K535" s="73">
        <f t="shared" si="234"/>
        <v>1.26</v>
      </c>
      <c r="L535" s="73">
        <f t="shared" si="221"/>
        <v>1.259991153124252</v>
      </c>
      <c r="M535" s="73">
        <f t="shared" si="222"/>
        <v>8.8468757479809312E-6</v>
      </c>
      <c r="N535" s="44">
        <f t="shared" si="235"/>
        <v>2.0000000000000001E-4</v>
      </c>
      <c r="O535" s="44">
        <f t="shared" si="223"/>
        <v>1.7693751495961864E-9</v>
      </c>
      <c r="P535" s="14">
        <f t="shared" si="224"/>
        <v>148.50536850825623</v>
      </c>
      <c r="Q535" s="44">
        <f t="shared" si="225"/>
        <v>2.6276170862013263E-7</v>
      </c>
      <c r="R535" s="73">
        <f t="shared" si="226"/>
        <v>3146.4599219272823</v>
      </c>
      <c r="S535" s="73">
        <f>Q535/(1/Mtc+1/(path_DqDp-V534))</f>
        <v>1.9202666672138475E-7</v>
      </c>
      <c r="T535" s="52">
        <f>D535*S535/(path_DqDp-E535/D535)</f>
        <v>3.4724438064451197E-4</v>
      </c>
      <c r="U535" s="73">
        <f t="shared" si="227"/>
        <v>3146.4815348077627</v>
      </c>
      <c r="V535" s="14">
        <f t="shared" si="228"/>
        <v>1.2599913451508828</v>
      </c>
      <c r="W535">
        <f t="shared" si="229"/>
        <v>3964.5395015348472</v>
      </c>
      <c r="X535">
        <f t="shared" si="230"/>
        <v>2.7023104412907886E-10</v>
      </c>
      <c r="Y535" s="44">
        <f t="shared" si="231"/>
        <v>-2.0974404369796012E-2</v>
      </c>
      <c r="Z535">
        <f t="shared" si="232"/>
        <v>2.646827152229059E-9</v>
      </c>
      <c r="AA535" s="43">
        <f t="shared" si="233"/>
        <v>0.1534075714576322</v>
      </c>
    </row>
    <row r="536" spans="1:27">
      <c r="A536" s="74">
        <f t="shared" si="236"/>
        <v>528</v>
      </c>
      <c r="B536" s="73">
        <f t="shared" si="213"/>
        <v>14.641610333436686</v>
      </c>
      <c r="C536" s="51">
        <f t="shared" si="214"/>
        <v>-2.0974404369796011</v>
      </c>
      <c r="D536" s="73">
        <f t="shared" si="215"/>
        <v>3146.4815348077627</v>
      </c>
      <c r="E536" s="73">
        <f t="shared" si="216"/>
        <v>3964.5395015348472</v>
      </c>
      <c r="F536" s="14">
        <f t="shared" si="217"/>
        <v>0.63355905025504344</v>
      </c>
      <c r="G536" s="14">
        <f>F536-(Gamma-lambda*LN(D536))</f>
        <v>-6.1630347728004908E-2</v>
      </c>
      <c r="H536" s="15">
        <f t="shared" si="218"/>
        <v>393.57808161659301</v>
      </c>
      <c r="I536" s="15">
        <f t="shared" si="219"/>
        <v>1284.9908469114</v>
      </c>
      <c r="J536" s="73">
        <f t="shared" si="220"/>
        <v>3146.4599219272823</v>
      </c>
      <c r="K536" s="73">
        <f t="shared" si="234"/>
        <v>1.26</v>
      </c>
      <c r="L536" s="73">
        <f t="shared" si="221"/>
        <v>1.2599913451508828</v>
      </c>
      <c r="M536" s="73">
        <f t="shared" si="222"/>
        <v>8.6548491171622999E-6</v>
      </c>
      <c r="N536" s="44">
        <f t="shared" si="235"/>
        <v>2.0000000000000001E-4</v>
      </c>
      <c r="O536" s="44">
        <f t="shared" si="223"/>
        <v>1.7309698234324601E-9</v>
      </c>
      <c r="P536" s="14">
        <f t="shared" si="224"/>
        <v>148.50536820500395</v>
      </c>
      <c r="Q536" s="44">
        <f t="shared" si="225"/>
        <v>2.5705831098058814E-7</v>
      </c>
      <c r="R536" s="73">
        <f t="shared" si="226"/>
        <v>3146.4607307509555</v>
      </c>
      <c r="S536" s="73">
        <f>Q536/(1/Mtc+1/(path_DqDp-V535))</f>
        <v>1.8785860611835961E-7</v>
      </c>
      <c r="T536" s="52">
        <f>D536*S536/(path_DqDp-E536/D536)</f>
        <v>3.3970729608663879E-4</v>
      </c>
      <c r="U536" s="73">
        <f t="shared" si="227"/>
        <v>3146.4818745150587</v>
      </c>
      <c r="V536" s="14">
        <f t="shared" si="228"/>
        <v>1.2599915330094547</v>
      </c>
      <c r="W536">
        <f t="shared" si="229"/>
        <v>3964.5405206566916</v>
      </c>
      <c r="X536">
        <f t="shared" si="230"/>
        <v>2.6436553762476842E-10</v>
      </c>
      <c r="Y536" s="44">
        <f t="shared" si="231"/>
        <v>-2.097440237446065E-2</v>
      </c>
      <c r="Z536">
        <f t="shared" si="232"/>
        <v>2.5893765226436827E-9</v>
      </c>
      <c r="AA536" s="43">
        <f t="shared" si="233"/>
        <v>0.15360757404700873</v>
      </c>
    </row>
    <row r="537" spans="1:27">
      <c r="A537" s="74">
        <f t="shared" si="236"/>
        <v>529</v>
      </c>
      <c r="B537" s="73">
        <f t="shared" si="213"/>
        <v>14.661610658885518</v>
      </c>
      <c r="C537" s="51">
        <f t="shared" si="214"/>
        <v>-2.0974402374460648</v>
      </c>
      <c r="D537" s="73">
        <f t="shared" si="215"/>
        <v>3146.4818745150587</v>
      </c>
      <c r="E537" s="73">
        <f t="shared" si="216"/>
        <v>3964.5405206566916</v>
      </c>
      <c r="F537" s="14">
        <f t="shared" si="217"/>
        <v>0.63355904699167365</v>
      </c>
      <c r="G537" s="14">
        <f>F537-(Gamma-lambda*LN(D537))</f>
        <v>-6.1630349371912141E-2</v>
      </c>
      <c r="H537" s="15">
        <f t="shared" si="218"/>
        <v>393.57810286275969</v>
      </c>
      <c r="I537" s="15">
        <f t="shared" si="219"/>
        <v>1284.9909830773486</v>
      </c>
      <c r="J537" s="73">
        <f t="shared" si="220"/>
        <v>3146.4607307509555</v>
      </c>
      <c r="K537" s="73">
        <f t="shared" si="234"/>
        <v>1.26</v>
      </c>
      <c r="L537" s="73">
        <f t="shared" si="221"/>
        <v>1.2599915330094547</v>
      </c>
      <c r="M537" s="73">
        <f t="shared" si="222"/>
        <v>8.466990545352715E-6</v>
      </c>
      <c r="N537" s="44">
        <f t="shared" si="235"/>
        <v>2.0000000000000001E-4</v>
      </c>
      <c r="O537" s="44">
        <f t="shared" si="223"/>
        <v>1.6933981090705431E-9</v>
      </c>
      <c r="P537" s="14">
        <f t="shared" si="224"/>
        <v>148.50536790833397</v>
      </c>
      <c r="Q537" s="44">
        <f t="shared" si="225"/>
        <v>2.5147870920279806E-7</v>
      </c>
      <c r="R537" s="73">
        <f t="shared" si="226"/>
        <v>3146.4615220188384</v>
      </c>
      <c r="S537" s="73">
        <f>Q537/(1/Mtc+1/(path_DqDp-V536))</f>
        <v>1.8378101628719407E-7</v>
      </c>
      <c r="T537" s="52">
        <f>D537*S537/(path_DqDp-E537/D537)</f>
        <v>3.3233380618414828E-4</v>
      </c>
      <c r="U537" s="73">
        <f t="shared" si="227"/>
        <v>3146.4822068488647</v>
      </c>
      <c r="V537" s="14">
        <f t="shared" si="228"/>
        <v>1.2599917167904384</v>
      </c>
      <c r="W537">
        <f t="shared" si="229"/>
        <v>3964.5415176580686</v>
      </c>
      <c r="X537">
        <f t="shared" si="230"/>
        <v>2.5862734490810336E-10</v>
      </c>
      <c r="Y537" s="44">
        <f t="shared" si="231"/>
        <v>-2.0974400422435195E-2</v>
      </c>
      <c r="Z537">
        <f t="shared" si="232"/>
        <v>2.5331728818771357E-9</v>
      </c>
      <c r="AA537" s="43">
        <f t="shared" si="233"/>
        <v>0.1538075765801816</v>
      </c>
    </row>
    <row r="538" spans="1:27">
      <c r="A538" s="74">
        <f t="shared" si="236"/>
        <v>530</v>
      </c>
      <c r="B538" s="73">
        <f t="shared" ref="B538:B601" si="237">100*AA537+C538/3</f>
        <v>14.681610977270321</v>
      </c>
      <c r="C538" s="51">
        <f t="shared" ref="C538:C601" si="238">100*Y537</f>
        <v>-2.0974400422435195</v>
      </c>
      <c r="D538" s="73">
        <f t="shared" ref="D538:D601" si="239">U537</f>
        <v>3146.4822068488647</v>
      </c>
      <c r="E538" s="73">
        <f t="shared" ref="E538:E601" si="240">W537</f>
        <v>3964.5415176580686</v>
      </c>
      <c r="F538" s="14">
        <f t="shared" ref="F538:F601" si="241">F$9-(1+F$9)*C537/100</f>
        <v>0.63355904379913697</v>
      </c>
      <c r="G538" s="14">
        <f>F538-(Gamma-lambda*LN(D538))</f>
        <v>-6.1630350980137472E-2</v>
      </c>
      <c r="H538" s="15">
        <f t="shared" ref="H538:H601" si="242">Gmax*(U537/_p0)^G_exponent</f>
        <v>393.57812364776828</v>
      </c>
      <c r="I538" s="15">
        <f t="shared" ref="I538:I601" si="243">0.001*D538*(1+F538)/kappa</f>
        <v>1284.9911162877574</v>
      </c>
      <c r="J538" s="73">
        <f t="shared" ref="J538:J601" si="244">R537</f>
        <v>3146.4615220188384</v>
      </c>
      <c r="K538" s="73">
        <f t="shared" si="234"/>
        <v>1.26</v>
      </c>
      <c r="L538" s="73">
        <f t="shared" ref="L538:L601" si="245">E538/D538</f>
        <v>1.2599917167904384</v>
      </c>
      <c r="M538" s="73">
        <f t="shared" ref="M538:M601" si="246">K538-L538</f>
        <v>8.2832095615881229E-6</v>
      </c>
      <c r="N538" s="44">
        <f t="shared" si="235"/>
        <v>2.0000000000000001E-4</v>
      </c>
      <c r="O538" s="44">
        <f t="shared" ref="O538:O601" si="247">N538*M538</f>
        <v>1.6566419123176246E-9</v>
      </c>
      <c r="P538" s="14">
        <f t="shared" ref="P538:P601" si="248">(1+F538)/(lambda-kappa)</f>
        <v>148.50536761810338</v>
      </c>
      <c r="Q538" s="44">
        <f t="shared" ref="Q538:Q601" si="249">P538*O538</f>
        <v>2.4602021620028662E-7</v>
      </c>
      <c r="R538" s="73">
        <f t="shared" ref="R538:R601" si="250">J538*(1+Q538)</f>
        <v>3146.4622961119821</v>
      </c>
      <c r="S538" s="73">
        <f>Q538/(1/Mtc+1/(path_DqDp-V537))</f>
        <v>1.79791933472625E-7</v>
      </c>
      <c r="T538" s="52">
        <f>D538*S538/(path_DqDp-E538/D538)</f>
        <v>3.2512036009568616E-4</v>
      </c>
      <c r="U538" s="73">
        <f t="shared" ref="U538:U601" si="251">D538+T538</f>
        <v>3146.482531969225</v>
      </c>
      <c r="V538" s="14">
        <f t="shared" ref="V538:V601" si="252">Mtc*(1+LN(R538/U538))</f>
        <v>1.2599918965823402</v>
      </c>
      <c r="W538">
        <f t="shared" ref="W538:W601" si="253">V538*U538</f>
        <v>3964.542493019108</v>
      </c>
      <c r="X538">
        <f t="shared" ref="X538:X601" si="254">T538/(I538*MPa_to_kPa)</f>
        <v>2.5301370256545774E-10</v>
      </c>
      <c r="Y538" s="44">
        <f t="shared" ref="Y538:Y601" si="255">Y537+(X538+O538)</f>
        <v>-2.0974398512779581E-2</v>
      </c>
      <c r="Z538">
        <f t="shared" ref="Z538:Z601" si="256">(W538-W537)/(H538*MPa_to_kPa)</f>
        <v>2.4781891591666834E-9</v>
      </c>
      <c r="AA538" s="43">
        <f t="shared" ref="AA538:AA601" si="257">AA537+(Z538+N538)</f>
        <v>0.15400757905837076</v>
      </c>
    </row>
    <row r="539" spans="1:27">
      <c r="A539" s="74">
        <f t="shared" si="236"/>
        <v>531</v>
      </c>
      <c r="B539" s="73">
        <f t="shared" si="237"/>
        <v>14.701611288744422</v>
      </c>
      <c r="C539" s="51">
        <f t="shared" si="238"/>
        <v>-2.097439851277958</v>
      </c>
      <c r="D539" s="73">
        <f t="shared" si="239"/>
        <v>3146.482531969225</v>
      </c>
      <c r="E539" s="73">
        <f t="shared" si="240"/>
        <v>3964.542493019108</v>
      </c>
      <c r="F539" s="14">
        <f t="shared" si="241"/>
        <v>0.6335590406758963</v>
      </c>
      <c r="G539" s="14">
        <f>F539-(Gamma-lambda*LN(D539))</f>
        <v>-6.163035255345517E-2</v>
      </c>
      <c r="H539" s="15">
        <f t="shared" si="242"/>
        <v>393.57814398162839</v>
      </c>
      <c r="I539" s="15">
        <f t="shared" si="243"/>
        <v>1284.9912466067781</v>
      </c>
      <c r="J539" s="73">
        <f t="shared" si="244"/>
        <v>3146.4622961119821</v>
      </c>
      <c r="K539" s="73">
        <f t="shared" si="234"/>
        <v>1.26</v>
      </c>
      <c r="L539" s="73">
        <f t="shared" si="245"/>
        <v>1.2599918965823402</v>
      </c>
      <c r="M539" s="73">
        <f t="shared" si="246"/>
        <v>8.103417659777179E-6</v>
      </c>
      <c r="N539" s="44">
        <f t="shared" si="235"/>
        <v>2.0000000000000001E-4</v>
      </c>
      <c r="O539" s="44">
        <f t="shared" si="247"/>
        <v>1.6206835319554358E-9</v>
      </c>
      <c r="P539" s="14">
        <f t="shared" si="248"/>
        <v>148.5053673341724</v>
      </c>
      <c r="Q539" s="44">
        <f t="shared" si="249"/>
        <v>2.4068020324548593E-7</v>
      </c>
      <c r="R539" s="73">
        <f t="shared" si="250"/>
        <v>3146.4630534031671</v>
      </c>
      <c r="S539" s="73">
        <f>Q539/(1/Mtc+1/(path_DqDp-V538))</f>
        <v>1.7588943656947358E-7</v>
      </c>
      <c r="T539" s="52">
        <f>D539*S539/(path_DqDp-E539/D539)</f>
        <v>3.1806348409339292E-4</v>
      </c>
      <c r="U539" s="73">
        <f t="shared" si="251"/>
        <v>3146.4828500327089</v>
      </c>
      <c r="V539" s="14">
        <f t="shared" si="252"/>
        <v>1.2599920724717468</v>
      </c>
      <c r="W539">
        <f t="shared" si="253"/>
        <v>3964.5434472095217</v>
      </c>
      <c r="X539">
        <f t="shared" si="254"/>
        <v>2.4752190719842619E-10</v>
      </c>
      <c r="Y539" s="44">
        <f t="shared" si="255"/>
        <v>-2.0974396644574143E-2</v>
      </c>
      <c r="Z539">
        <f t="shared" si="256"/>
        <v>2.4243988857439823E-9</v>
      </c>
      <c r="AA539" s="43">
        <f t="shared" si="257"/>
        <v>0.15420758148276964</v>
      </c>
    </row>
    <row r="540" spans="1:27">
      <c r="A540" s="74">
        <f t="shared" si="236"/>
        <v>532</v>
      </c>
      <c r="B540" s="73">
        <f t="shared" si="237"/>
        <v>14.721611593457824</v>
      </c>
      <c r="C540" s="51">
        <f t="shared" si="238"/>
        <v>-2.0974396644574145</v>
      </c>
      <c r="D540" s="73">
        <f t="shared" si="239"/>
        <v>3146.4828500327089</v>
      </c>
      <c r="E540" s="73">
        <f t="shared" si="240"/>
        <v>3964.5434472095217</v>
      </c>
      <c r="F540" s="14">
        <f t="shared" si="241"/>
        <v>0.6335590376204473</v>
      </c>
      <c r="G540" s="14">
        <f>F540-(Gamma-lambda*LN(D540))</f>
        <v>-6.1630354092623074E-2</v>
      </c>
      <c r="H540" s="15">
        <f t="shared" si="242"/>
        <v>393.57816387413237</v>
      </c>
      <c r="I540" s="15">
        <f t="shared" si="243"/>
        <v>1284.9913740971683</v>
      </c>
      <c r="J540" s="73">
        <f t="shared" si="244"/>
        <v>3146.4630534031671</v>
      </c>
      <c r="K540" s="73">
        <f t="shared" si="234"/>
        <v>1.26</v>
      </c>
      <c r="L540" s="73">
        <f t="shared" si="245"/>
        <v>1.2599920724717468</v>
      </c>
      <c r="M540" s="73">
        <f t="shared" si="246"/>
        <v>7.9275282531821034E-6</v>
      </c>
      <c r="N540" s="44">
        <f t="shared" si="235"/>
        <v>2.0000000000000001E-4</v>
      </c>
      <c r="O540" s="44">
        <f t="shared" si="247"/>
        <v>1.5855056506364207E-9</v>
      </c>
      <c r="P540" s="14">
        <f t="shared" si="248"/>
        <v>148.50536705640431</v>
      </c>
      <c r="Q540" s="44">
        <f t="shared" si="249"/>
        <v>2.3545609861776479E-7</v>
      </c>
      <c r="R540" s="73">
        <f t="shared" si="250"/>
        <v>3146.4637942570821</v>
      </c>
      <c r="S540" s="73">
        <f>Q540/(1/Mtc+1/(path_DqDp-V539))</f>
        <v>1.7207164613456423E-7</v>
      </c>
      <c r="T540" s="52">
        <f>D540*S540/(path_DqDp-E540/D540)</f>
        <v>3.1115977977664254E-4</v>
      </c>
      <c r="U540" s="73">
        <f t="shared" si="251"/>
        <v>3146.4831611924888</v>
      </c>
      <c r="V540" s="14">
        <f t="shared" si="252"/>
        <v>1.259992244543364</v>
      </c>
      <c r="W540">
        <f t="shared" si="253"/>
        <v>3964.5443806888234</v>
      </c>
      <c r="X540">
        <f t="shared" si="254"/>
        <v>2.4214931403353787E-10</v>
      </c>
      <c r="Y540" s="44">
        <f t="shared" si="255"/>
        <v>-2.0974394816919179E-2</v>
      </c>
      <c r="Z540">
        <f t="shared" si="256"/>
        <v>2.3717761486173964E-9</v>
      </c>
      <c r="AA540" s="43">
        <f t="shared" si="257"/>
        <v>0.15440758385454578</v>
      </c>
    </row>
    <row r="541" spans="1:27">
      <c r="A541" s="74">
        <f t="shared" si="236"/>
        <v>533</v>
      </c>
      <c r="B541" s="73">
        <f t="shared" si="237"/>
        <v>14.741611891557273</v>
      </c>
      <c r="C541" s="51">
        <f t="shared" si="238"/>
        <v>-2.097439481691918</v>
      </c>
      <c r="D541" s="73">
        <f t="shared" si="239"/>
        <v>3146.4831611924888</v>
      </c>
      <c r="E541" s="73">
        <f t="shared" si="240"/>
        <v>3964.5443806888234</v>
      </c>
      <c r="F541" s="14">
        <f t="shared" si="241"/>
        <v>0.63355903463131857</v>
      </c>
      <c r="G541" s="14">
        <f>F541-(Gamma-lambda*LN(D541))</f>
        <v>-6.1630355598382369E-2</v>
      </c>
      <c r="H541" s="15">
        <f t="shared" si="242"/>
        <v>393.57818333486</v>
      </c>
      <c r="I541" s="15">
        <f t="shared" si="243"/>
        <v>1284.9914988203254</v>
      </c>
      <c r="J541" s="73">
        <f t="shared" si="244"/>
        <v>3146.4637942570821</v>
      </c>
      <c r="K541" s="73">
        <f t="shared" si="234"/>
        <v>1.26</v>
      </c>
      <c r="L541" s="73">
        <f t="shared" si="245"/>
        <v>1.259992244543364</v>
      </c>
      <c r="M541" s="73">
        <f t="shared" si="246"/>
        <v>7.7554566360049648E-6</v>
      </c>
      <c r="N541" s="44">
        <f t="shared" si="235"/>
        <v>2.0000000000000001E-4</v>
      </c>
      <c r="O541" s="44">
        <f t="shared" si="247"/>
        <v>1.5510913272009931E-9</v>
      </c>
      <c r="P541" s="14">
        <f t="shared" si="248"/>
        <v>148.50536678466534</v>
      </c>
      <c r="Q541" s="44">
        <f t="shared" si="249"/>
        <v>2.3034538646249684E-7</v>
      </c>
      <c r="R541" s="73">
        <f t="shared" si="250"/>
        <v>3146.4645190305009</v>
      </c>
      <c r="S541" s="73">
        <f>Q541/(1/Mtc+1/(path_DqDp-V540))</f>
        <v>1.6833672355287496E-7</v>
      </c>
      <c r="T541" s="52">
        <f>D541*S541/(path_DqDp-E541/D541)</f>
        <v>3.0440592256465742E-4</v>
      </c>
      <c r="U541" s="73">
        <f t="shared" si="251"/>
        <v>3146.4834655984114</v>
      </c>
      <c r="V541" s="14">
        <f t="shared" si="252"/>
        <v>1.2599924128800601</v>
      </c>
      <c r="W541">
        <f t="shared" si="253"/>
        <v>3964.5452939065563</v>
      </c>
      <c r="X541">
        <f t="shared" si="254"/>
        <v>2.368933357490026E-10</v>
      </c>
      <c r="Y541" s="44">
        <f t="shared" si="255"/>
        <v>-2.0974393028934515E-2</v>
      </c>
      <c r="Z541">
        <f t="shared" si="256"/>
        <v>2.3202956148348719E-9</v>
      </c>
      <c r="AA541" s="43">
        <f t="shared" si="257"/>
        <v>0.15460758617484141</v>
      </c>
    </row>
    <row r="542" spans="1:27">
      <c r="A542" s="74">
        <f t="shared" si="236"/>
        <v>534</v>
      </c>
      <c r="B542" s="73">
        <f t="shared" si="237"/>
        <v>14.761612183186323</v>
      </c>
      <c r="C542" s="51">
        <f t="shared" si="238"/>
        <v>-2.0974393028934517</v>
      </c>
      <c r="D542" s="73">
        <f t="shared" si="239"/>
        <v>3146.4834655984114</v>
      </c>
      <c r="E542" s="73">
        <f t="shared" si="240"/>
        <v>3964.5452939065563</v>
      </c>
      <c r="F542" s="14">
        <f t="shared" si="241"/>
        <v>0.63355903170707062</v>
      </c>
      <c r="G542" s="14">
        <f>F542-(Gamma-lambda*LN(D542))</f>
        <v>-6.1630357071458142E-2</v>
      </c>
      <c r="H542" s="15">
        <f t="shared" si="242"/>
        <v>393.57820237318327</v>
      </c>
      <c r="I542" s="15">
        <f t="shared" si="243"/>
        <v>1284.991620836312</v>
      </c>
      <c r="J542" s="73">
        <f t="shared" si="244"/>
        <v>3146.4645190305009</v>
      </c>
      <c r="K542" s="73">
        <f t="shared" si="234"/>
        <v>1.26</v>
      </c>
      <c r="L542" s="73">
        <f t="shared" si="245"/>
        <v>1.2599924128800601</v>
      </c>
      <c r="M542" s="73">
        <f t="shared" si="246"/>
        <v>7.5871199398669376E-6</v>
      </c>
      <c r="N542" s="44">
        <f t="shared" si="235"/>
        <v>2.0000000000000001E-4</v>
      </c>
      <c r="O542" s="44">
        <f t="shared" si="247"/>
        <v>1.5174239879733876E-9</v>
      </c>
      <c r="P542" s="14">
        <f t="shared" si="248"/>
        <v>148.50536651882462</v>
      </c>
      <c r="Q542" s="44">
        <f t="shared" si="249"/>
        <v>2.2534560549844443E-7</v>
      </c>
      <c r="R542" s="73">
        <f t="shared" si="250"/>
        <v>3146.4652280724531</v>
      </c>
      <c r="S542" s="73">
        <f>Q542/(1/Mtc+1/(path_DqDp-V541))</f>
        <v>1.646828700928382E-7</v>
      </c>
      <c r="T542" s="52">
        <f>D542*S542/(path_DqDp-E542/D542)</f>
        <v>2.9779865998865243E-4</v>
      </c>
      <c r="U542" s="73">
        <f t="shared" si="251"/>
        <v>3146.4837633970715</v>
      </c>
      <c r="V542" s="14">
        <f t="shared" si="252"/>
        <v>1.2599925775629037</v>
      </c>
      <c r="W542">
        <f t="shared" si="253"/>
        <v>3964.5461873025019</v>
      </c>
      <c r="X542">
        <f t="shared" si="254"/>
        <v>2.3175144114545738E-10</v>
      </c>
      <c r="Y542" s="44">
        <f t="shared" si="255"/>
        <v>-2.0974391279759086E-2</v>
      </c>
      <c r="Z542">
        <f t="shared" si="256"/>
        <v>2.2699324818000808E-9</v>
      </c>
      <c r="AA542" s="43">
        <f t="shared" si="257"/>
        <v>0.15480758844477388</v>
      </c>
    </row>
    <row r="543" spans="1:27">
      <c r="A543" s="74">
        <f t="shared" si="236"/>
        <v>535</v>
      </c>
      <c r="B543" s="73">
        <f t="shared" si="237"/>
        <v>14.781612468485418</v>
      </c>
      <c r="C543" s="51">
        <f t="shared" si="238"/>
        <v>-2.0974391279759086</v>
      </c>
      <c r="D543" s="73">
        <f t="shared" si="239"/>
        <v>3146.4837633970715</v>
      </c>
      <c r="E543" s="73">
        <f t="shared" si="240"/>
        <v>3964.5461873025019</v>
      </c>
      <c r="F543" s="14">
        <f t="shared" si="241"/>
        <v>0.63355902884629522</v>
      </c>
      <c r="G543" s="14">
        <f>F543-(Gamma-lambda*LN(D543))</f>
        <v>-6.1630358512559935E-2</v>
      </c>
      <c r="H543" s="15">
        <f t="shared" si="242"/>
        <v>393.57822099827058</v>
      </c>
      <c r="I543" s="15">
        <f t="shared" si="243"/>
        <v>1284.9917402038891</v>
      </c>
      <c r="J543" s="73">
        <f t="shared" si="244"/>
        <v>3146.4652280724531</v>
      </c>
      <c r="K543" s="73">
        <f t="shared" si="234"/>
        <v>1.26</v>
      </c>
      <c r="L543" s="73">
        <f t="shared" si="245"/>
        <v>1.2599925775629037</v>
      </c>
      <c r="M543" s="73">
        <f t="shared" si="246"/>
        <v>7.4224370962827635E-6</v>
      </c>
      <c r="N543" s="44">
        <f t="shared" si="235"/>
        <v>2.0000000000000001E-4</v>
      </c>
      <c r="O543" s="44">
        <f t="shared" si="247"/>
        <v>1.4844874192565528E-9</v>
      </c>
      <c r="P543" s="14">
        <f t="shared" si="248"/>
        <v>148.50536625875412</v>
      </c>
      <c r="Q543" s="44">
        <f t="shared" si="249"/>
        <v>2.2045434790320707E-7</v>
      </c>
      <c r="R543" s="73">
        <f t="shared" si="250"/>
        <v>3146.465921724393</v>
      </c>
      <c r="S543" s="73">
        <f>Q543/(1/Mtc+1/(path_DqDp-V542))</f>
        <v>1.6110832609177425E-7</v>
      </c>
      <c r="T543" s="52">
        <f>D543*S543/(path_DqDp-E543/D543)</f>
        <v>2.9133481021927912E-4</v>
      </c>
      <c r="U543" s="73">
        <f t="shared" si="251"/>
        <v>3146.4840547318818</v>
      </c>
      <c r="V543" s="14">
        <f t="shared" si="252"/>
        <v>1.2599927386712046</v>
      </c>
      <c r="W543">
        <f t="shared" si="253"/>
        <v>3964.5470613069001</v>
      </c>
      <c r="X543">
        <f t="shared" si="254"/>
        <v>2.2672115399983283E-10</v>
      </c>
      <c r="Y543" s="44">
        <f t="shared" si="255"/>
        <v>-2.0974389568550512E-2</v>
      </c>
      <c r="Z543">
        <f t="shared" si="256"/>
        <v>2.2206625050016258E-9</v>
      </c>
      <c r="AA543" s="43">
        <f t="shared" si="257"/>
        <v>0.15500759066543637</v>
      </c>
    </row>
    <row r="544" spans="1:27">
      <c r="A544" s="74">
        <f t="shared" si="236"/>
        <v>536</v>
      </c>
      <c r="B544" s="73">
        <f t="shared" si="237"/>
        <v>14.801612747591953</v>
      </c>
      <c r="C544" s="51">
        <f t="shared" si="238"/>
        <v>-2.0974389568550511</v>
      </c>
      <c r="D544" s="73">
        <f t="shared" si="239"/>
        <v>3146.4840547318818</v>
      </c>
      <c r="E544" s="73">
        <f t="shared" si="240"/>
        <v>3964.5470613069001</v>
      </c>
      <c r="F544" s="14">
        <f t="shared" si="241"/>
        <v>0.63355902604761449</v>
      </c>
      <c r="G544" s="14">
        <f>F544-(Gamma-lambda*LN(D544))</f>
        <v>-6.163035992238175E-2</v>
      </c>
      <c r="H544" s="15">
        <f t="shared" si="242"/>
        <v>393.57823921909136</v>
      </c>
      <c r="I544" s="15">
        <f t="shared" si="243"/>
        <v>1284.9918569805404</v>
      </c>
      <c r="J544" s="73">
        <f t="shared" si="244"/>
        <v>3146.465921724393</v>
      </c>
      <c r="K544" s="73">
        <f t="shared" si="234"/>
        <v>1.26</v>
      </c>
      <c r="L544" s="73">
        <f t="shared" si="245"/>
        <v>1.2599927386712046</v>
      </c>
      <c r="M544" s="73">
        <f t="shared" si="246"/>
        <v>7.2613287953604555E-6</v>
      </c>
      <c r="N544" s="44">
        <f t="shared" si="235"/>
        <v>2.0000000000000001E-4</v>
      </c>
      <c r="O544" s="44">
        <f t="shared" si="247"/>
        <v>1.4522657590720913E-9</v>
      </c>
      <c r="P544" s="14">
        <f t="shared" si="248"/>
        <v>148.50536600432861</v>
      </c>
      <c r="Q544" s="44">
        <f t="shared" si="249"/>
        <v>2.1566925808655502E-7</v>
      </c>
      <c r="R544" s="73">
        <f t="shared" si="250"/>
        <v>3146.4666003203638</v>
      </c>
      <c r="S544" s="73">
        <f>Q544/(1/Mtc+1/(path_DqDp-V543))</f>
        <v>1.5761137005939328E-7</v>
      </c>
      <c r="T544" s="52">
        <f>D544*S544/(path_DqDp-E544/D544)</f>
        <v>2.8501126044589331E-4</v>
      </c>
      <c r="U544" s="73">
        <f t="shared" si="251"/>
        <v>3146.4843397431423</v>
      </c>
      <c r="V544" s="14">
        <f t="shared" si="252"/>
        <v>1.2599928962825506</v>
      </c>
      <c r="W544">
        <f t="shared" si="253"/>
        <v>3964.5479163406508</v>
      </c>
      <c r="X544">
        <f t="shared" si="254"/>
        <v>2.2180005180391542E-10</v>
      </c>
      <c r="Y544" s="44">
        <f t="shared" si="255"/>
        <v>-2.0974387894484702E-2</v>
      </c>
      <c r="Z544">
        <f t="shared" si="256"/>
        <v>2.1724619541063512E-9</v>
      </c>
      <c r="AA544" s="43">
        <f t="shared" si="257"/>
        <v>0.15520759283789834</v>
      </c>
    </row>
    <row r="545" spans="1:27">
      <c r="A545" s="74">
        <f t="shared" si="236"/>
        <v>537</v>
      </c>
      <c r="B545" s="73">
        <f t="shared" si="237"/>
        <v>14.821613020640344</v>
      </c>
      <c r="C545" s="51">
        <f t="shared" si="238"/>
        <v>-2.0974387894484701</v>
      </c>
      <c r="D545" s="73">
        <f t="shared" si="239"/>
        <v>3146.4843397431423</v>
      </c>
      <c r="E545" s="73">
        <f t="shared" si="240"/>
        <v>3964.5479163406508</v>
      </c>
      <c r="F545" s="14">
        <f t="shared" si="241"/>
        <v>0.63355902330968084</v>
      </c>
      <c r="G545" s="14">
        <f>F545-(Gamma-lambda*LN(D545))</f>
        <v>-6.1630361301602488E-2</v>
      </c>
      <c r="H545" s="15">
        <f t="shared" si="242"/>
        <v>393.57825704442052</v>
      </c>
      <c r="I545" s="15">
        <f t="shared" si="243"/>
        <v>1284.9919712225035</v>
      </c>
      <c r="J545" s="73">
        <f t="shared" si="244"/>
        <v>3146.4666003203638</v>
      </c>
      <c r="K545" s="73">
        <f t="shared" si="234"/>
        <v>1.26</v>
      </c>
      <c r="L545" s="73">
        <f t="shared" si="245"/>
        <v>1.2599928962825506</v>
      </c>
      <c r="M545" s="73">
        <f t="shared" si="246"/>
        <v>7.1037174493859823E-6</v>
      </c>
      <c r="N545" s="44">
        <f t="shared" si="235"/>
        <v>2.0000000000000001E-4</v>
      </c>
      <c r="O545" s="44">
        <f t="shared" si="247"/>
        <v>1.4207434898771966E-9</v>
      </c>
      <c r="P545" s="14">
        <f t="shared" si="248"/>
        <v>148.50536575542554</v>
      </c>
      <c r="Q545" s="44">
        <f t="shared" si="249"/>
        <v>2.109880316088528E-7</v>
      </c>
      <c r="R545" s="73">
        <f t="shared" si="250"/>
        <v>3146.4672641871584</v>
      </c>
      <c r="S545" s="73">
        <f>Q545/(1/Mtc+1/(path_DqDp-V544))</f>
        <v>1.5419031788733101E-7</v>
      </c>
      <c r="T545" s="52">
        <f>D545*S545/(path_DqDp-E545/D545)</f>
        <v>2.7882496544754689E-4</v>
      </c>
      <c r="U545" s="73">
        <f t="shared" si="251"/>
        <v>3146.4846185681076</v>
      </c>
      <c r="V545" s="14">
        <f t="shared" si="252"/>
        <v>1.2599930504728454</v>
      </c>
      <c r="W545">
        <f t="shared" si="253"/>
        <v>3964.5487528155172</v>
      </c>
      <c r="X545">
        <f t="shared" si="254"/>
        <v>2.1698576465211764E-10</v>
      </c>
      <c r="Y545" s="44">
        <f t="shared" si="255"/>
        <v>-2.0974386256755448E-2</v>
      </c>
      <c r="Z545">
        <f t="shared" si="256"/>
        <v>2.125307614114E-9</v>
      </c>
      <c r="AA545" s="43">
        <f t="shared" si="257"/>
        <v>0.15540759496320594</v>
      </c>
    </row>
    <row r="546" spans="1:27">
      <c r="A546" s="74">
        <f t="shared" si="236"/>
        <v>538</v>
      </c>
      <c r="B546" s="73">
        <f t="shared" si="237"/>
        <v>14.84161328776208</v>
      </c>
      <c r="C546" s="51">
        <f t="shared" si="238"/>
        <v>-2.0974386256755446</v>
      </c>
      <c r="D546" s="73">
        <f t="shared" si="239"/>
        <v>3146.4846185681076</v>
      </c>
      <c r="E546" s="73">
        <f t="shared" si="240"/>
        <v>3964.5487528155172</v>
      </c>
      <c r="F546" s="14">
        <f t="shared" si="241"/>
        <v>0.63355902063117553</v>
      </c>
      <c r="G546" s="14">
        <f>F546-(Gamma-lambda*LN(D546))</f>
        <v>-6.1630362650886394E-2</v>
      </c>
      <c r="H546" s="15">
        <f t="shared" si="242"/>
        <v>393.57827448284218</v>
      </c>
      <c r="I546" s="15">
        <f t="shared" si="243"/>
        <v>1284.992082984794</v>
      </c>
      <c r="J546" s="73">
        <f t="shared" si="244"/>
        <v>3146.4672641871584</v>
      </c>
      <c r="K546" s="73">
        <f t="shared" si="234"/>
        <v>1.26</v>
      </c>
      <c r="L546" s="73">
        <f t="shared" si="245"/>
        <v>1.2599930504728454</v>
      </c>
      <c r="M546" s="73">
        <f t="shared" si="246"/>
        <v>6.9495271546315962E-6</v>
      </c>
      <c r="N546" s="44">
        <f t="shared" si="235"/>
        <v>2.0000000000000001E-4</v>
      </c>
      <c r="O546" s="44">
        <f t="shared" si="247"/>
        <v>1.3899054309263194E-9</v>
      </c>
      <c r="P546" s="14">
        <f t="shared" si="248"/>
        <v>148.50536551192505</v>
      </c>
      <c r="Q546" s="44">
        <f t="shared" si="249"/>
        <v>2.0640841404672276E-7</v>
      </c>
      <c r="R546" s="73">
        <f t="shared" si="250"/>
        <v>3146.4679136444765</v>
      </c>
      <c r="S546" s="73">
        <f>Q546/(1/Mtc+1/(path_DqDp-V545))</f>
        <v>1.508435220201298E-7</v>
      </c>
      <c r="T546" s="52">
        <f>D546*S546/(path_DqDp-E546/D546)</f>
        <v>2.7277294609424262E-4</v>
      </c>
      <c r="U546" s="73">
        <f t="shared" si="251"/>
        <v>3146.4848913410538</v>
      </c>
      <c r="V546" s="14">
        <f t="shared" si="252"/>
        <v>1.2599932013163453</v>
      </c>
      <c r="W546">
        <f t="shared" si="253"/>
        <v>3964.5495711343274</v>
      </c>
      <c r="X546">
        <f t="shared" si="254"/>
        <v>2.1227597407498618E-10</v>
      </c>
      <c r="Y546" s="44">
        <f t="shared" si="255"/>
        <v>-2.0974384654574043E-2</v>
      </c>
      <c r="Z546">
        <f t="shared" si="256"/>
        <v>2.0791767818902289E-9</v>
      </c>
      <c r="AA546" s="43">
        <f t="shared" si="257"/>
        <v>0.15560759704238272</v>
      </c>
    </row>
    <row r="547" spans="1:27">
      <c r="A547" s="74">
        <f t="shared" si="236"/>
        <v>539</v>
      </c>
      <c r="B547" s="73">
        <f t="shared" si="237"/>
        <v>14.861613549085805</v>
      </c>
      <c r="C547" s="51">
        <f t="shared" si="238"/>
        <v>-2.0974384654574041</v>
      </c>
      <c r="D547" s="73">
        <f t="shared" si="239"/>
        <v>3146.4848913410538</v>
      </c>
      <c r="E547" s="73">
        <f t="shared" si="240"/>
        <v>3964.5495711343274</v>
      </c>
      <c r="F547" s="14">
        <f t="shared" si="241"/>
        <v>0.63355901801080872</v>
      </c>
      <c r="G547" s="14">
        <f>F547-(Gamma-lambda*LN(D547))</f>
        <v>-6.1630363970883173E-2</v>
      </c>
      <c r="H547" s="15">
        <f t="shared" si="242"/>
        <v>393.57829154275441</v>
      </c>
      <c r="I547" s="15">
        <f t="shared" si="243"/>
        <v>1284.9921923212346</v>
      </c>
      <c r="J547" s="73">
        <f t="shared" si="244"/>
        <v>3146.4679136444765</v>
      </c>
      <c r="K547" s="73">
        <f t="shared" si="234"/>
        <v>1.26</v>
      </c>
      <c r="L547" s="73">
        <f t="shared" si="245"/>
        <v>1.2599932013163453</v>
      </c>
      <c r="M547" s="73">
        <f t="shared" si="246"/>
        <v>6.7986836547184737E-6</v>
      </c>
      <c r="N547" s="44">
        <f t="shared" si="235"/>
        <v>2.0000000000000001E-4</v>
      </c>
      <c r="O547" s="44">
        <f t="shared" si="247"/>
        <v>1.3597367309436948E-9</v>
      </c>
      <c r="P547" s="14">
        <f t="shared" si="248"/>
        <v>148.50536527370991</v>
      </c>
      <c r="Q547" s="44">
        <f t="shared" si="249"/>
        <v>2.0192819990487361E-7</v>
      </c>
      <c r="R547" s="73">
        <f t="shared" si="250"/>
        <v>3146.4685490050783</v>
      </c>
      <c r="S547" s="73">
        <f>Q547/(1/Mtc+1/(path_DqDp-V546))</f>
        <v>1.4756937065995877E-7</v>
      </c>
      <c r="T547" s="52">
        <f>D547*S547/(path_DqDp-E547/D547)</f>
        <v>2.6685228790918389E-4</v>
      </c>
      <c r="U547" s="73">
        <f t="shared" si="251"/>
        <v>3146.4851581933417</v>
      </c>
      <c r="V547" s="14">
        <f t="shared" si="252"/>
        <v>1.2599933488856949</v>
      </c>
      <c r="W547">
        <f t="shared" si="253"/>
        <v>3964.5503716911639</v>
      </c>
      <c r="X547">
        <f t="shared" si="254"/>
        <v>2.0766841192018201E-10</v>
      </c>
      <c r="Y547" s="44">
        <f t="shared" si="255"/>
        <v>-2.09743830871689E-2</v>
      </c>
      <c r="Z547">
        <f t="shared" si="256"/>
        <v>2.0340472372804573E-9</v>
      </c>
      <c r="AA547" s="43">
        <f t="shared" si="257"/>
        <v>0.15580759907642996</v>
      </c>
    </row>
    <row r="548" spans="1:27">
      <c r="A548" s="74">
        <f t="shared" si="236"/>
        <v>540</v>
      </c>
      <c r="B548" s="73">
        <f t="shared" si="237"/>
        <v>14.881613804737366</v>
      </c>
      <c r="C548" s="51">
        <f t="shared" si="238"/>
        <v>-2.0974383087168902</v>
      </c>
      <c r="D548" s="73">
        <f t="shared" si="239"/>
        <v>3146.4851581933417</v>
      </c>
      <c r="E548" s="73">
        <f t="shared" si="240"/>
        <v>3964.5503716911639</v>
      </c>
      <c r="F548" s="14">
        <f t="shared" si="241"/>
        <v>0.63355901544731841</v>
      </c>
      <c r="G548" s="14">
        <f>F548-(Gamma-lambda*LN(D548))</f>
        <v>-6.163036526222887E-2</v>
      </c>
      <c r="H548" s="15">
        <f t="shared" si="242"/>
        <v>393.57830823237299</v>
      </c>
      <c r="I548" s="15">
        <f t="shared" si="243"/>
        <v>1284.9922992844788</v>
      </c>
      <c r="J548" s="73">
        <f t="shared" si="244"/>
        <v>3146.4685490050783</v>
      </c>
      <c r="K548" s="73">
        <f t="shared" si="234"/>
        <v>1.26</v>
      </c>
      <c r="L548" s="73">
        <f t="shared" si="245"/>
        <v>1.2599933488856949</v>
      </c>
      <c r="M548" s="73">
        <f t="shared" si="246"/>
        <v>6.6511143050895782E-6</v>
      </c>
      <c r="N548" s="44">
        <f t="shared" si="235"/>
        <v>2.0000000000000001E-4</v>
      </c>
      <c r="O548" s="44">
        <f t="shared" si="247"/>
        <v>1.3302228610179157E-9</v>
      </c>
      <c r="P548" s="14">
        <f t="shared" si="248"/>
        <v>148.50536504066534</v>
      </c>
      <c r="Q548" s="44">
        <f t="shared" si="249"/>
        <v>1.9754523156090382E-7</v>
      </c>
      <c r="R548" s="73">
        <f t="shared" si="250"/>
        <v>3146.4691705749365</v>
      </c>
      <c r="S548" s="73">
        <f>Q548/(1/Mtc+1/(path_DqDp-V547))</f>
        <v>1.4436628699543417E-7</v>
      </c>
      <c r="T548" s="52">
        <f>D548*S548/(path_DqDp-E548/D548)</f>
        <v>2.6106013967458881E-4</v>
      </c>
      <c r="U548" s="73">
        <f t="shared" si="251"/>
        <v>3146.4854192534813</v>
      </c>
      <c r="V548" s="14">
        <f t="shared" si="252"/>
        <v>1.2599934932519616</v>
      </c>
      <c r="W548">
        <f t="shared" si="253"/>
        <v>3964.5511548715567</v>
      </c>
      <c r="X548">
        <f t="shared" si="254"/>
        <v>2.0316085926737048E-10</v>
      </c>
      <c r="Y548" s="44">
        <f t="shared" si="255"/>
        <v>-2.0974381553785181E-2</v>
      </c>
      <c r="Z548">
        <f t="shared" si="256"/>
        <v>1.9898972488862913E-9</v>
      </c>
      <c r="AA548" s="43">
        <f t="shared" si="257"/>
        <v>0.15600760106632722</v>
      </c>
    </row>
    <row r="549" spans="1:27">
      <c r="A549" s="74">
        <f t="shared" si="236"/>
        <v>541</v>
      </c>
      <c r="B549" s="73">
        <f t="shared" si="237"/>
        <v>14.901614054839882</v>
      </c>
      <c r="C549" s="51">
        <f t="shared" si="238"/>
        <v>-2.097438155378518</v>
      </c>
      <c r="D549" s="73">
        <f t="shared" si="239"/>
        <v>3146.4854192534813</v>
      </c>
      <c r="E549" s="73">
        <f t="shared" si="240"/>
        <v>3964.5511548715567</v>
      </c>
      <c r="F549" s="14">
        <f t="shared" si="241"/>
        <v>0.63355901293947026</v>
      </c>
      <c r="G549" s="14">
        <f>F549-(Gamma-lambda*LN(D549))</f>
        <v>-6.1630366525544766E-2</v>
      </c>
      <c r="H549" s="15">
        <f t="shared" si="242"/>
        <v>393.57832455973522</v>
      </c>
      <c r="I549" s="15">
        <f t="shared" si="243"/>
        <v>1284.9924039260382</v>
      </c>
      <c r="J549" s="73">
        <f t="shared" si="244"/>
        <v>3146.4691705749365</v>
      </c>
      <c r="K549" s="73">
        <f t="shared" si="234"/>
        <v>1.26</v>
      </c>
      <c r="L549" s="73">
        <f t="shared" si="245"/>
        <v>1.2599934932519616</v>
      </c>
      <c r="M549" s="73">
        <f t="shared" si="246"/>
        <v>6.5067480383707021E-6</v>
      </c>
      <c r="N549" s="44">
        <f t="shared" si="235"/>
        <v>2.0000000000000001E-4</v>
      </c>
      <c r="O549" s="44">
        <f t="shared" si="247"/>
        <v>1.3013496076741406E-9</v>
      </c>
      <c r="P549" s="14">
        <f t="shared" si="248"/>
        <v>148.50536481267912</v>
      </c>
      <c r="Q549" s="44">
        <f t="shared" si="249"/>
        <v>1.932573982364851E-7</v>
      </c>
      <c r="R549" s="73">
        <f t="shared" si="250"/>
        <v>3146.469778653382</v>
      </c>
      <c r="S549" s="73">
        <f>Q549/(1/Mtc+1/(path_DqDp-V548))</f>
        <v>1.4123272844971973E-7</v>
      </c>
      <c r="T549" s="52">
        <f>D549*S549/(path_DqDp-E549/D549)</f>
        <v>2.5539371207235309E-4</v>
      </c>
      <c r="U549" s="73">
        <f t="shared" si="251"/>
        <v>3146.4856746471933</v>
      </c>
      <c r="V549" s="14">
        <f t="shared" si="252"/>
        <v>1.2599936344846707</v>
      </c>
      <c r="W549">
        <f t="shared" si="253"/>
        <v>3964.5519210526681</v>
      </c>
      <c r="X549">
        <f t="shared" si="254"/>
        <v>1.9875114537023606E-10</v>
      </c>
      <c r="Y549" s="44">
        <f t="shared" si="255"/>
        <v>-2.0974380053684429E-2</v>
      </c>
      <c r="Z549">
        <f t="shared" si="256"/>
        <v>1.9467055567336125E-9</v>
      </c>
      <c r="AA549" s="43">
        <f t="shared" si="257"/>
        <v>0.15620760301303277</v>
      </c>
    </row>
    <row r="550" spans="1:27">
      <c r="A550" s="74">
        <f t="shared" si="236"/>
        <v>542</v>
      </c>
      <c r="B550" s="73">
        <f t="shared" si="237"/>
        <v>14.921614299513795</v>
      </c>
      <c r="C550" s="51">
        <f t="shared" si="238"/>
        <v>-2.0974380053684429</v>
      </c>
      <c r="D550" s="73">
        <f t="shared" si="239"/>
        <v>3146.4856746471933</v>
      </c>
      <c r="E550" s="73">
        <f t="shared" si="240"/>
        <v>3964.5519210526681</v>
      </c>
      <c r="F550" s="14">
        <f t="shared" si="241"/>
        <v>0.63355901048605623</v>
      </c>
      <c r="G550" s="14">
        <f>F550-(Gamma-lambda*LN(D550))</f>
        <v>-6.163036776143993E-2</v>
      </c>
      <c r="H550" s="15">
        <f t="shared" si="242"/>
        <v>393.57834053270409</v>
      </c>
      <c r="I550" s="15">
        <f t="shared" si="243"/>
        <v>1284.992506296305</v>
      </c>
      <c r="J550" s="73">
        <f t="shared" si="244"/>
        <v>3146.469778653382</v>
      </c>
      <c r="K550" s="73">
        <f t="shared" si="234"/>
        <v>1.26</v>
      </c>
      <c r="L550" s="73">
        <f t="shared" si="245"/>
        <v>1.2599936344846707</v>
      </c>
      <c r="M550" s="73">
        <f t="shared" si="246"/>
        <v>6.3655153292874189E-6</v>
      </c>
      <c r="N550" s="44">
        <f t="shared" si="235"/>
        <v>2.0000000000000001E-4</v>
      </c>
      <c r="O550" s="44">
        <f t="shared" si="247"/>
        <v>1.2731030658574839E-9</v>
      </c>
      <c r="P550" s="14">
        <f t="shared" si="248"/>
        <v>148.50536458964149</v>
      </c>
      <c r="Q550" s="44">
        <f t="shared" si="249"/>
        <v>1.8906263495535602E-7</v>
      </c>
      <c r="R550" s="73">
        <f t="shared" si="250"/>
        <v>3146.4703735332491</v>
      </c>
      <c r="S550" s="73">
        <f>Q550/(1/Mtc+1/(path_DqDp-V549))</f>
        <v>1.3816718591898994E-7</v>
      </c>
      <c r="T550" s="52">
        <f>D550*S550/(path_DqDp-E550/D550)</f>
        <v>2.4985027630727207E-4</v>
      </c>
      <c r="U550" s="73">
        <f t="shared" si="251"/>
        <v>3146.4859244974696</v>
      </c>
      <c r="V550" s="14">
        <f t="shared" si="252"/>
        <v>1.259993772651838</v>
      </c>
      <c r="W550">
        <f t="shared" si="253"/>
        <v>3964.552670603473</v>
      </c>
      <c r="X550">
        <f t="shared" si="254"/>
        <v>1.9443714658493063E-10</v>
      </c>
      <c r="Y550" s="44">
        <f t="shared" si="255"/>
        <v>-2.0974378586144218E-2</v>
      </c>
      <c r="Z550">
        <f t="shared" si="256"/>
        <v>1.9044513572515363E-9</v>
      </c>
      <c r="AA550" s="43">
        <f t="shared" si="257"/>
        <v>0.15640760491748412</v>
      </c>
    </row>
    <row r="551" spans="1:27">
      <c r="A551" s="74">
        <f t="shared" si="236"/>
        <v>543</v>
      </c>
      <c r="B551" s="73">
        <f t="shared" si="237"/>
        <v>14.941614538876939</v>
      </c>
      <c r="C551" s="51">
        <f t="shared" si="238"/>
        <v>-2.097437858614422</v>
      </c>
      <c r="D551" s="73">
        <f t="shared" si="239"/>
        <v>3146.4859244974696</v>
      </c>
      <c r="E551" s="73">
        <f t="shared" si="240"/>
        <v>3964.552670603473</v>
      </c>
      <c r="F551" s="14">
        <f t="shared" si="241"/>
        <v>0.63355900808589505</v>
      </c>
      <c r="G551" s="14">
        <f>F551-(Gamma-lambda*LN(D551))</f>
        <v>-6.1630368970509108E-2</v>
      </c>
      <c r="H551" s="15">
        <f t="shared" si="242"/>
        <v>393.57835615897187</v>
      </c>
      <c r="I551" s="15">
        <f t="shared" si="243"/>
        <v>1284.992606444579</v>
      </c>
      <c r="J551" s="73">
        <f t="shared" si="244"/>
        <v>3146.4703735332491</v>
      </c>
      <c r="K551" s="73">
        <f t="shared" si="234"/>
        <v>1.26</v>
      </c>
      <c r="L551" s="73">
        <f t="shared" si="245"/>
        <v>1.259993772651838</v>
      </c>
      <c r="M551" s="73">
        <f t="shared" si="246"/>
        <v>6.2273481620245263E-6</v>
      </c>
      <c r="N551" s="44">
        <f t="shared" si="235"/>
        <v>2.0000000000000001E-4</v>
      </c>
      <c r="O551" s="44">
        <f t="shared" si="247"/>
        <v>1.2454696324049053E-9</v>
      </c>
      <c r="P551" s="14">
        <f t="shared" si="248"/>
        <v>148.50536437144501</v>
      </c>
      <c r="Q551" s="44">
        <f t="shared" si="249"/>
        <v>1.8495892157386012E-7</v>
      </c>
      <c r="R551" s="73">
        <f t="shared" si="250"/>
        <v>3146.4709555010159</v>
      </c>
      <c r="S551" s="73">
        <f>Q551/(1/Mtc+1/(path_DqDp-V550))</f>
        <v>1.3516818306391032E-7</v>
      </c>
      <c r="T551" s="52">
        <f>D551*S551/(path_DqDp-E551/D551)</f>
        <v>2.4442716282611947E-4</v>
      </c>
      <c r="U551" s="73">
        <f t="shared" si="251"/>
        <v>3146.4861689246322</v>
      </c>
      <c r="V551" s="14">
        <f t="shared" si="252"/>
        <v>1.2599939078200033</v>
      </c>
      <c r="W551">
        <f t="shared" si="253"/>
        <v>3964.5534038849382</v>
      </c>
      <c r="X551">
        <f t="shared" si="254"/>
        <v>1.9021678537312382E-10</v>
      </c>
      <c r="Y551" s="44">
        <f t="shared" si="255"/>
        <v>-2.0974377150457801E-2</v>
      </c>
      <c r="Z551">
        <f t="shared" si="256"/>
        <v>1.8631143044272397E-9</v>
      </c>
      <c r="AA551" s="43">
        <f t="shared" si="257"/>
        <v>0.15660760678059843</v>
      </c>
    </row>
    <row r="552" spans="1:27">
      <c r="A552" s="74">
        <f t="shared" si="236"/>
        <v>544</v>
      </c>
      <c r="B552" s="73">
        <f t="shared" si="237"/>
        <v>14.961614773044582</v>
      </c>
      <c r="C552" s="51">
        <f t="shared" si="238"/>
        <v>-2.0974377150457801</v>
      </c>
      <c r="D552" s="73">
        <f t="shared" si="239"/>
        <v>3146.4861689246322</v>
      </c>
      <c r="E552" s="73">
        <f t="shared" si="240"/>
        <v>3964.5534038849382</v>
      </c>
      <c r="F552" s="14">
        <f t="shared" si="241"/>
        <v>0.63355900573783075</v>
      </c>
      <c r="G552" s="14">
        <f>F552-(Gamma-lambda*LN(D552))</f>
        <v>-6.1630370153334613E-2</v>
      </c>
      <c r="H552" s="15">
        <f t="shared" si="242"/>
        <v>393.57837144606378</v>
      </c>
      <c r="I552" s="15">
        <f t="shared" si="243"/>
        <v>1284.9927044190897</v>
      </c>
      <c r="J552" s="73">
        <f t="shared" si="244"/>
        <v>3146.4709555010159</v>
      </c>
      <c r="K552" s="73">
        <f t="shared" si="234"/>
        <v>1.26</v>
      </c>
      <c r="L552" s="73">
        <f t="shared" si="245"/>
        <v>1.2599939078200033</v>
      </c>
      <c r="M552" s="73">
        <f t="shared" si="246"/>
        <v>6.0921799966973111E-6</v>
      </c>
      <c r="N552" s="44">
        <f t="shared" si="235"/>
        <v>2.0000000000000001E-4</v>
      </c>
      <c r="O552" s="44">
        <f t="shared" si="247"/>
        <v>1.2184359993394623E-9</v>
      </c>
      <c r="P552" s="14">
        <f t="shared" si="248"/>
        <v>148.50536415798462</v>
      </c>
      <c r="Q552" s="44">
        <f t="shared" si="249"/>
        <v>1.8094428178510475E-7</v>
      </c>
      <c r="R552" s="73">
        <f t="shared" si="250"/>
        <v>3146.471524836943</v>
      </c>
      <c r="S552" s="73">
        <f>Q552/(1/Mtc+1/(path_DqDp-V551))</f>
        <v>1.3223427558184134E-7</v>
      </c>
      <c r="T552" s="52">
        <f>D552*S552/(path_DqDp-E552/D552)</f>
        <v>2.3912176000185571E-4</v>
      </c>
      <c r="U552" s="73">
        <f t="shared" si="251"/>
        <v>3146.4864080463922</v>
      </c>
      <c r="V552" s="14">
        <f t="shared" si="252"/>
        <v>1.259994040054262</v>
      </c>
      <c r="W552">
        <f t="shared" si="253"/>
        <v>3964.5541212501967</v>
      </c>
      <c r="X552">
        <f t="shared" si="254"/>
        <v>1.8608802927792198E-10</v>
      </c>
      <c r="Y552" s="44">
        <f t="shared" si="255"/>
        <v>-2.0974375745933773E-2</v>
      </c>
      <c r="Z552">
        <f t="shared" si="256"/>
        <v>1.8226744924741371E-9</v>
      </c>
      <c r="AA552" s="43">
        <f t="shared" si="257"/>
        <v>0.15680760860327292</v>
      </c>
    </row>
    <row r="553" spans="1:27">
      <c r="A553" s="74">
        <f t="shared" si="236"/>
        <v>545</v>
      </c>
      <c r="B553" s="73">
        <f t="shared" si="237"/>
        <v>14.9816150021295</v>
      </c>
      <c r="C553" s="51">
        <f t="shared" si="238"/>
        <v>-2.0974375745933771</v>
      </c>
      <c r="D553" s="73">
        <f t="shared" si="239"/>
        <v>3146.4864080463922</v>
      </c>
      <c r="E553" s="73">
        <f t="shared" si="240"/>
        <v>3964.5541212501967</v>
      </c>
      <c r="F553" s="14">
        <f t="shared" si="241"/>
        <v>0.63355900344073246</v>
      </c>
      <c r="G553" s="14">
        <f>F553-(Gamma-lambda*LN(D553))</f>
        <v>-6.163037131048632E-2</v>
      </c>
      <c r="H553" s="15">
        <f t="shared" si="242"/>
        <v>393.57838640134185</v>
      </c>
      <c r="I553" s="15">
        <f t="shared" si="243"/>
        <v>1284.9928002670185</v>
      </c>
      <c r="J553" s="73">
        <f t="shared" si="244"/>
        <v>3146.471524836943</v>
      </c>
      <c r="K553" s="73">
        <f t="shared" si="234"/>
        <v>1.26</v>
      </c>
      <c r="L553" s="73">
        <f t="shared" si="245"/>
        <v>1.259994040054262</v>
      </c>
      <c r="M553" s="73">
        <f t="shared" si="246"/>
        <v>5.9599457380432597E-6</v>
      </c>
      <c r="N553" s="44">
        <f t="shared" si="235"/>
        <v>2.0000000000000001E-4</v>
      </c>
      <c r="O553" s="44">
        <f t="shared" si="247"/>
        <v>1.1919891476086519E-9</v>
      </c>
      <c r="P553" s="14">
        <f t="shared" si="248"/>
        <v>148.50536394915753</v>
      </c>
      <c r="Q553" s="44">
        <f t="shared" si="249"/>
        <v>1.770167821890689E-7</v>
      </c>
      <c r="R553" s="73">
        <f t="shared" si="250"/>
        <v>3146.4720818152073</v>
      </c>
      <c r="S553" s="73">
        <f>Q553/(1/Mtc+1/(path_DqDp-V552))</f>
        <v>1.2936405052723933E-7</v>
      </c>
      <c r="T553" s="52">
        <f>D553*S553/(path_DqDp-E553/D553)</f>
        <v>2.3393151290497811E-4</v>
      </c>
      <c r="U553" s="73">
        <f t="shared" si="251"/>
        <v>3146.486641977905</v>
      </c>
      <c r="V553" s="14">
        <f t="shared" si="252"/>
        <v>1.2599941694182961</v>
      </c>
      <c r="W553">
        <f t="shared" si="253"/>
        <v>3964.5548230447143</v>
      </c>
      <c r="X553">
        <f t="shared" si="254"/>
        <v>1.8204888996760735E-10</v>
      </c>
      <c r="Y553" s="44">
        <f t="shared" si="255"/>
        <v>-2.0974374371895737E-2</v>
      </c>
      <c r="Z553">
        <f t="shared" si="256"/>
        <v>1.7831124419663303E-9</v>
      </c>
      <c r="AA553" s="43">
        <f t="shared" si="257"/>
        <v>0.15700761038638536</v>
      </c>
    </row>
    <row r="554" spans="1:27">
      <c r="A554" s="74">
        <f t="shared" si="236"/>
        <v>546</v>
      </c>
      <c r="B554" s="73">
        <f t="shared" si="237"/>
        <v>15.001615226242011</v>
      </c>
      <c r="C554" s="51">
        <f t="shared" si="238"/>
        <v>-2.0974374371895737</v>
      </c>
      <c r="D554" s="73">
        <f t="shared" si="239"/>
        <v>3146.486641977905</v>
      </c>
      <c r="E554" s="73">
        <f t="shared" si="240"/>
        <v>3964.5548230447143</v>
      </c>
      <c r="F554" s="14">
        <f t="shared" si="241"/>
        <v>0.63355900119349395</v>
      </c>
      <c r="G554" s="14">
        <f>F554-(Gamma-lambda*LN(D554))</f>
        <v>-6.1630372442521342E-2</v>
      </c>
      <c r="H554" s="15">
        <f t="shared" si="242"/>
        <v>393.57840103200817</v>
      </c>
      <c r="I554" s="15">
        <f t="shared" si="243"/>
        <v>1284.9928940345244</v>
      </c>
      <c r="J554" s="73">
        <f t="shared" si="244"/>
        <v>3146.4720818152073</v>
      </c>
      <c r="K554" s="73">
        <f t="shared" si="234"/>
        <v>1.26</v>
      </c>
      <c r="L554" s="73">
        <f t="shared" si="245"/>
        <v>1.2599941694182961</v>
      </c>
      <c r="M554" s="73">
        <f t="shared" si="246"/>
        <v>5.830581703891724E-6</v>
      </c>
      <c r="N554" s="44">
        <f t="shared" si="235"/>
        <v>2.0000000000000001E-4</v>
      </c>
      <c r="O554" s="44">
        <f t="shared" si="247"/>
        <v>1.1661163407783448E-9</v>
      </c>
      <c r="P554" s="14">
        <f t="shared" si="248"/>
        <v>148.5053637448631</v>
      </c>
      <c r="Q554" s="44">
        <f t="shared" si="249"/>
        <v>1.7317453135611685E-7</v>
      </c>
      <c r="R554" s="73">
        <f t="shared" si="250"/>
        <v>3146.4726267040355</v>
      </c>
      <c r="S554" s="73">
        <f>Q554/(1/Mtc+1/(path_DqDp-V553))</f>
        <v>1.2655612562724006E-7</v>
      </c>
      <c r="T554" s="52">
        <f>D554*S554/(path_DqDp-E554/D554)</f>
        <v>2.2885392206614807E-4</v>
      </c>
      <c r="U554" s="73">
        <f t="shared" si="251"/>
        <v>3146.4868708318272</v>
      </c>
      <c r="V554" s="14">
        <f t="shared" si="252"/>
        <v>1.2599942959744062</v>
      </c>
      <c r="W554">
        <f t="shared" si="253"/>
        <v>3964.5555096064604</v>
      </c>
      <c r="X554">
        <f t="shared" si="254"/>
        <v>1.7809742227259301E-10</v>
      </c>
      <c r="Y554" s="44">
        <f t="shared" si="255"/>
        <v>-2.0974373027681972E-2</v>
      </c>
      <c r="Z554">
        <f t="shared" si="256"/>
        <v>1.744409104459763E-9</v>
      </c>
      <c r="AA554" s="43">
        <f t="shared" si="257"/>
        <v>0.15720761213079446</v>
      </c>
    </row>
    <row r="555" spans="1:27">
      <c r="A555" s="74">
        <f t="shared" si="236"/>
        <v>547</v>
      </c>
      <c r="B555" s="73">
        <f t="shared" si="237"/>
        <v>15.021615445490045</v>
      </c>
      <c r="C555" s="51">
        <f t="shared" si="238"/>
        <v>-2.0974373027681974</v>
      </c>
      <c r="D555" s="73">
        <f t="shared" si="239"/>
        <v>3146.4868708318272</v>
      </c>
      <c r="E555" s="73">
        <f t="shared" si="240"/>
        <v>3964.5555096064604</v>
      </c>
      <c r="F555" s="14">
        <f t="shared" si="241"/>
        <v>0.63355899899503321</v>
      </c>
      <c r="G555" s="14">
        <f>F555-(Gamma-lambda*LN(D555))</f>
        <v>-6.1630373549984685E-2</v>
      </c>
      <c r="H555" s="15">
        <f t="shared" si="242"/>
        <v>393.57841534510868</v>
      </c>
      <c r="I555" s="15">
        <f t="shared" si="243"/>
        <v>1284.9929857667637</v>
      </c>
      <c r="J555" s="73">
        <f t="shared" si="244"/>
        <v>3146.4726267040355</v>
      </c>
      <c r="K555" s="73">
        <f t="shared" si="234"/>
        <v>1.26</v>
      </c>
      <c r="L555" s="73">
        <f t="shared" si="245"/>
        <v>1.2599942959744062</v>
      </c>
      <c r="M555" s="73">
        <f t="shared" si="246"/>
        <v>5.7040255938556328E-6</v>
      </c>
      <c r="N555" s="44">
        <f t="shared" si="235"/>
        <v>2.0000000000000001E-4</v>
      </c>
      <c r="O555" s="44">
        <f t="shared" si="247"/>
        <v>1.1408051187711265E-9</v>
      </c>
      <c r="P555" s="14">
        <f t="shared" si="248"/>
        <v>148.50536354500304</v>
      </c>
      <c r="Q555" s="44">
        <f t="shared" si="249"/>
        <v>1.694156788971065E-7</v>
      </c>
      <c r="R555" s="73">
        <f t="shared" si="250"/>
        <v>3146.4731597658315</v>
      </c>
      <c r="S555" s="73">
        <f>Q555/(1/Mtc+1/(path_DqDp-V554))</f>
        <v>1.2380914860206271E-7</v>
      </c>
      <c r="T555" s="52">
        <f>D555*S555/(path_DqDp-E555/D555)</f>
        <v>2.2388654224752292E-4</v>
      </c>
      <c r="U555" s="73">
        <f t="shared" si="251"/>
        <v>3146.4870947183695</v>
      </c>
      <c r="V555" s="14">
        <f t="shared" si="252"/>
        <v>1.2599944197835398</v>
      </c>
      <c r="W555">
        <f t="shared" si="253"/>
        <v>3964.5561812660676</v>
      </c>
      <c r="X555">
        <f t="shared" si="254"/>
        <v>1.7423172322915705E-10</v>
      </c>
      <c r="Y555" s="44">
        <f t="shared" si="255"/>
        <v>-2.0974371712645129E-2</v>
      </c>
      <c r="Z555">
        <f t="shared" si="256"/>
        <v>1.7065458393833794E-9</v>
      </c>
      <c r="AA555" s="43">
        <f t="shared" si="257"/>
        <v>0.15740761383734028</v>
      </c>
    </row>
    <row r="556" spans="1:27">
      <c r="A556" s="74">
        <f t="shared" si="236"/>
        <v>548</v>
      </c>
      <c r="B556" s="73">
        <f t="shared" si="237"/>
        <v>15.041615659979191</v>
      </c>
      <c r="C556" s="51">
        <f t="shared" si="238"/>
        <v>-2.097437171264513</v>
      </c>
      <c r="D556" s="73">
        <f t="shared" si="239"/>
        <v>3146.4870947183695</v>
      </c>
      <c r="E556" s="73">
        <f t="shared" si="240"/>
        <v>3964.5561812660676</v>
      </c>
      <c r="F556" s="14">
        <f t="shared" si="241"/>
        <v>0.63355899684429118</v>
      </c>
      <c r="G556" s="14">
        <f>F556-(Gamma-lambda*LN(D556))</f>
        <v>-6.1630374633410034E-2</v>
      </c>
      <c r="H556" s="15">
        <f t="shared" si="242"/>
        <v>393.57842934753626</v>
      </c>
      <c r="I556" s="15">
        <f t="shared" si="243"/>
        <v>1284.993075507912</v>
      </c>
      <c r="J556" s="73">
        <f t="shared" si="244"/>
        <v>3146.4731597658315</v>
      </c>
      <c r="K556" s="73">
        <f t="shared" si="234"/>
        <v>1.26</v>
      </c>
      <c r="L556" s="73">
        <f t="shared" si="245"/>
        <v>1.2599944197835398</v>
      </c>
      <c r="M556" s="73">
        <f t="shared" si="246"/>
        <v>5.5802164602436477E-6</v>
      </c>
      <c r="N556" s="44">
        <f t="shared" si="235"/>
        <v>2.0000000000000001E-4</v>
      </c>
      <c r="O556" s="44">
        <f t="shared" si="247"/>
        <v>1.1160432920487297E-9</v>
      </c>
      <c r="P556" s="14">
        <f t="shared" si="248"/>
        <v>148.50536334948103</v>
      </c>
      <c r="Q556" s="44">
        <f t="shared" si="249"/>
        <v>1.6573841459944756E-7</v>
      </c>
      <c r="R556" s="73">
        <f t="shared" si="250"/>
        <v>3146.4736812573046</v>
      </c>
      <c r="S556" s="73">
        <f>Q556/(1/Mtc+1/(path_DqDp-V555))</f>
        <v>1.2112179653361166E-7</v>
      </c>
      <c r="T556" s="52">
        <f>D556*S556/(path_DqDp-E556/D556)</f>
        <v>2.1902698130123389E-4</v>
      </c>
      <c r="U556" s="73">
        <f t="shared" si="251"/>
        <v>3146.4873137453505</v>
      </c>
      <c r="V556" s="14">
        <f t="shared" si="252"/>
        <v>1.2599945409053221</v>
      </c>
      <c r="W556">
        <f t="shared" si="253"/>
        <v>3964.5568383469931</v>
      </c>
      <c r="X556">
        <f t="shared" si="254"/>
        <v>1.7044993119099911E-10</v>
      </c>
      <c r="Y556" s="44">
        <f t="shared" si="255"/>
        <v>-2.0974370426151905E-2</v>
      </c>
      <c r="Z556">
        <f t="shared" si="256"/>
        <v>1.6695044151940692E-9</v>
      </c>
      <c r="AA556" s="43">
        <f t="shared" si="257"/>
        <v>0.15760761550684468</v>
      </c>
    </row>
    <row r="557" spans="1:27">
      <c r="A557" s="74">
        <f t="shared" si="236"/>
        <v>549</v>
      </c>
      <c r="B557" s="73">
        <f t="shared" si="237"/>
        <v>15.061615869812739</v>
      </c>
      <c r="C557" s="51">
        <f t="shared" si="238"/>
        <v>-2.0974370426151903</v>
      </c>
      <c r="D557" s="73">
        <f t="shared" si="239"/>
        <v>3146.4873137453505</v>
      </c>
      <c r="E557" s="73">
        <f t="shared" si="240"/>
        <v>3964.5568383469931</v>
      </c>
      <c r="F557" s="14">
        <f t="shared" si="241"/>
        <v>0.63355899474023214</v>
      </c>
      <c r="G557" s="14">
        <f>F557-(Gamma-lambda*LN(D557))</f>
        <v>-6.1630375693319084E-2</v>
      </c>
      <c r="H557" s="15">
        <f t="shared" si="242"/>
        <v>393.57844304603412</v>
      </c>
      <c r="I557" s="15">
        <f t="shared" si="243"/>
        <v>1284.9931633011872</v>
      </c>
      <c r="J557" s="73">
        <f t="shared" si="244"/>
        <v>3146.4736812573046</v>
      </c>
      <c r="K557" s="73">
        <f t="shared" si="234"/>
        <v>1.26</v>
      </c>
      <c r="L557" s="73">
        <f t="shared" si="245"/>
        <v>1.2599945409053221</v>
      </c>
      <c r="M557" s="73">
        <f t="shared" si="246"/>
        <v>5.4590946778620975E-6</v>
      </c>
      <c r="N557" s="44">
        <f t="shared" si="235"/>
        <v>2.0000000000000001E-4</v>
      </c>
      <c r="O557" s="44">
        <f t="shared" si="247"/>
        <v>1.0918189355724195E-9</v>
      </c>
      <c r="P557" s="14">
        <f t="shared" si="248"/>
        <v>148.50536315820295</v>
      </c>
      <c r="Q557" s="44">
        <f t="shared" si="249"/>
        <v>1.6214096753018474E-7</v>
      </c>
      <c r="R557" s="73">
        <f t="shared" si="250"/>
        <v>3146.4741914295914</v>
      </c>
      <c r="S557" s="73">
        <f>Q557/(1/Mtc+1/(path_DqDp-V556))</f>
        <v>1.1849277520998121E-7</v>
      </c>
      <c r="T557" s="52">
        <f>D557*S557/(path_DqDp-E557/D557)</f>
        <v>2.1427289898427759E-4</v>
      </c>
      <c r="U557" s="73">
        <f t="shared" si="251"/>
        <v>3146.4875280182496</v>
      </c>
      <c r="V557" s="14">
        <f t="shared" si="252"/>
        <v>1.2599946593980835</v>
      </c>
      <c r="W557">
        <f t="shared" si="253"/>
        <v>3964.557481165672</v>
      </c>
      <c r="X557">
        <f t="shared" si="254"/>
        <v>1.6675022490688111E-10</v>
      </c>
      <c r="Y557" s="44">
        <f t="shared" si="255"/>
        <v>-2.0974369167582742E-2</v>
      </c>
      <c r="Z557">
        <f t="shared" si="256"/>
        <v>1.6332669897341209E-9</v>
      </c>
      <c r="AA557" s="43">
        <f t="shared" si="257"/>
        <v>0.15780761714011168</v>
      </c>
    </row>
    <row r="558" spans="1:27">
      <c r="A558" s="74">
        <f t="shared" si="236"/>
        <v>550</v>
      </c>
      <c r="B558" s="73">
        <f t="shared" si="237"/>
        <v>15.081616075091743</v>
      </c>
      <c r="C558" s="51">
        <f t="shared" si="238"/>
        <v>-2.0974369167582743</v>
      </c>
      <c r="D558" s="73">
        <f t="shared" si="239"/>
        <v>3146.4875280182496</v>
      </c>
      <c r="E558" s="73">
        <f t="shared" si="240"/>
        <v>3964.557481165672</v>
      </c>
      <c r="F558" s="14">
        <f t="shared" si="241"/>
        <v>0.63355899268184301</v>
      </c>
      <c r="G558" s="14">
        <f>F558-(Gamma-lambda*LN(D558))</f>
        <v>-6.1630376730221981E-2</v>
      </c>
      <c r="H558" s="15">
        <f t="shared" si="242"/>
        <v>393.57845644719936</v>
      </c>
      <c r="I558" s="15">
        <f t="shared" si="243"/>
        <v>1284.9932491888685</v>
      </c>
      <c r="J558" s="73">
        <f t="shared" si="244"/>
        <v>3146.4741914295914</v>
      </c>
      <c r="K558" s="73">
        <f t="shared" si="234"/>
        <v>1.26</v>
      </c>
      <c r="L558" s="73">
        <f t="shared" si="245"/>
        <v>1.2599946593980835</v>
      </c>
      <c r="M558" s="73">
        <f t="shared" si="246"/>
        <v>5.3406019164814467E-6</v>
      </c>
      <c r="N558" s="44">
        <f t="shared" si="235"/>
        <v>2.0000000000000001E-4</v>
      </c>
      <c r="O558" s="44">
        <f t="shared" si="247"/>
        <v>1.0681203832962894E-9</v>
      </c>
      <c r="P558" s="14">
        <f t="shared" si="248"/>
        <v>148.50536297107664</v>
      </c>
      <c r="Q558" s="44">
        <f t="shared" si="249"/>
        <v>1.5862160521822096E-7</v>
      </c>
      <c r="R558" s="73">
        <f t="shared" si="250"/>
        <v>3146.4746905283782</v>
      </c>
      <c r="S558" s="73">
        <f>Q558/(1/Mtc+1/(path_DqDp-V557))</f>
        <v>1.1592081852779719E-7</v>
      </c>
      <c r="T558" s="52">
        <f>D558*S558/(path_DqDp-E558/D558)</f>
        <v>2.0962200587798524E-4</v>
      </c>
      <c r="U558" s="73">
        <f t="shared" si="251"/>
        <v>3146.4877376402555</v>
      </c>
      <c r="V558" s="14">
        <f t="shared" si="252"/>
        <v>1.2599947753188891</v>
      </c>
      <c r="W558">
        <f t="shared" si="253"/>
        <v>3964.5581100316736</v>
      </c>
      <c r="X558">
        <f t="shared" si="254"/>
        <v>1.631308226796567E-10</v>
      </c>
      <c r="Y558" s="44">
        <f t="shared" si="255"/>
        <v>-2.0974367936331537E-2</v>
      </c>
      <c r="Z558">
        <f t="shared" si="256"/>
        <v>1.597816118318711E-9</v>
      </c>
      <c r="AA558" s="43">
        <f t="shared" si="257"/>
        <v>0.15800761873792779</v>
      </c>
    </row>
    <row r="559" spans="1:27">
      <c r="A559" s="74">
        <f t="shared" si="236"/>
        <v>551</v>
      </c>
      <c r="B559" s="73">
        <f t="shared" si="237"/>
        <v>15.101616275915061</v>
      </c>
      <c r="C559" s="51">
        <f t="shared" si="238"/>
        <v>-2.0974367936331539</v>
      </c>
      <c r="D559" s="73">
        <f t="shared" si="239"/>
        <v>3146.4877376402555</v>
      </c>
      <c r="E559" s="73">
        <f t="shared" si="240"/>
        <v>3964.5581100316736</v>
      </c>
      <c r="F559" s="14">
        <f t="shared" si="241"/>
        <v>0.63355899066813237</v>
      </c>
      <c r="G559" s="14">
        <f>F559-(Gamma-lambda*LN(D559))</f>
        <v>-6.1630377744618325E-2</v>
      </c>
      <c r="H559" s="15">
        <f t="shared" si="242"/>
        <v>393.57846955748556</v>
      </c>
      <c r="I559" s="15">
        <f t="shared" si="243"/>
        <v>1284.9933332123178</v>
      </c>
      <c r="J559" s="73">
        <f t="shared" si="244"/>
        <v>3146.4746905283782</v>
      </c>
      <c r="K559" s="73">
        <f t="shared" si="234"/>
        <v>1.26</v>
      </c>
      <c r="L559" s="73">
        <f t="shared" si="245"/>
        <v>1.2599947753188891</v>
      </c>
      <c r="M559" s="73">
        <f t="shared" si="246"/>
        <v>5.2246811108602742E-6</v>
      </c>
      <c r="N559" s="44">
        <f t="shared" si="235"/>
        <v>2.0000000000000001E-4</v>
      </c>
      <c r="O559" s="44">
        <f t="shared" si="247"/>
        <v>1.0449362221720549E-9</v>
      </c>
      <c r="P559" s="14">
        <f t="shared" si="248"/>
        <v>148.50536278801204</v>
      </c>
      <c r="Q559" s="44">
        <f t="shared" si="249"/>
        <v>1.5517863276399577E-7</v>
      </c>
      <c r="R559" s="73">
        <f t="shared" si="250"/>
        <v>3146.475178794019</v>
      </c>
      <c r="S559" s="73">
        <f>Q559/(1/Mtc+1/(path_DqDp-V558))</f>
        <v>1.1340468784154395E-7</v>
      </c>
      <c r="T559" s="52">
        <f>D559*S559/(path_DqDp-E559/D559)</f>
        <v>2.0507206221161449E-4</v>
      </c>
      <c r="U559" s="73">
        <f t="shared" si="251"/>
        <v>3146.4879427123178</v>
      </c>
      <c r="V559" s="14">
        <f t="shared" si="252"/>
        <v>1.2599948887235644</v>
      </c>
      <c r="W559">
        <f t="shared" si="253"/>
        <v>3964.558725247844</v>
      </c>
      <c r="X559">
        <f t="shared" si="254"/>
        <v>1.5958998145069028E-10</v>
      </c>
      <c r="Y559" s="44">
        <f t="shared" si="255"/>
        <v>-2.0974366731805333E-2</v>
      </c>
      <c r="Z559">
        <f t="shared" si="256"/>
        <v>1.5631347190729707E-9</v>
      </c>
      <c r="AA559" s="43">
        <f t="shared" si="257"/>
        <v>0.1582076203010625</v>
      </c>
    </row>
    <row r="560" spans="1:27">
      <c r="A560" s="74">
        <f t="shared" si="236"/>
        <v>552</v>
      </c>
      <c r="B560" s="73">
        <f t="shared" si="237"/>
        <v>15.121616472379406</v>
      </c>
      <c r="C560" s="51">
        <f t="shared" si="238"/>
        <v>-2.0974366731805332</v>
      </c>
      <c r="D560" s="73">
        <f t="shared" si="239"/>
        <v>3146.4879427123178</v>
      </c>
      <c r="E560" s="73">
        <f t="shared" si="240"/>
        <v>3964.558725247844</v>
      </c>
      <c r="F560" s="14">
        <f t="shared" si="241"/>
        <v>0.63355898869813043</v>
      </c>
      <c r="G560" s="14">
        <f>F560-(Gamma-lambda*LN(D560))</f>
        <v>-6.1630378736996616E-2</v>
      </c>
      <c r="H560" s="15">
        <f t="shared" si="242"/>
        <v>393.57848238320651</v>
      </c>
      <c r="I560" s="15">
        <f t="shared" si="243"/>
        <v>1284.9934154119985</v>
      </c>
      <c r="J560" s="73">
        <f t="shared" si="244"/>
        <v>3146.475178794019</v>
      </c>
      <c r="K560" s="73">
        <f t="shared" si="234"/>
        <v>1.26</v>
      </c>
      <c r="L560" s="73">
        <f t="shared" si="245"/>
        <v>1.2599948887235644</v>
      </c>
      <c r="M560" s="73">
        <f t="shared" si="246"/>
        <v>5.1112764356542328E-6</v>
      </c>
      <c r="N560" s="44">
        <f t="shared" si="235"/>
        <v>2.0000000000000001E-4</v>
      </c>
      <c r="O560" s="44">
        <f t="shared" si="247"/>
        <v>1.0222552871308466E-9</v>
      </c>
      <c r="P560" s="14">
        <f t="shared" si="248"/>
        <v>148.50536260892093</v>
      </c>
      <c r="Q560" s="44">
        <f t="shared" si="249"/>
        <v>1.5181039209425296E-7</v>
      </c>
      <c r="R560" s="73">
        <f t="shared" si="250"/>
        <v>3146.4756564616496</v>
      </c>
      <c r="S560" s="73">
        <f>Q560/(1/Mtc+1/(path_DqDp-V559))</f>
        <v>1.1094317141892365E-7</v>
      </c>
      <c r="T560" s="52">
        <f>D560*S560/(path_DqDp-E560/D560)</f>
        <v>2.0062087687767162E-4</v>
      </c>
      <c r="U560" s="73">
        <f t="shared" si="251"/>
        <v>3146.4881433331948</v>
      </c>
      <c r="V560" s="14">
        <f t="shared" si="252"/>
        <v>1.2599949996667239</v>
      </c>
      <c r="W560">
        <f t="shared" si="253"/>
        <v>3964.5593271104594</v>
      </c>
      <c r="X560">
        <f t="shared" si="254"/>
        <v>1.5612599603348778E-10</v>
      </c>
      <c r="Y560" s="44">
        <f t="shared" si="255"/>
        <v>-2.0974365553424051E-2</v>
      </c>
      <c r="Z560">
        <f t="shared" si="256"/>
        <v>1.5292060983507709E-9</v>
      </c>
      <c r="AA560" s="43">
        <f t="shared" si="257"/>
        <v>0.1584076218302686</v>
      </c>
    </row>
    <row r="561" spans="1:27">
      <c r="A561" s="74">
        <f t="shared" si="236"/>
        <v>553</v>
      </c>
      <c r="B561" s="73">
        <f t="shared" si="237"/>
        <v>15.141616664579393</v>
      </c>
      <c r="C561" s="51">
        <f t="shared" si="238"/>
        <v>-2.097436555342405</v>
      </c>
      <c r="D561" s="73">
        <f t="shared" si="239"/>
        <v>3146.4881433331948</v>
      </c>
      <c r="E561" s="73">
        <f t="shared" si="240"/>
        <v>3964.5593271104594</v>
      </c>
      <c r="F561" s="14">
        <f t="shared" si="241"/>
        <v>0.63355898677088851</v>
      </c>
      <c r="G561" s="14">
        <f>F561-(Gamma-lambda*LN(D561))</f>
        <v>-6.1630379707834693E-2</v>
      </c>
      <c r="H561" s="15">
        <f t="shared" si="242"/>
        <v>393.57849493053868</v>
      </c>
      <c r="I561" s="15">
        <f t="shared" si="243"/>
        <v>1284.9934958274969</v>
      </c>
      <c r="J561" s="73">
        <f t="shared" si="244"/>
        <v>3146.4756564616496</v>
      </c>
      <c r="K561" s="73">
        <f t="shared" si="234"/>
        <v>1.26</v>
      </c>
      <c r="L561" s="73">
        <f t="shared" si="245"/>
        <v>1.2599949996667239</v>
      </c>
      <c r="M561" s="73">
        <f t="shared" si="246"/>
        <v>5.0003332761061614E-6</v>
      </c>
      <c r="N561" s="44">
        <f t="shared" si="235"/>
        <v>2.0000000000000001E-4</v>
      </c>
      <c r="O561" s="44">
        <f t="shared" si="247"/>
        <v>1.0000666552212323E-9</v>
      </c>
      <c r="P561" s="14">
        <f t="shared" si="248"/>
        <v>148.50536243371712</v>
      </c>
      <c r="Q561" s="44">
        <f t="shared" si="249"/>
        <v>1.4851526109150433E-7</v>
      </c>
      <c r="R561" s="73">
        <f t="shared" si="250"/>
        <v>3146.4761237613034</v>
      </c>
      <c r="S561" s="73">
        <f>Q561/(1/Mtc+1/(path_DqDp-V560))</f>
        <v>1.085350838046445E-7</v>
      </c>
      <c r="T561" s="52">
        <f>D561*S561/(path_DqDp-E561/D561)</f>
        <v>1.962663062816358E-4</v>
      </c>
      <c r="U561" s="73">
        <f t="shared" si="251"/>
        <v>3146.4883395995012</v>
      </c>
      <c r="V561" s="14">
        <f t="shared" si="252"/>
        <v>1.2599951082017962</v>
      </c>
      <c r="W561">
        <f t="shared" si="253"/>
        <v>3964.5599159093636</v>
      </c>
      <c r="X561">
        <f t="shared" si="254"/>
        <v>1.5273719821845965E-10</v>
      </c>
      <c r="Y561" s="44">
        <f t="shared" si="255"/>
        <v>-2.0974364400620199E-2</v>
      </c>
      <c r="Z561">
        <f t="shared" si="256"/>
        <v>1.496013912605574E-9</v>
      </c>
      <c r="AA561" s="43">
        <f t="shared" si="257"/>
        <v>0.1586076233262825</v>
      </c>
    </row>
    <row r="562" spans="1:27">
      <c r="A562" s="74">
        <f t="shared" si="236"/>
        <v>554</v>
      </c>
      <c r="B562" s="73">
        <f t="shared" si="237"/>
        <v>15.161616852607576</v>
      </c>
      <c r="C562" s="51">
        <f t="shared" si="238"/>
        <v>-2.0974364400620198</v>
      </c>
      <c r="D562" s="73">
        <f t="shared" si="239"/>
        <v>3146.4883395995012</v>
      </c>
      <c r="E562" s="73">
        <f t="shared" si="240"/>
        <v>3964.5599159093636</v>
      </c>
      <c r="F562" s="14">
        <f t="shared" si="241"/>
        <v>0.63355898488547846</v>
      </c>
      <c r="G562" s="14">
        <f>F562-(Gamma-lambda*LN(D562))</f>
        <v>-6.1630380657600181E-2</v>
      </c>
      <c r="H562" s="15">
        <f t="shared" si="242"/>
        <v>393.57850720552472</v>
      </c>
      <c r="I562" s="15">
        <f t="shared" si="243"/>
        <v>1284.9935744975389</v>
      </c>
      <c r="J562" s="73">
        <f t="shared" si="244"/>
        <v>3146.4761237613034</v>
      </c>
      <c r="K562" s="73">
        <f t="shared" si="234"/>
        <v>1.26</v>
      </c>
      <c r="L562" s="73">
        <f t="shared" si="245"/>
        <v>1.2599951082017962</v>
      </c>
      <c r="M562" s="73">
        <f t="shared" si="246"/>
        <v>4.8917982038432228E-6</v>
      </c>
      <c r="N562" s="44">
        <f t="shared" si="235"/>
        <v>2.0000000000000001E-4</v>
      </c>
      <c r="O562" s="44">
        <f t="shared" si="247"/>
        <v>9.7835964076864452E-10</v>
      </c>
      <c r="P562" s="14">
        <f t="shared" si="248"/>
        <v>148.50536226231623</v>
      </c>
      <c r="Q562" s="44">
        <f t="shared" si="249"/>
        <v>1.4529165287517711E-7</v>
      </c>
      <c r="R562" s="73">
        <f t="shared" si="250"/>
        <v>3146.4765809180203</v>
      </c>
      <c r="S562" s="73">
        <f>Q562/(1/Mtc+1/(path_DqDp-V561))</f>
        <v>1.0617926529506057E-7</v>
      </c>
      <c r="T562" s="52">
        <f>D562*S562/(path_DqDp-E562/D562)</f>
        <v>1.9200625339212907E-4</v>
      </c>
      <c r="U562" s="73">
        <f t="shared" si="251"/>
        <v>3146.4885316057544</v>
      </c>
      <c r="V562" s="14">
        <f t="shared" si="252"/>
        <v>1.2599952143810507</v>
      </c>
      <c r="W562">
        <f t="shared" si="253"/>
        <v>3964.56049192811</v>
      </c>
      <c r="X562">
        <f t="shared" si="254"/>
        <v>1.4942195603367729E-10</v>
      </c>
      <c r="Y562" s="44">
        <f t="shared" si="255"/>
        <v>-2.0974363272838602E-2</v>
      </c>
      <c r="Z562">
        <f t="shared" si="256"/>
        <v>1.4635421799442436E-9</v>
      </c>
      <c r="AA562" s="43">
        <f t="shared" si="257"/>
        <v>0.15880762478982469</v>
      </c>
    </row>
    <row r="563" spans="1:27">
      <c r="A563" s="74">
        <f t="shared" si="236"/>
        <v>555</v>
      </c>
      <c r="B563" s="73">
        <f t="shared" si="237"/>
        <v>15.181617036554515</v>
      </c>
      <c r="C563" s="51">
        <f t="shared" si="238"/>
        <v>-2.0974363272838601</v>
      </c>
      <c r="D563" s="73">
        <f t="shared" si="239"/>
        <v>3146.4885316057544</v>
      </c>
      <c r="E563" s="73">
        <f t="shared" si="240"/>
        <v>3964.56049192811</v>
      </c>
      <c r="F563" s="14">
        <f t="shared" si="241"/>
        <v>0.63355898304099234</v>
      </c>
      <c r="G563" s="14">
        <f>F563-(Gamma-lambda*LN(D563))</f>
        <v>-6.1630381586750382E-2</v>
      </c>
      <c r="H563" s="15">
        <f t="shared" si="242"/>
        <v>393.57851921407598</v>
      </c>
      <c r="I563" s="15">
        <f t="shared" si="243"/>
        <v>1284.9936514600104</v>
      </c>
      <c r="J563" s="73">
        <f t="shared" si="244"/>
        <v>3146.4765809180203</v>
      </c>
      <c r="K563" s="73">
        <f t="shared" si="234"/>
        <v>1.26</v>
      </c>
      <c r="L563" s="73">
        <f t="shared" si="245"/>
        <v>1.2599952143810507</v>
      </c>
      <c r="M563" s="73">
        <f t="shared" si="246"/>
        <v>4.7856189493433732E-6</v>
      </c>
      <c r="N563" s="44">
        <f t="shared" si="235"/>
        <v>2.0000000000000001E-4</v>
      </c>
      <c r="O563" s="44">
        <f t="shared" si="247"/>
        <v>9.5712378986867477E-10</v>
      </c>
      <c r="P563" s="14">
        <f t="shared" si="248"/>
        <v>148.5053620946357</v>
      </c>
      <c r="Q563" s="44">
        <f t="shared" si="249"/>
        <v>1.4213801498383755E-7</v>
      </c>
      <c r="R563" s="73">
        <f t="shared" si="250"/>
        <v>3146.4770281519554</v>
      </c>
      <c r="S563" s="73">
        <f>Q563/(1/Mtc+1/(path_DqDp-V562))</f>
        <v>1.0387458134051893E-7</v>
      </c>
      <c r="T563" s="52">
        <f>D563*S563/(path_DqDp-E563/D563)</f>
        <v>1.8783866666035017E-4</v>
      </c>
      <c r="U563" s="73">
        <f t="shared" si="251"/>
        <v>3146.4887194444209</v>
      </c>
      <c r="V563" s="14">
        <f t="shared" si="252"/>
        <v>1.2599953182556214</v>
      </c>
      <c r="W563">
        <f t="shared" si="253"/>
        <v>3964.5610554440959</v>
      </c>
      <c r="X563">
        <f t="shared" si="254"/>
        <v>1.4617867290389163E-10</v>
      </c>
      <c r="Y563" s="44">
        <f t="shared" si="255"/>
        <v>-2.0974362169536138E-2</v>
      </c>
      <c r="Z563">
        <f t="shared" si="256"/>
        <v>1.4317752581737709E-9</v>
      </c>
      <c r="AA563" s="43">
        <f t="shared" si="257"/>
        <v>0.15900762622159995</v>
      </c>
    </row>
    <row r="564" spans="1:27">
      <c r="A564" s="74">
        <f t="shared" si="236"/>
        <v>556</v>
      </c>
      <c r="B564" s="73">
        <f t="shared" si="237"/>
        <v>15.20161721650879</v>
      </c>
      <c r="C564" s="51">
        <f t="shared" si="238"/>
        <v>-2.0974362169536138</v>
      </c>
      <c r="D564" s="73">
        <f t="shared" si="239"/>
        <v>3146.4887194444209</v>
      </c>
      <c r="E564" s="73">
        <f t="shared" si="240"/>
        <v>3964.5610554440959</v>
      </c>
      <c r="F564" s="14">
        <f t="shared" si="241"/>
        <v>0.63355898123654175</v>
      </c>
      <c r="G564" s="14">
        <f>F564-(Gamma-lambda*LN(D564))</f>
        <v>-6.1630382495732938E-2</v>
      </c>
      <c r="H564" s="15">
        <f t="shared" si="242"/>
        <v>393.57853096197573</v>
      </c>
      <c r="I564" s="15">
        <f t="shared" si="243"/>
        <v>1284.9937267519747</v>
      </c>
      <c r="J564" s="73">
        <f t="shared" si="244"/>
        <v>3146.4770281519554</v>
      </c>
      <c r="K564" s="73">
        <f t="shared" si="234"/>
        <v>1.26</v>
      </c>
      <c r="L564" s="73">
        <f t="shared" si="245"/>
        <v>1.2599953182556214</v>
      </c>
      <c r="M564" s="73">
        <f t="shared" si="246"/>
        <v>4.681744378620678E-6</v>
      </c>
      <c r="N564" s="44">
        <f t="shared" si="235"/>
        <v>2.0000000000000001E-4</v>
      </c>
      <c r="O564" s="44">
        <f t="shared" si="247"/>
        <v>9.3634887572413565E-10</v>
      </c>
      <c r="P564" s="14">
        <f t="shared" si="248"/>
        <v>148.50536193059472</v>
      </c>
      <c r="Q564" s="44">
        <f t="shared" si="249"/>
        <v>1.3905282868271822E-7</v>
      </c>
      <c r="R564" s="73">
        <f t="shared" si="250"/>
        <v>3146.4774656784862</v>
      </c>
      <c r="S564" s="73">
        <f>Q564/(1/Mtc+1/(path_DqDp-V563))</f>
        <v>1.016199220392798E-7</v>
      </c>
      <c r="T564" s="52">
        <f>D564*S564/(path_DqDp-E564/D564)</f>
        <v>1.8376153910509347E-4</v>
      </c>
      <c r="U564" s="73">
        <f t="shared" si="251"/>
        <v>3146.48890320596</v>
      </c>
      <c r="V564" s="14">
        <f t="shared" si="252"/>
        <v>1.2599954198755332</v>
      </c>
      <c r="W564">
        <f t="shared" si="253"/>
        <v>3964.5616067286996</v>
      </c>
      <c r="X564">
        <f t="shared" si="254"/>
        <v>1.4300578693841553E-10</v>
      </c>
      <c r="Y564" s="44">
        <f t="shared" si="255"/>
        <v>-2.0974361090181477E-2</v>
      </c>
      <c r="Z564">
        <f t="shared" si="256"/>
        <v>1.4006978540442807E-9</v>
      </c>
      <c r="AA564" s="43">
        <f t="shared" si="257"/>
        <v>0.15920762762229779</v>
      </c>
    </row>
    <row r="565" spans="1:27">
      <c r="A565" s="74">
        <f t="shared" si="236"/>
        <v>557</v>
      </c>
      <c r="B565" s="73">
        <f t="shared" si="237"/>
        <v>15.221617392557063</v>
      </c>
      <c r="C565" s="51">
        <f t="shared" si="238"/>
        <v>-2.0974361090181479</v>
      </c>
      <c r="D565" s="73">
        <f t="shared" si="239"/>
        <v>3146.48890320596</v>
      </c>
      <c r="E565" s="73">
        <f t="shared" si="240"/>
        <v>3964.5616067286996</v>
      </c>
      <c r="F565" s="14">
        <f t="shared" si="241"/>
        <v>0.63355897947125783</v>
      </c>
      <c r="G565" s="14">
        <f>F565-(Gamma-lambda*LN(D565))</f>
        <v>-6.1630383384985499E-2</v>
      </c>
      <c r="H565" s="15">
        <f t="shared" si="242"/>
        <v>393.57854245488136</v>
      </c>
      <c r="I565" s="15">
        <f t="shared" si="243"/>
        <v>1284.9938004096912</v>
      </c>
      <c r="J565" s="73">
        <f t="shared" si="244"/>
        <v>3146.4774656784862</v>
      </c>
      <c r="K565" s="73">
        <f t="shared" si="234"/>
        <v>1.26</v>
      </c>
      <c r="L565" s="73">
        <f t="shared" si="245"/>
        <v>1.2599954198755332</v>
      </c>
      <c r="M565" s="73">
        <f t="shared" si="246"/>
        <v>4.5801244668020047E-6</v>
      </c>
      <c r="N565" s="44">
        <f t="shared" si="235"/>
        <v>2.0000000000000001E-4</v>
      </c>
      <c r="O565" s="44">
        <f t="shared" si="247"/>
        <v>9.1602489336040095E-10</v>
      </c>
      <c r="P565" s="14">
        <f t="shared" si="248"/>
        <v>148.50536177011435</v>
      </c>
      <c r="Q565" s="44">
        <f t="shared" si="249"/>
        <v>1.3603460817891675E-7</v>
      </c>
      <c r="R565" s="73">
        <f t="shared" si="250"/>
        <v>3146.4778937083156</v>
      </c>
      <c r="S565" s="73">
        <f>Q565/(1/Mtc+1/(path_DqDp-V564))</f>
        <v>9.9414201563963702E-8</v>
      </c>
      <c r="T565" s="52">
        <f>D565*S565/(path_DqDp-E565/D565)</f>
        <v>1.7977290727574788E-4</v>
      </c>
      <c r="U565" s="73">
        <f t="shared" si="251"/>
        <v>3146.4890829788674</v>
      </c>
      <c r="V565" s="14">
        <f t="shared" si="252"/>
        <v>1.2599955192897254</v>
      </c>
      <c r="W565">
        <f t="shared" si="253"/>
        <v>3964.5621460474099</v>
      </c>
      <c r="X565">
        <f t="shared" si="254"/>
        <v>1.3990177012405145E-10</v>
      </c>
      <c r="Y565" s="44">
        <f t="shared" si="255"/>
        <v>-2.0974360034254815E-2</v>
      </c>
      <c r="Z565">
        <f t="shared" si="256"/>
        <v>1.3702950036066224E-9</v>
      </c>
      <c r="AA565" s="43">
        <f t="shared" si="257"/>
        <v>0.15940762899259278</v>
      </c>
    </row>
    <row r="566" spans="1:27">
      <c r="A566" s="74">
        <f t="shared" si="236"/>
        <v>558</v>
      </c>
      <c r="B566" s="73">
        <f t="shared" si="237"/>
        <v>15.241617564784118</v>
      </c>
      <c r="C566" s="51">
        <f t="shared" si="238"/>
        <v>-2.0974360034254813</v>
      </c>
      <c r="D566" s="73">
        <f t="shared" si="239"/>
        <v>3146.4890829788674</v>
      </c>
      <c r="E566" s="73">
        <f t="shared" si="240"/>
        <v>3964.5621460474099</v>
      </c>
      <c r="F566" s="14">
        <f t="shared" si="241"/>
        <v>0.63355897774429037</v>
      </c>
      <c r="G566" s="14">
        <f>F566-(Gamma-lambda*LN(D566))</f>
        <v>-6.1630384254936277E-2</v>
      </c>
      <c r="H566" s="15">
        <f t="shared" si="242"/>
        <v>393.57855369832754</v>
      </c>
      <c r="I566" s="15">
        <f t="shared" si="243"/>
        <v>1284.9938724686319</v>
      </c>
      <c r="J566" s="73">
        <f t="shared" si="244"/>
        <v>3146.4778937083156</v>
      </c>
      <c r="K566" s="73">
        <f t="shared" si="234"/>
        <v>1.26</v>
      </c>
      <c r="L566" s="73">
        <f t="shared" si="245"/>
        <v>1.2599955192897254</v>
      </c>
      <c r="M566" s="73">
        <f t="shared" si="246"/>
        <v>4.4807102745902938E-6</v>
      </c>
      <c r="N566" s="44">
        <f t="shared" si="235"/>
        <v>2.0000000000000001E-4</v>
      </c>
      <c r="O566" s="44">
        <f t="shared" si="247"/>
        <v>8.9614205491805879E-10</v>
      </c>
      <c r="P566" s="14">
        <f t="shared" si="248"/>
        <v>148.50536161311732</v>
      </c>
      <c r="Q566" s="44">
        <f t="shared" si="249"/>
        <v>1.3308189992232836E-7</v>
      </c>
      <c r="R566" s="73">
        <f t="shared" si="250"/>
        <v>3146.4783124475716</v>
      </c>
      <c r="S566" s="73">
        <f>Q566/(1/Mtc+1/(path_DqDp-V565))</f>
        <v>9.725635765065383E-8</v>
      </c>
      <c r="T566" s="52">
        <f>D566*S566/(path_DqDp-E566/D566)</f>
        <v>1.7587085032858877E-4</v>
      </c>
      <c r="U566" s="73">
        <f t="shared" si="251"/>
        <v>3146.4892588497178</v>
      </c>
      <c r="V566" s="14">
        <f t="shared" si="252"/>
        <v>1.2599956165460737</v>
      </c>
      <c r="W566">
        <f t="shared" si="253"/>
        <v>3964.5626736599488</v>
      </c>
      <c r="X566">
        <f t="shared" si="254"/>
        <v>1.3686512760618783E-10</v>
      </c>
      <c r="Y566" s="44">
        <f t="shared" si="255"/>
        <v>-2.0974359001247632E-2</v>
      </c>
      <c r="Z566">
        <f t="shared" si="256"/>
        <v>1.3405520548808101E-9</v>
      </c>
      <c r="AA566" s="43">
        <f t="shared" si="257"/>
        <v>0.15960763033314485</v>
      </c>
    </row>
    <row r="567" spans="1:27">
      <c r="A567" s="74">
        <f t="shared" si="236"/>
        <v>559</v>
      </c>
      <c r="B567" s="73">
        <f t="shared" si="237"/>
        <v>15.261617733272898</v>
      </c>
      <c r="C567" s="51">
        <f t="shared" si="238"/>
        <v>-2.0974359001247631</v>
      </c>
      <c r="D567" s="73">
        <f t="shared" si="239"/>
        <v>3146.4892588497178</v>
      </c>
      <c r="E567" s="73">
        <f t="shared" si="240"/>
        <v>3964.5626736599488</v>
      </c>
      <c r="F567" s="14">
        <f t="shared" si="241"/>
        <v>0.63355897605480771</v>
      </c>
      <c r="G567" s="14">
        <f>F567-(Gamma-lambda*LN(D567))</f>
        <v>-6.163038510600416E-2</v>
      </c>
      <c r="H567" s="15">
        <f t="shared" si="242"/>
        <v>393.57856469772912</v>
      </c>
      <c r="I567" s="15">
        <f t="shared" si="243"/>
        <v>1284.9939429634992</v>
      </c>
      <c r="J567" s="73">
        <f t="shared" si="244"/>
        <v>3146.4783124475716</v>
      </c>
      <c r="K567" s="73">
        <f t="shared" si="234"/>
        <v>1.26</v>
      </c>
      <c r="L567" s="73">
        <f t="shared" si="245"/>
        <v>1.2599956165460737</v>
      </c>
      <c r="M567" s="73">
        <f t="shared" si="246"/>
        <v>4.3834539262821437E-6</v>
      </c>
      <c r="N567" s="44">
        <f t="shared" si="235"/>
        <v>2.0000000000000001E-4</v>
      </c>
      <c r="O567" s="44">
        <f t="shared" si="247"/>
        <v>8.7669078525642876E-10</v>
      </c>
      <c r="P567" s="14">
        <f t="shared" si="248"/>
        <v>148.50536145952799</v>
      </c>
      <c r="Q567" s="44">
        <f t="shared" si="249"/>
        <v>1.3019328195274339E-7</v>
      </c>
      <c r="R567" s="73">
        <f t="shared" si="250"/>
        <v>3146.4787220979097</v>
      </c>
      <c r="S567" s="73">
        <f>Q567/(1/Mtc+1/(path_DqDp-V566))</f>
        <v>9.5145351121736805E-8</v>
      </c>
      <c r="T567" s="52">
        <f>D567*S567/(path_DqDp-E567/D567)</f>
        <v>1.720534891640731E-4</v>
      </c>
      <c r="U567" s="73">
        <f t="shared" si="251"/>
        <v>3146.489430903207</v>
      </c>
      <c r="V567" s="14">
        <f t="shared" si="252"/>
        <v>1.259995711691416</v>
      </c>
      <c r="W567">
        <f t="shared" si="253"/>
        <v>3964.5631898204047</v>
      </c>
      <c r="X567">
        <f t="shared" si="254"/>
        <v>1.3389439701737207E-10</v>
      </c>
      <c r="Y567" s="44">
        <f t="shared" si="255"/>
        <v>-2.097435799066245E-2</v>
      </c>
      <c r="Z567">
        <f t="shared" si="256"/>
        <v>1.3114546932749061E-9</v>
      </c>
      <c r="AA567" s="43">
        <f t="shared" si="257"/>
        <v>0.15980763164459955</v>
      </c>
    </row>
    <row r="568" spans="1:27">
      <c r="A568" s="74">
        <f t="shared" si="236"/>
        <v>560</v>
      </c>
      <c r="B568" s="73">
        <f t="shared" si="237"/>
        <v>15.281617898104539</v>
      </c>
      <c r="C568" s="51">
        <f t="shared" si="238"/>
        <v>-2.0974357990662451</v>
      </c>
      <c r="D568" s="73">
        <f t="shared" si="239"/>
        <v>3146.489430903207</v>
      </c>
      <c r="E568" s="73">
        <f t="shared" si="240"/>
        <v>3964.5631898204047</v>
      </c>
      <c r="F568" s="14">
        <f t="shared" si="241"/>
        <v>0.63355897440199616</v>
      </c>
      <c r="G568" s="14">
        <f>F568-(Gamma-lambda*LN(D568))</f>
        <v>-6.1630385938599264E-2</v>
      </c>
      <c r="H568" s="15">
        <f t="shared" si="242"/>
        <v>393.57857545838317</v>
      </c>
      <c r="I568" s="15">
        <f t="shared" si="243"/>
        <v>1284.994011928241</v>
      </c>
      <c r="J568" s="73">
        <f t="shared" si="244"/>
        <v>3146.4787220979097</v>
      </c>
      <c r="K568" s="73">
        <f t="shared" si="234"/>
        <v>1.26</v>
      </c>
      <c r="L568" s="73">
        <f t="shared" si="245"/>
        <v>1.259995711691416</v>
      </c>
      <c r="M568" s="73">
        <f t="shared" si="246"/>
        <v>4.2883085840106361E-6</v>
      </c>
      <c r="N568" s="44">
        <f t="shared" si="235"/>
        <v>2.0000000000000001E-4</v>
      </c>
      <c r="O568" s="44">
        <f t="shared" si="247"/>
        <v>8.5766171680212722E-10</v>
      </c>
      <c r="P568" s="14">
        <f t="shared" si="248"/>
        <v>148.50536130927239</v>
      </c>
      <c r="Q568" s="44">
        <f t="shared" si="249"/>
        <v>1.2736736313483076E-7</v>
      </c>
      <c r="R568" s="73">
        <f t="shared" si="250"/>
        <v>3146.4791228566078</v>
      </c>
      <c r="S568" s="73">
        <f>Q568/(1/Mtc+1/(path_DqDp-V567))</f>
        <v>9.3080165326810801E-8</v>
      </c>
      <c r="T568" s="52">
        <f>D568*S568/(path_DqDp-E568/D568)</f>
        <v>1.6831898541596745E-4</v>
      </c>
      <c r="U568" s="73">
        <f t="shared" si="251"/>
        <v>3146.4895992221923</v>
      </c>
      <c r="V568" s="14">
        <f t="shared" si="252"/>
        <v>1.2599958047715731</v>
      </c>
      <c r="W568">
        <f t="shared" si="253"/>
        <v>3964.563694777351</v>
      </c>
      <c r="X568">
        <f t="shared" si="254"/>
        <v>1.3098814769058009E-10</v>
      </c>
      <c r="Y568" s="44">
        <f t="shared" si="255"/>
        <v>-2.0974357002012587E-2</v>
      </c>
      <c r="Z568">
        <f t="shared" si="256"/>
        <v>1.282988906922232E-9</v>
      </c>
      <c r="AA568" s="43">
        <f t="shared" si="257"/>
        <v>0.16000763292758846</v>
      </c>
    </row>
    <row r="569" spans="1:27">
      <c r="A569" s="74">
        <f t="shared" si="236"/>
        <v>561</v>
      </c>
      <c r="B569" s="73">
        <f t="shared" si="237"/>
        <v>15.301618059358429</v>
      </c>
      <c r="C569" s="51">
        <f t="shared" si="238"/>
        <v>-2.0974357002012587</v>
      </c>
      <c r="D569" s="73">
        <f t="shared" si="239"/>
        <v>3146.4895992221923</v>
      </c>
      <c r="E569" s="73">
        <f t="shared" si="240"/>
        <v>3964.563694777351</v>
      </c>
      <c r="F569" s="14">
        <f t="shared" si="241"/>
        <v>0.6335589727850599</v>
      </c>
      <c r="G569" s="14">
        <f>F569-(Gamma-lambda*LN(D569))</f>
        <v>-6.1630386753122268E-2</v>
      </c>
      <c r="H569" s="15">
        <f t="shared" si="242"/>
        <v>393.5785859854717</v>
      </c>
      <c r="I569" s="15">
        <f t="shared" si="243"/>
        <v>1284.9940793960698</v>
      </c>
      <c r="J569" s="73">
        <f t="shared" si="244"/>
        <v>3146.4791228566078</v>
      </c>
      <c r="K569" s="73">
        <f t="shared" si="234"/>
        <v>1.26</v>
      </c>
      <c r="L569" s="73">
        <f t="shared" si="245"/>
        <v>1.2599958047715731</v>
      </c>
      <c r="M569" s="73">
        <f t="shared" si="246"/>
        <v>4.1952284268731432E-6</v>
      </c>
      <c r="N569" s="44">
        <f t="shared" si="235"/>
        <v>2.0000000000000001E-4</v>
      </c>
      <c r="O569" s="44">
        <f t="shared" si="247"/>
        <v>8.3904568537462868E-10</v>
      </c>
      <c r="P569" s="14">
        <f t="shared" si="248"/>
        <v>148.50536116227818</v>
      </c>
      <c r="Q569" s="44">
        <f t="shared" si="249"/>
        <v>1.2460278253821045E-7</v>
      </c>
      <c r="R569" s="73">
        <f t="shared" si="250"/>
        <v>3146.4795149166616</v>
      </c>
      <c r="S569" s="73">
        <f>Q569/(1/Mtc+1/(path_DqDp-V568))</f>
        <v>9.105980568962592E-8</v>
      </c>
      <c r="T569" s="52">
        <f>D569*S569/(path_DqDp-E569/D569)</f>
        <v>1.6466554063220966E-4</v>
      </c>
      <c r="U569" s="73">
        <f t="shared" si="251"/>
        <v>3146.4897638877328</v>
      </c>
      <c r="V569" s="14">
        <f t="shared" si="252"/>
        <v>1.2599958958313706</v>
      </c>
      <c r="W569">
        <f t="shared" si="253"/>
        <v>3964.5641887739616</v>
      </c>
      <c r="X569">
        <f t="shared" si="254"/>
        <v>1.2814498002169807E-10</v>
      </c>
      <c r="Y569" s="44">
        <f t="shared" si="255"/>
        <v>-2.0974356034821923E-2</v>
      </c>
      <c r="Z569">
        <f t="shared" si="256"/>
        <v>1.2551409762823508E-9</v>
      </c>
      <c r="AA569" s="43">
        <f t="shared" si="257"/>
        <v>0.16020763418272943</v>
      </c>
    </row>
    <row r="570" spans="1:27">
      <c r="A570" s="74">
        <f t="shared" si="236"/>
        <v>562</v>
      </c>
      <c r="B570" s="73">
        <f t="shared" si="237"/>
        <v>15.321618217112212</v>
      </c>
      <c r="C570" s="51">
        <f t="shared" si="238"/>
        <v>-2.0974356034821922</v>
      </c>
      <c r="D570" s="73">
        <f t="shared" si="239"/>
        <v>3146.4897638877328</v>
      </c>
      <c r="E570" s="73">
        <f t="shared" si="240"/>
        <v>3964.5641887739616</v>
      </c>
      <c r="F570" s="14">
        <f t="shared" si="241"/>
        <v>0.63355897120322013</v>
      </c>
      <c r="G570" s="14">
        <f>F570-(Gamma-lambda*LN(D570))</f>
        <v>-6.1630387549965748E-2</v>
      </c>
      <c r="H570" s="15">
        <f t="shared" si="242"/>
        <v>393.57859628406436</v>
      </c>
      <c r="I570" s="15">
        <f t="shared" si="243"/>
        <v>1284.994145399477</v>
      </c>
      <c r="J570" s="73">
        <f t="shared" si="244"/>
        <v>3146.4795149166616</v>
      </c>
      <c r="K570" s="73">
        <f t="shared" si="234"/>
        <v>1.26</v>
      </c>
      <c r="L570" s="73">
        <f t="shared" si="245"/>
        <v>1.2599958958313706</v>
      </c>
      <c r="M570" s="73">
        <f t="shared" si="246"/>
        <v>4.1041686293930013E-6</v>
      </c>
      <c r="N570" s="44">
        <f t="shared" si="235"/>
        <v>2.0000000000000001E-4</v>
      </c>
      <c r="O570" s="44">
        <f t="shared" si="247"/>
        <v>8.2083372587860033E-10</v>
      </c>
      <c r="P570" s="14">
        <f t="shared" si="248"/>
        <v>148.50536101847456</v>
      </c>
      <c r="Q570" s="44">
        <f t="shared" si="249"/>
        <v>1.2189820879774112E-7</v>
      </c>
      <c r="R570" s="73">
        <f t="shared" si="250"/>
        <v>3146.4798984668787</v>
      </c>
      <c r="S570" s="73">
        <f>Q570/(1/Mtc+1/(path_DqDp-V569))</f>
        <v>8.90832992405664E-8</v>
      </c>
      <c r="T570" s="52">
        <f>D570*S570/(path_DqDp-E570/D570)</f>
        <v>1.6109139542961977E-4</v>
      </c>
      <c r="U570" s="73">
        <f t="shared" si="251"/>
        <v>3146.4899249791283</v>
      </c>
      <c r="V570" s="14">
        <f t="shared" si="252"/>
        <v>1.2599959849146622</v>
      </c>
      <c r="W570">
        <f t="shared" si="253"/>
        <v>3964.5646720481386</v>
      </c>
      <c r="X570">
        <f t="shared" si="254"/>
        <v>1.2536352481165579E-10</v>
      </c>
      <c r="Y570" s="44">
        <f t="shared" si="255"/>
        <v>-2.0974355088624674E-2</v>
      </c>
      <c r="Z570">
        <f t="shared" si="256"/>
        <v>1.2278975064924847E-9</v>
      </c>
      <c r="AA570" s="43">
        <f t="shared" si="257"/>
        <v>0.16040763541062694</v>
      </c>
    </row>
    <row r="571" spans="1:27">
      <c r="A571" s="74">
        <f t="shared" si="236"/>
        <v>563</v>
      </c>
      <c r="B571" s="73">
        <f t="shared" si="237"/>
        <v>15.341618371441873</v>
      </c>
      <c r="C571" s="51">
        <f t="shared" si="238"/>
        <v>-2.0974355088624672</v>
      </c>
      <c r="D571" s="73">
        <f t="shared" si="239"/>
        <v>3146.4899249791283</v>
      </c>
      <c r="E571" s="73">
        <f t="shared" si="240"/>
        <v>3964.5646720481386</v>
      </c>
      <c r="F571" s="14">
        <f t="shared" si="241"/>
        <v>0.63355896965571501</v>
      </c>
      <c r="G571" s="14">
        <f>F571-(Gamma-lambda*LN(D571))</f>
        <v>-6.1630388329513175E-2</v>
      </c>
      <c r="H571" s="15">
        <f t="shared" si="242"/>
        <v>393.5786063591209</v>
      </c>
      <c r="I571" s="15">
        <f t="shared" si="243"/>
        <v>1284.9942099702482</v>
      </c>
      <c r="J571" s="73">
        <f t="shared" si="244"/>
        <v>3146.4798984668787</v>
      </c>
      <c r="K571" s="73">
        <f t="shared" si="234"/>
        <v>1.26</v>
      </c>
      <c r="L571" s="73">
        <f t="shared" si="245"/>
        <v>1.2599959849146622</v>
      </c>
      <c r="M571" s="73">
        <f t="shared" si="246"/>
        <v>4.0150853377607376E-6</v>
      </c>
      <c r="N571" s="44">
        <f t="shared" si="235"/>
        <v>2.0000000000000001E-4</v>
      </c>
      <c r="O571" s="44">
        <f t="shared" si="247"/>
        <v>8.0301706755214753E-10</v>
      </c>
      <c r="P571" s="14">
        <f t="shared" si="248"/>
        <v>148.5053608777923</v>
      </c>
      <c r="Q571" s="44">
        <f t="shared" si="249"/>
        <v>1.192523394078582E-7</v>
      </c>
      <c r="R571" s="73">
        <f t="shared" si="250"/>
        <v>3146.4802736919673</v>
      </c>
      <c r="S571" s="73">
        <f>Q571/(1/Mtc+1/(path_DqDp-V570))</f>
        <v>8.7149694100937275E-8</v>
      </c>
      <c r="T571" s="52">
        <f>D571*S571/(path_DqDp-E571/D571)</f>
        <v>1.5759482856145211E-4</v>
      </c>
      <c r="U571" s="73">
        <f t="shared" si="251"/>
        <v>3146.4900825739569</v>
      </c>
      <c r="V571" s="14">
        <f t="shared" si="252"/>
        <v>1.259996072064349</v>
      </c>
      <c r="W571">
        <f t="shared" si="253"/>
        <v>3964.5651448326148</v>
      </c>
      <c r="X571">
        <f t="shared" si="254"/>
        <v>1.2264244254073404E-10</v>
      </c>
      <c r="Y571" s="44">
        <f t="shared" si="255"/>
        <v>-2.0974354162965163E-2</v>
      </c>
      <c r="Z571">
        <f t="shared" si="256"/>
        <v>1.2012453638193404E-9</v>
      </c>
      <c r="AA571" s="43">
        <f t="shared" si="257"/>
        <v>0.1606076366118723</v>
      </c>
    </row>
    <row r="572" spans="1:27">
      <c r="A572" s="74">
        <f t="shared" si="236"/>
        <v>564</v>
      </c>
      <c r="B572" s="73">
        <f t="shared" si="237"/>
        <v>15.361618522421725</v>
      </c>
      <c r="C572" s="51">
        <f t="shared" si="238"/>
        <v>-2.0974354162965163</v>
      </c>
      <c r="D572" s="73">
        <f t="shared" si="239"/>
        <v>3146.4900825739569</v>
      </c>
      <c r="E572" s="73">
        <f t="shared" si="240"/>
        <v>3964.5651448326148</v>
      </c>
      <c r="F572" s="14">
        <f t="shared" si="241"/>
        <v>0.63355896814179946</v>
      </c>
      <c r="G572" s="14">
        <f>F572-(Gamma-lambda*LN(D572))</f>
        <v>-6.1630389092140025E-2</v>
      </c>
      <c r="H572" s="15">
        <f t="shared" si="242"/>
        <v>393.57861621549318</v>
      </c>
      <c r="I572" s="15">
        <f t="shared" si="243"/>
        <v>1284.9942731394797</v>
      </c>
      <c r="J572" s="73">
        <f t="shared" si="244"/>
        <v>3146.4802736919673</v>
      </c>
      <c r="K572" s="73">
        <f t="shared" si="234"/>
        <v>1.26</v>
      </c>
      <c r="L572" s="73">
        <f t="shared" si="245"/>
        <v>1.259996072064349</v>
      </c>
      <c r="M572" s="73">
        <f t="shared" si="246"/>
        <v>3.9279356509602792E-6</v>
      </c>
      <c r="N572" s="44">
        <f t="shared" si="235"/>
        <v>2.0000000000000001E-4</v>
      </c>
      <c r="O572" s="44">
        <f t="shared" si="247"/>
        <v>7.8558713019205584E-10</v>
      </c>
      <c r="P572" s="14">
        <f t="shared" si="248"/>
        <v>148.50536074016361</v>
      </c>
      <c r="Q572" s="44">
        <f t="shared" si="249"/>
        <v>1.1666390016200113E-7</v>
      </c>
      <c r="R572" s="73">
        <f t="shared" si="250"/>
        <v>3146.4806407726278</v>
      </c>
      <c r="S572" s="73">
        <f>Q572/(1/Mtc+1/(path_DqDp-V571))</f>
        <v>8.5258059073283408E-8</v>
      </c>
      <c r="T572" s="52">
        <f>D572*S572/(path_DqDp-E572/D572)</f>
        <v>1.5417415617668181E-4</v>
      </c>
      <c r="U572" s="73">
        <f t="shared" si="251"/>
        <v>3146.4902367481131</v>
      </c>
      <c r="V572" s="14">
        <f t="shared" si="252"/>
        <v>1.2599961573224008</v>
      </c>
      <c r="W572">
        <f t="shared" si="253"/>
        <v>3964.5656073550736</v>
      </c>
      <c r="X572">
        <f t="shared" si="254"/>
        <v>1.199804227920843E-10</v>
      </c>
      <c r="Y572" s="44">
        <f t="shared" si="255"/>
        <v>-2.0974353257397611E-2</v>
      </c>
      <c r="Z572">
        <f t="shared" si="256"/>
        <v>1.1751717184093027E-9</v>
      </c>
      <c r="AA572" s="43">
        <f t="shared" si="257"/>
        <v>0.16080763778704402</v>
      </c>
    </row>
    <row r="573" spans="1:27">
      <c r="A573" s="74">
        <f t="shared" si="236"/>
        <v>565</v>
      </c>
      <c r="B573" s="73">
        <f t="shared" si="237"/>
        <v>15.381618670124482</v>
      </c>
      <c r="C573" s="51">
        <f t="shared" si="238"/>
        <v>-2.0974353257397613</v>
      </c>
      <c r="D573" s="73">
        <f t="shared" si="239"/>
        <v>3146.4902367481131</v>
      </c>
      <c r="E573" s="73">
        <f t="shared" si="240"/>
        <v>3964.5656073550736</v>
      </c>
      <c r="F573" s="14">
        <f t="shared" si="241"/>
        <v>0.63355896666074418</v>
      </c>
      <c r="G573" s="14">
        <f>F573-(Gamma-lambda*LN(D573))</f>
        <v>-6.1630389838213673E-2</v>
      </c>
      <c r="H573" s="15">
        <f t="shared" si="242"/>
        <v>393.57862585792793</v>
      </c>
      <c r="I573" s="15">
        <f t="shared" si="243"/>
        <v>1284.9943349375922</v>
      </c>
      <c r="J573" s="73">
        <f t="shared" si="244"/>
        <v>3146.4806407726278</v>
      </c>
      <c r="K573" s="73">
        <f t="shared" si="234"/>
        <v>1.26</v>
      </c>
      <c r="L573" s="73">
        <f t="shared" si="245"/>
        <v>1.2599961573224008</v>
      </c>
      <c r="M573" s="73">
        <f t="shared" si="246"/>
        <v>3.8426775992306261E-6</v>
      </c>
      <c r="N573" s="44">
        <f t="shared" si="235"/>
        <v>2.0000000000000001E-4</v>
      </c>
      <c r="O573" s="44">
        <f t="shared" si="247"/>
        <v>7.6853551984612529E-10</v>
      </c>
      <c r="P573" s="14">
        <f t="shared" si="248"/>
        <v>148.50536060552221</v>
      </c>
      <c r="Q573" s="44">
        <f t="shared" si="249"/>
        <v>1.141316445129013E-7</v>
      </c>
      <c r="R573" s="73">
        <f t="shared" si="250"/>
        <v>3146.4809998856381</v>
      </c>
      <c r="S573" s="73">
        <f>Q573/(1/Mtc+1/(path_DqDp-V572))</f>
        <v>8.3407483173873635E-8</v>
      </c>
      <c r="T573" s="52">
        <f>D573*S573/(path_DqDp-E573/D573)</f>
        <v>1.5082773097470275E-4</v>
      </c>
      <c r="U573" s="73">
        <f t="shared" si="251"/>
        <v>3146.4903875758441</v>
      </c>
      <c r="V573" s="14">
        <f t="shared" si="252"/>
        <v>1.2599962407298775</v>
      </c>
      <c r="W573">
        <f t="shared" si="253"/>
        <v>3964.5660598382588</v>
      </c>
      <c r="X573">
        <f t="shared" si="254"/>
        <v>1.1737618359385836E-10</v>
      </c>
      <c r="Y573" s="44">
        <f t="shared" si="255"/>
        <v>-2.0974352371485906E-2</v>
      </c>
      <c r="Z573">
        <f t="shared" si="256"/>
        <v>1.1496640200244538E-9</v>
      </c>
      <c r="AA573" s="43">
        <f t="shared" si="257"/>
        <v>0.16100763893670803</v>
      </c>
    </row>
    <row r="574" spans="1:27">
      <c r="A574" s="74">
        <f t="shared" si="236"/>
        <v>566</v>
      </c>
      <c r="B574" s="73">
        <f t="shared" si="237"/>
        <v>15.401618814621273</v>
      </c>
      <c r="C574" s="51">
        <f t="shared" si="238"/>
        <v>-2.0974352371485905</v>
      </c>
      <c r="D574" s="73">
        <f t="shared" si="239"/>
        <v>3146.4903875758441</v>
      </c>
      <c r="E574" s="73">
        <f t="shared" si="240"/>
        <v>3964.5660598382588</v>
      </c>
      <c r="F574" s="14">
        <f t="shared" si="241"/>
        <v>0.63355896521183619</v>
      </c>
      <c r="G574" s="14">
        <f>F574-(Gamma-lambda*LN(D574))</f>
        <v>-6.1630390568093274E-2</v>
      </c>
      <c r="H574" s="15">
        <f t="shared" si="242"/>
        <v>393.57863529106862</v>
      </c>
      <c r="I574" s="15">
        <f t="shared" si="243"/>
        <v>1284.9943953943464</v>
      </c>
      <c r="J574" s="73">
        <f t="shared" si="244"/>
        <v>3146.4809998856381</v>
      </c>
      <c r="K574" s="73">
        <f t="shared" si="234"/>
        <v>1.26</v>
      </c>
      <c r="L574" s="73">
        <f t="shared" si="245"/>
        <v>1.2599962407298775</v>
      </c>
      <c r="M574" s="73">
        <f t="shared" si="246"/>
        <v>3.7592701225275249E-6</v>
      </c>
      <c r="N574" s="44">
        <f t="shared" si="235"/>
        <v>2.0000000000000001E-4</v>
      </c>
      <c r="O574" s="44">
        <f t="shared" si="247"/>
        <v>7.51854024505505E-10</v>
      </c>
      <c r="P574" s="14">
        <f t="shared" si="248"/>
        <v>148.50536047380328</v>
      </c>
      <c r="Q574" s="44">
        <f t="shared" si="249"/>
        <v>1.1165435293286974E-7</v>
      </c>
      <c r="R574" s="73">
        <f t="shared" si="250"/>
        <v>3146.4813512039382</v>
      </c>
      <c r="S574" s="73">
        <f>Q574/(1/Mtc+1/(path_DqDp-V573))</f>
        <v>8.1597075165185632E-8</v>
      </c>
      <c r="T574" s="52">
        <f>D574*S574/(path_DqDp-E574/D574)</f>
        <v>1.4755394136002129E-4</v>
      </c>
      <c r="U574" s="73">
        <f t="shared" si="251"/>
        <v>3146.4905351297853</v>
      </c>
      <c r="V574" s="14">
        <f t="shared" si="252"/>
        <v>1.2599963223269461</v>
      </c>
      <c r="W574">
        <f t="shared" si="253"/>
        <v>3964.566502500074</v>
      </c>
      <c r="X574">
        <f t="shared" si="254"/>
        <v>1.1482847076133674E-10</v>
      </c>
      <c r="Y574" s="44">
        <f t="shared" si="255"/>
        <v>-2.097435150480341E-2</v>
      </c>
      <c r="Z574">
        <f t="shared" si="256"/>
        <v>1.1247099703123581E-9</v>
      </c>
      <c r="AA574" s="43">
        <f t="shared" si="257"/>
        <v>0.16120764006141799</v>
      </c>
    </row>
    <row r="575" spans="1:27">
      <c r="A575" s="74">
        <f t="shared" si="236"/>
        <v>567</v>
      </c>
      <c r="B575" s="73">
        <f t="shared" si="237"/>
        <v>15.421618955981687</v>
      </c>
      <c r="C575" s="51">
        <f t="shared" si="238"/>
        <v>-2.097435150480341</v>
      </c>
      <c r="D575" s="73">
        <f t="shared" si="239"/>
        <v>3146.4905351297853</v>
      </c>
      <c r="E575" s="73">
        <f t="shared" si="240"/>
        <v>3964.566502500074</v>
      </c>
      <c r="F575" s="14">
        <f t="shared" si="241"/>
        <v>0.63355896379437748</v>
      </c>
      <c r="G575" s="14">
        <f>F575-(Gamma-lambda*LN(D575))</f>
        <v>-6.1630391282130437E-2</v>
      </c>
      <c r="H575" s="15">
        <f t="shared" si="242"/>
        <v>393.57864451945824</v>
      </c>
      <c r="I575" s="15">
        <f t="shared" si="243"/>
        <v>1284.9944545388571</v>
      </c>
      <c r="J575" s="73">
        <f t="shared" si="244"/>
        <v>3146.4813512039382</v>
      </c>
      <c r="K575" s="73">
        <f t="shared" si="234"/>
        <v>1.26</v>
      </c>
      <c r="L575" s="73">
        <f t="shared" si="245"/>
        <v>1.2599963223269461</v>
      </c>
      <c r="M575" s="73">
        <f t="shared" si="246"/>
        <v>3.677673053870123E-6</v>
      </c>
      <c r="N575" s="44">
        <f t="shared" si="235"/>
        <v>2.0000000000000001E-4</v>
      </c>
      <c r="O575" s="44">
        <f t="shared" si="247"/>
        <v>7.3553461077402465E-10</v>
      </c>
      <c r="P575" s="14">
        <f t="shared" si="248"/>
        <v>148.50536034494343</v>
      </c>
      <c r="Q575" s="44">
        <f t="shared" si="249"/>
        <v>1.0923083241917423E-7</v>
      </c>
      <c r="R575" s="73">
        <f t="shared" si="250"/>
        <v>3146.4816948967155</v>
      </c>
      <c r="S575" s="73">
        <f>Q575/(1/Mtc+1/(path_DqDp-V574))</f>
        <v>7.982596319442265E-8</v>
      </c>
      <c r="T575" s="52">
        <f>D575*S575/(path_DqDp-E575/D575)</f>
        <v>1.4435121078868463E-4</v>
      </c>
      <c r="U575" s="73">
        <f t="shared" si="251"/>
        <v>3146.4906794809958</v>
      </c>
      <c r="V575" s="14">
        <f t="shared" si="252"/>
        <v>1.2599964021529033</v>
      </c>
      <c r="W575">
        <f t="shared" si="253"/>
        <v>3964.5669355536988</v>
      </c>
      <c r="X575">
        <f t="shared" si="254"/>
        <v>1.1233605738826912E-10</v>
      </c>
      <c r="Y575" s="44">
        <f t="shared" si="255"/>
        <v>-2.097435065693274E-2</v>
      </c>
      <c r="Z575">
        <f t="shared" si="256"/>
        <v>1.1002975667116936E-9</v>
      </c>
      <c r="AA575" s="43">
        <f t="shared" si="257"/>
        <v>0.16140764116171555</v>
      </c>
    </row>
    <row r="576" spans="1:27">
      <c r="A576" s="74">
        <f t="shared" si="236"/>
        <v>568</v>
      </c>
      <c r="B576" s="73">
        <f t="shared" si="237"/>
        <v>15.441619094273795</v>
      </c>
      <c r="C576" s="51">
        <f t="shared" si="238"/>
        <v>-2.0974350656932739</v>
      </c>
      <c r="D576" s="73">
        <f t="shared" si="239"/>
        <v>3146.4906794809958</v>
      </c>
      <c r="E576" s="73">
        <f t="shared" si="240"/>
        <v>3964.5669355536988</v>
      </c>
      <c r="F576" s="14">
        <f t="shared" si="241"/>
        <v>0.63355896240768539</v>
      </c>
      <c r="G576" s="14">
        <f>F576-(Gamma-lambda*LN(D576))</f>
        <v>-6.1630391980669108E-2</v>
      </c>
      <c r="H576" s="15">
        <f t="shared" si="242"/>
        <v>393.57865354754085</v>
      </c>
      <c r="I576" s="15">
        <f t="shared" si="243"/>
        <v>1284.9945123996072</v>
      </c>
      <c r="J576" s="73">
        <f t="shared" si="244"/>
        <v>3146.4816948967155</v>
      </c>
      <c r="K576" s="73">
        <f t="shared" si="234"/>
        <v>1.26</v>
      </c>
      <c r="L576" s="73">
        <f t="shared" si="245"/>
        <v>1.2599964021529033</v>
      </c>
      <c r="M576" s="73">
        <f t="shared" si="246"/>
        <v>3.5978470966924192E-6</v>
      </c>
      <c r="N576" s="44">
        <f t="shared" si="235"/>
        <v>2.0000000000000001E-4</v>
      </c>
      <c r="O576" s="44">
        <f t="shared" si="247"/>
        <v>7.1956941933848384E-10</v>
      </c>
      <c r="P576" s="14">
        <f t="shared" si="248"/>
        <v>148.5053602188805</v>
      </c>
      <c r="Q576" s="44">
        <f t="shared" si="249"/>
        <v>1.0685991582135222E-7</v>
      </c>
      <c r="R576" s="73">
        <f t="shared" si="250"/>
        <v>3146.4820311294843</v>
      </c>
      <c r="S576" s="73">
        <f>Q576/(1/Mtc+1/(path_DqDp-V575))</f>
        <v>7.8093294301901393E-8</v>
      </c>
      <c r="T576" s="52">
        <f>D576*S576/(path_DqDp-E576/D576)</f>
        <v>1.4121799687939025E-4</v>
      </c>
      <c r="U576" s="73">
        <f t="shared" si="251"/>
        <v>3146.4908206989926</v>
      </c>
      <c r="V576" s="14">
        <f t="shared" si="252"/>
        <v>1.2599964802461916</v>
      </c>
      <c r="W576">
        <f t="shared" si="253"/>
        <v>3964.5673592076814</v>
      </c>
      <c r="X576">
        <f t="shared" si="254"/>
        <v>1.0989774315508853E-10</v>
      </c>
      <c r="Y576" s="44">
        <f t="shared" si="255"/>
        <v>-2.0974349827465578E-2</v>
      </c>
      <c r="Z576">
        <f t="shared" si="256"/>
        <v>1.0764150412149688E-9</v>
      </c>
      <c r="AA576" s="43">
        <f t="shared" si="257"/>
        <v>0.16160764223813059</v>
      </c>
    </row>
    <row r="577" spans="1:27">
      <c r="A577" s="74">
        <f t="shared" si="236"/>
        <v>569</v>
      </c>
      <c r="B577" s="73">
        <f t="shared" si="237"/>
        <v>15.461619229564208</v>
      </c>
      <c r="C577" s="51">
        <f t="shared" si="238"/>
        <v>-2.0974349827465577</v>
      </c>
      <c r="D577" s="73">
        <f t="shared" si="239"/>
        <v>3146.4908206989926</v>
      </c>
      <c r="E577" s="73">
        <f t="shared" si="240"/>
        <v>3964.5673592076814</v>
      </c>
      <c r="F577" s="14">
        <f t="shared" si="241"/>
        <v>0.63355896105109233</v>
      </c>
      <c r="G577" s="14">
        <f>F577-(Gamma-lambda*LN(D577))</f>
        <v>-6.1630392664045575E-2</v>
      </c>
      <c r="H577" s="15">
        <f t="shared" si="242"/>
        <v>393.57866237966437</v>
      </c>
      <c r="I577" s="15">
        <f t="shared" si="243"/>
        <v>1284.9945690044613</v>
      </c>
      <c r="J577" s="73">
        <f t="shared" si="244"/>
        <v>3146.4820311294843</v>
      </c>
      <c r="K577" s="73">
        <f t="shared" si="234"/>
        <v>1.26</v>
      </c>
      <c r="L577" s="73">
        <f t="shared" si="245"/>
        <v>1.2599964802461916</v>
      </c>
      <c r="M577" s="73">
        <f t="shared" si="246"/>
        <v>3.5197538084119628E-6</v>
      </c>
      <c r="N577" s="44">
        <f t="shared" si="235"/>
        <v>2.0000000000000001E-4</v>
      </c>
      <c r="O577" s="44">
        <f t="shared" si="247"/>
        <v>7.0395076168239263E-10</v>
      </c>
      <c r="P577" s="14">
        <f t="shared" si="248"/>
        <v>148.50536009555387</v>
      </c>
      <c r="Q577" s="44">
        <f t="shared" si="249"/>
        <v>1.0454046135318315E-7</v>
      </c>
      <c r="R577" s="73">
        <f t="shared" si="250"/>
        <v>3146.4823600641676</v>
      </c>
      <c r="S577" s="73">
        <f>Q577/(1/Mtc+1/(path_DqDp-V576))</f>
        <v>7.639823406438968E-8</v>
      </c>
      <c r="T577" s="52">
        <f>D577*S577/(path_DqDp-E577/D577)</f>
        <v>1.3815279076862284E-4</v>
      </c>
      <c r="U577" s="73">
        <f t="shared" si="251"/>
        <v>3146.4909588517835</v>
      </c>
      <c r="V577" s="14">
        <f t="shared" si="252"/>
        <v>1.2599965566444202</v>
      </c>
      <c r="W577">
        <f t="shared" si="253"/>
        <v>3964.5677736660473</v>
      </c>
      <c r="X577">
        <f t="shared" si="254"/>
        <v>1.0751235382703257E-10</v>
      </c>
      <c r="Y577" s="44">
        <f t="shared" si="255"/>
        <v>-2.0974349016002463E-2</v>
      </c>
      <c r="Z577">
        <f t="shared" si="256"/>
        <v>1.0530509031187531E-9</v>
      </c>
      <c r="AA577" s="43">
        <f t="shared" si="257"/>
        <v>0.1618076432911815</v>
      </c>
    </row>
    <row r="578" spans="1:27">
      <c r="A578" s="74">
        <f t="shared" si="236"/>
        <v>570</v>
      </c>
      <c r="B578" s="73">
        <f t="shared" si="237"/>
        <v>15.481619361918069</v>
      </c>
      <c r="C578" s="51">
        <f t="shared" si="238"/>
        <v>-2.0974349016002463</v>
      </c>
      <c r="D578" s="73">
        <f t="shared" si="239"/>
        <v>3146.4909588517835</v>
      </c>
      <c r="E578" s="73">
        <f t="shared" si="240"/>
        <v>3964.5677736660473</v>
      </c>
      <c r="F578" s="14">
        <f t="shared" si="241"/>
        <v>0.63355895972394494</v>
      </c>
      <c r="G578" s="14">
        <f>F578-(Gamma-lambda*LN(D578))</f>
        <v>-6.1630393332588795E-2</v>
      </c>
      <c r="H578" s="15">
        <f t="shared" si="242"/>
        <v>393.57867102008208</v>
      </c>
      <c r="I578" s="15">
        <f t="shared" si="243"/>
        <v>1284.9946243806796</v>
      </c>
      <c r="J578" s="73">
        <f t="shared" si="244"/>
        <v>3146.4823600641676</v>
      </c>
      <c r="K578" s="73">
        <f t="shared" si="234"/>
        <v>1.26</v>
      </c>
      <c r="L578" s="73">
        <f t="shared" si="245"/>
        <v>1.2599965566444202</v>
      </c>
      <c r="M578" s="73">
        <f t="shared" si="246"/>
        <v>3.4433555797797055E-6</v>
      </c>
      <c r="N578" s="44">
        <f t="shared" si="235"/>
        <v>2.0000000000000001E-4</v>
      </c>
      <c r="O578" s="44">
        <f t="shared" si="247"/>
        <v>6.8867111595594116E-10</v>
      </c>
      <c r="P578" s="14">
        <f t="shared" si="248"/>
        <v>148.50535997490411</v>
      </c>
      <c r="Q578" s="44">
        <f t="shared" si="249"/>
        <v>1.0227135197935598E-7</v>
      </c>
      <c r="R578" s="73">
        <f t="shared" si="250"/>
        <v>3146.4826818591728</v>
      </c>
      <c r="S578" s="73">
        <f>Q578/(1/Mtc+1/(path_DqDp-V577))</f>
        <v>7.4739966146871677E-8</v>
      </c>
      <c r="T578" s="52">
        <f>D578*S578/(path_DqDp-E578/D578)</f>
        <v>1.3515411630019518E-4</v>
      </c>
      <c r="U578" s="73">
        <f t="shared" si="251"/>
        <v>3146.4910940058999</v>
      </c>
      <c r="V578" s="14">
        <f t="shared" si="252"/>
        <v>1.2599966313843809</v>
      </c>
      <c r="W578">
        <f t="shared" si="253"/>
        <v>3964.5681791283891</v>
      </c>
      <c r="X578">
        <f t="shared" si="254"/>
        <v>1.0517874062339717E-10</v>
      </c>
      <c r="Y578" s="44">
        <f t="shared" si="255"/>
        <v>-2.0974348222152606E-2</v>
      </c>
      <c r="Z578">
        <f t="shared" si="256"/>
        <v>1.0301938893405796E-9</v>
      </c>
      <c r="AA578" s="43">
        <f t="shared" si="257"/>
        <v>0.16200764432137538</v>
      </c>
    </row>
    <row r="579" spans="1:27">
      <c r="A579" s="74">
        <f t="shared" si="236"/>
        <v>571</v>
      </c>
      <c r="B579" s="73">
        <f t="shared" si="237"/>
        <v>15.501619491399119</v>
      </c>
      <c r="C579" s="51">
        <f t="shared" si="238"/>
        <v>-2.0974348222152606</v>
      </c>
      <c r="D579" s="73">
        <f t="shared" si="239"/>
        <v>3146.4910940058999</v>
      </c>
      <c r="E579" s="73">
        <f t="shared" si="240"/>
        <v>3964.5681791283891</v>
      </c>
      <c r="F579" s="14">
        <f t="shared" si="241"/>
        <v>0.63355895842560395</v>
      </c>
      <c r="G579" s="14">
        <f>F579-(Gamma-lambda*LN(D579))</f>
        <v>-6.1630393986621068E-2</v>
      </c>
      <c r="H579" s="15">
        <f t="shared" si="242"/>
        <v>393.57867947295506</v>
      </c>
      <c r="I579" s="15">
        <f t="shared" si="243"/>
        <v>1284.9946785549294</v>
      </c>
      <c r="J579" s="73">
        <f t="shared" si="244"/>
        <v>3146.4826818591728</v>
      </c>
      <c r="K579" s="73">
        <f t="shared" si="234"/>
        <v>1.26</v>
      </c>
      <c r="L579" s="73">
        <f t="shared" si="245"/>
        <v>1.2599966313843809</v>
      </c>
      <c r="M579" s="73">
        <f t="shared" si="246"/>
        <v>3.3686156191148342E-6</v>
      </c>
      <c r="N579" s="44">
        <f t="shared" si="235"/>
        <v>2.0000000000000001E-4</v>
      </c>
      <c r="O579" s="44">
        <f t="shared" si="247"/>
        <v>6.7372312382296685E-10</v>
      </c>
      <c r="P579" s="14">
        <f t="shared" si="248"/>
        <v>148.5053598568731</v>
      </c>
      <c r="Q579" s="44">
        <f t="shared" si="249"/>
        <v>1.0005149494722636E-7</v>
      </c>
      <c r="R579" s="73">
        <f t="shared" si="250"/>
        <v>3146.4829966694688</v>
      </c>
      <c r="S579" s="73">
        <f>Q579/(1/Mtc+1/(path_DqDp-V578))</f>
        <v>7.311769196034532E-8</v>
      </c>
      <c r="T579" s="52">
        <f>D579*S579/(path_DqDp-E579/D579)</f>
        <v>1.3222052940652462E-4</v>
      </c>
      <c r="U579" s="73">
        <f t="shared" si="251"/>
        <v>3146.4912262264293</v>
      </c>
      <c r="V579" s="14">
        <f t="shared" si="252"/>
        <v>1.2599967045020675</v>
      </c>
      <c r="W579">
        <f t="shared" si="253"/>
        <v>3964.5685757899701</v>
      </c>
      <c r="X579">
        <f t="shared" si="254"/>
        <v>1.0289577973600349E-10</v>
      </c>
      <c r="Y579" s="44">
        <f t="shared" si="255"/>
        <v>-2.0974347445533701E-2</v>
      </c>
      <c r="Z579">
        <f t="shared" si="256"/>
        <v>1.0078329990812738E-9</v>
      </c>
      <c r="AA579" s="43">
        <f t="shared" si="257"/>
        <v>0.16220764532920837</v>
      </c>
    </row>
    <row r="580" spans="1:27">
      <c r="A580" s="74">
        <f t="shared" si="236"/>
        <v>572</v>
      </c>
      <c r="B580" s="73">
        <f t="shared" si="237"/>
        <v>15.521619618069712</v>
      </c>
      <c r="C580" s="51">
        <f t="shared" si="238"/>
        <v>-2.0974347445533703</v>
      </c>
      <c r="D580" s="73">
        <f t="shared" si="239"/>
        <v>3146.4912262264293</v>
      </c>
      <c r="E580" s="73">
        <f t="shared" si="240"/>
        <v>3964.5685757899701</v>
      </c>
      <c r="F580" s="14">
        <f t="shared" si="241"/>
        <v>0.63355895715544419</v>
      </c>
      <c r="G580" s="14">
        <f>F580-(Gamma-lambda*LN(D580))</f>
        <v>-6.1630394626457141E-2</v>
      </c>
      <c r="H580" s="15">
        <f t="shared" si="242"/>
        <v>393.57868774235408</v>
      </c>
      <c r="I580" s="15">
        <f t="shared" si="243"/>
        <v>1284.9947315533002</v>
      </c>
      <c r="J580" s="73">
        <f t="shared" si="244"/>
        <v>3146.4829966694688</v>
      </c>
      <c r="K580" s="73">
        <f t="shared" si="234"/>
        <v>1.26</v>
      </c>
      <c r="L580" s="73">
        <f t="shared" si="245"/>
        <v>1.2599967045020675</v>
      </c>
      <c r="M580" s="73">
        <f t="shared" si="246"/>
        <v>3.2954979325428013E-6</v>
      </c>
      <c r="N580" s="44">
        <f t="shared" si="235"/>
        <v>2.0000000000000001E-4</v>
      </c>
      <c r="O580" s="44">
        <f t="shared" si="247"/>
        <v>6.5909958650856034E-10</v>
      </c>
      <c r="P580" s="14">
        <f t="shared" si="248"/>
        <v>148.50535974140402</v>
      </c>
      <c r="Q580" s="44">
        <f t="shared" si="249"/>
        <v>9.7879821199864398E-8</v>
      </c>
      <c r="R580" s="73">
        <f t="shared" si="250"/>
        <v>3146.4833046466615</v>
      </c>
      <c r="S580" s="73">
        <f>Q580/(1/Mtc+1/(path_DqDp-V579))</f>
        <v>7.1530630232867226E-8</v>
      </c>
      <c r="T580" s="52">
        <f>D580*S580/(path_DqDp-E580/D580)</f>
        <v>1.2935061733302972E-4</v>
      </c>
      <c r="U580" s="73">
        <f t="shared" si="251"/>
        <v>3146.4913555770468</v>
      </c>
      <c r="V580" s="14">
        <f t="shared" si="252"/>
        <v>1.2599967760326924</v>
      </c>
      <c r="W580">
        <f t="shared" si="253"/>
        <v>3964.5689638418148</v>
      </c>
      <c r="X580">
        <f t="shared" si="254"/>
        <v>1.0066237172557963E-10</v>
      </c>
      <c r="Y580" s="44">
        <f t="shared" si="255"/>
        <v>-2.0974346685771743E-2</v>
      </c>
      <c r="Z580">
        <f t="shared" si="256"/>
        <v>9.8595746378395532E-10</v>
      </c>
      <c r="AA580" s="43">
        <f t="shared" si="257"/>
        <v>0.16240764631516583</v>
      </c>
    </row>
    <row r="581" spans="1:27">
      <c r="A581" s="74">
        <f t="shared" si="236"/>
        <v>573</v>
      </c>
      <c r="B581" s="73">
        <f t="shared" si="237"/>
        <v>15.541619741990859</v>
      </c>
      <c r="C581" s="51">
        <f t="shared" si="238"/>
        <v>-2.0974346685771743</v>
      </c>
      <c r="D581" s="73">
        <f t="shared" si="239"/>
        <v>3146.4913555770468</v>
      </c>
      <c r="E581" s="73">
        <f t="shared" si="240"/>
        <v>3964.5689638418148</v>
      </c>
      <c r="F581" s="14">
        <f t="shared" si="241"/>
        <v>0.63355895591285394</v>
      </c>
      <c r="G581" s="14">
        <f>F581-(Gamma-lambda*LN(D581))</f>
        <v>-6.1630395252405212E-2</v>
      </c>
      <c r="H581" s="15">
        <f t="shared" si="242"/>
        <v>393.57869583226153</v>
      </c>
      <c r="I581" s="15">
        <f t="shared" si="243"/>
        <v>1284.9947834013153</v>
      </c>
      <c r="J581" s="73">
        <f t="shared" si="244"/>
        <v>3146.4833046466615</v>
      </c>
      <c r="K581" s="73">
        <f t="shared" si="234"/>
        <v>1.26</v>
      </c>
      <c r="L581" s="73">
        <f t="shared" si="245"/>
        <v>1.2599967760326924</v>
      </c>
      <c r="M581" s="73">
        <f t="shared" si="246"/>
        <v>3.2239673075640241E-6</v>
      </c>
      <c r="N581" s="44">
        <f t="shared" si="235"/>
        <v>2.0000000000000001E-4</v>
      </c>
      <c r="O581" s="44">
        <f t="shared" si="247"/>
        <v>6.4479346151280489E-10</v>
      </c>
      <c r="P581" s="14">
        <f t="shared" si="248"/>
        <v>148.50535962844128</v>
      </c>
      <c r="Q581" s="44">
        <f t="shared" si="249"/>
        <v>9.57552848880266E-8</v>
      </c>
      <c r="R581" s="73">
        <f t="shared" si="250"/>
        <v>3146.4836059390664</v>
      </c>
      <c r="S581" s="73">
        <f>Q581/(1/Mtc+1/(path_DqDp-V580))</f>
        <v>6.9978016652891895E-8</v>
      </c>
      <c r="T581" s="52">
        <f>D581*S581/(path_DqDp-E581/D581)</f>
        <v>1.2654299799325428E-4</v>
      </c>
      <c r="U581" s="73">
        <f t="shared" si="251"/>
        <v>3146.4914821200446</v>
      </c>
      <c r="V581" s="14">
        <f t="shared" si="252"/>
        <v>1.2599968460107045</v>
      </c>
      <c r="W581">
        <f t="shared" si="253"/>
        <v>3964.5693434708032</v>
      </c>
      <c r="X581">
        <f t="shared" si="254"/>
        <v>9.847744101987827E-11</v>
      </c>
      <c r="Y581" s="44">
        <f t="shared" si="255"/>
        <v>-2.097434594250084E-2</v>
      </c>
      <c r="Z581">
        <f t="shared" si="256"/>
        <v>9.6455675175554715E-10</v>
      </c>
      <c r="AA581" s="43">
        <f t="shared" si="257"/>
        <v>0.16260764727972257</v>
      </c>
    </row>
    <row r="582" spans="1:27">
      <c r="A582" s="74">
        <f t="shared" si="236"/>
        <v>574</v>
      </c>
      <c r="B582" s="73">
        <f t="shared" si="237"/>
        <v>15.56161986322223</v>
      </c>
      <c r="C582" s="51">
        <f t="shared" si="238"/>
        <v>-2.0974345942500841</v>
      </c>
      <c r="D582" s="73">
        <f t="shared" si="239"/>
        <v>3146.4914821200446</v>
      </c>
      <c r="E582" s="73">
        <f t="shared" si="240"/>
        <v>3964.5693434708032</v>
      </c>
      <c r="F582" s="14">
        <f t="shared" si="241"/>
        <v>0.63355895469723478</v>
      </c>
      <c r="G582" s="14">
        <f>F582-(Gamma-lambda*LN(D582))</f>
        <v>-6.1630395864766707E-2</v>
      </c>
      <c r="H582" s="15">
        <f t="shared" si="242"/>
        <v>393.57870374657341</v>
      </c>
      <c r="I582" s="15">
        <f t="shared" si="243"/>
        <v>1284.9948341239433</v>
      </c>
      <c r="J582" s="73">
        <f t="shared" si="244"/>
        <v>3146.4836059390664</v>
      </c>
      <c r="K582" s="73">
        <f t="shared" si="234"/>
        <v>1.26</v>
      </c>
      <c r="L582" s="73">
        <f t="shared" si="245"/>
        <v>1.2599968460107045</v>
      </c>
      <c r="M582" s="73">
        <f t="shared" si="246"/>
        <v>3.1539892955123605E-6</v>
      </c>
      <c r="N582" s="44">
        <f t="shared" si="235"/>
        <v>2.0000000000000001E-4</v>
      </c>
      <c r="O582" s="44">
        <f t="shared" si="247"/>
        <v>6.3079785910247214E-10</v>
      </c>
      <c r="P582" s="14">
        <f t="shared" si="248"/>
        <v>148.50535951793046</v>
      </c>
      <c r="Q582" s="44">
        <f t="shared" si="249"/>
        <v>9.3676862849153469E-8</v>
      </c>
      <c r="R582" s="73">
        <f t="shared" si="250"/>
        <v>3146.48390069178</v>
      </c>
      <c r="S582" s="73">
        <f>Q582/(1/Mtc+1/(path_DqDp-V581))</f>
        <v>6.8459103488513673E-8</v>
      </c>
      <c r="T582" s="52">
        <f>D582*S582/(path_DqDp-E582/D582)</f>
        <v>1.237963192804121E-4</v>
      </c>
      <c r="U582" s="73">
        <f t="shared" si="251"/>
        <v>3146.4916059163638</v>
      </c>
      <c r="V582" s="14">
        <f t="shared" si="252"/>
        <v>1.2599969144698036</v>
      </c>
      <c r="W582">
        <f t="shared" si="253"/>
        <v>3964.5697148597555</v>
      </c>
      <c r="X582">
        <f t="shared" si="254"/>
        <v>9.6339935377881392E-11</v>
      </c>
      <c r="Y582" s="44">
        <f t="shared" si="255"/>
        <v>-2.0974345215363045E-2</v>
      </c>
      <c r="Z582">
        <f t="shared" si="256"/>
        <v>9.436205485245425E-10</v>
      </c>
      <c r="AA582" s="43">
        <f t="shared" si="257"/>
        <v>0.16280764822334312</v>
      </c>
    </row>
    <row r="583" spans="1:27">
      <c r="A583" s="74">
        <f t="shared" si="236"/>
        <v>575</v>
      </c>
      <c r="B583" s="73">
        <f t="shared" si="237"/>
        <v>15.581619981822211</v>
      </c>
      <c r="C583" s="51">
        <f t="shared" si="238"/>
        <v>-2.0974345215363046</v>
      </c>
      <c r="D583" s="73">
        <f t="shared" si="239"/>
        <v>3146.4916059163638</v>
      </c>
      <c r="E583" s="73">
        <f t="shared" si="240"/>
        <v>3964.5697148597555</v>
      </c>
      <c r="F583" s="14">
        <f t="shared" si="241"/>
        <v>0.63355895350800129</v>
      </c>
      <c r="G583" s="14">
        <f>F583-(Gamma-lambda*LN(D583))</f>
        <v>-6.1630396463836612E-2</v>
      </c>
      <c r="H583" s="15">
        <f t="shared" si="242"/>
        <v>393.57871148910101</v>
      </c>
      <c r="I583" s="15">
        <f t="shared" si="243"/>
        <v>1284.9948837456116</v>
      </c>
      <c r="J583" s="73">
        <f t="shared" si="244"/>
        <v>3146.48390069178</v>
      </c>
      <c r="K583" s="73">
        <f t="shared" si="234"/>
        <v>1.26</v>
      </c>
      <c r="L583" s="73">
        <f t="shared" si="245"/>
        <v>1.2599969144698036</v>
      </c>
      <c r="M583" s="73">
        <f t="shared" si="246"/>
        <v>3.0855301964560766E-6</v>
      </c>
      <c r="N583" s="44">
        <f t="shared" si="235"/>
        <v>2.0000000000000001E-4</v>
      </c>
      <c r="O583" s="44">
        <f t="shared" si="247"/>
        <v>6.1710603929121539E-10</v>
      </c>
      <c r="P583" s="14">
        <f t="shared" si="248"/>
        <v>148.50535940981831</v>
      </c>
      <c r="Q583" s="44">
        <f t="shared" si="249"/>
        <v>9.1643554158911408E-8</v>
      </c>
      <c r="R583" s="73">
        <f t="shared" si="250"/>
        <v>3146.4841890467474</v>
      </c>
      <c r="S583" s="73">
        <f>Q583/(1/Mtc+1/(path_DqDp-V582))</f>
        <v>6.6973159259724582E-8</v>
      </c>
      <c r="T583" s="52">
        <f>D583*S583/(path_DqDp-E583/D583)</f>
        <v>1.2110925847479834E-4</v>
      </c>
      <c r="U583" s="73">
        <f t="shared" si="251"/>
        <v>3146.4917270256224</v>
      </c>
      <c r="V583" s="14">
        <f t="shared" si="252"/>
        <v>1.2599969814429584</v>
      </c>
      <c r="W583">
        <f t="shared" si="253"/>
        <v>3964.5700781875253</v>
      </c>
      <c r="X583">
        <f t="shared" si="254"/>
        <v>9.4248825428610922E-11</v>
      </c>
      <c r="Y583" s="44">
        <f t="shared" si="255"/>
        <v>-2.0974344504008181E-2</v>
      </c>
      <c r="Z583">
        <f t="shared" si="256"/>
        <v>9.2313877532752785E-10</v>
      </c>
      <c r="AA583" s="43">
        <f t="shared" si="257"/>
        <v>0.16300764914648189</v>
      </c>
    </row>
    <row r="584" spans="1:27">
      <c r="A584" s="74">
        <f t="shared" si="236"/>
        <v>576</v>
      </c>
      <c r="B584" s="73">
        <f t="shared" si="237"/>
        <v>15.601620097847915</v>
      </c>
      <c r="C584" s="51">
        <f t="shared" si="238"/>
        <v>-2.0974344504008182</v>
      </c>
      <c r="D584" s="73">
        <f t="shared" si="239"/>
        <v>3146.4917270256224</v>
      </c>
      <c r="E584" s="73">
        <f t="shared" si="240"/>
        <v>3964.5700781875253</v>
      </c>
      <c r="F584" s="14">
        <f t="shared" si="241"/>
        <v>0.63355895234458082</v>
      </c>
      <c r="G584" s="14">
        <f>F584-(Gamma-lambda*LN(D584))</f>
        <v>-6.1630397049903252E-2</v>
      </c>
      <c r="H584" s="15">
        <f t="shared" si="242"/>
        <v>393.57871906357303</v>
      </c>
      <c r="I584" s="15">
        <f t="shared" si="243"/>
        <v>1284.9949322902166</v>
      </c>
      <c r="J584" s="73">
        <f t="shared" si="244"/>
        <v>3146.4841890467474</v>
      </c>
      <c r="K584" s="73">
        <f t="shared" si="234"/>
        <v>1.26</v>
      </c>
      <c r="L584" s="73">
        <f t="shared" si="245"/>
        <v>1.2599969814429584</v>
      </c>
      <c r="M584" s="73">
        <f t="shared" si="246"/>
        <v>3.0185570416563223E-6</v>
      </c>
      <c r="N584" s="44">
        <f t="shared" si="235"/>
        <v>2.0000000000000001E-4</v>
      </c>
      <c r="O584" s="44">
        <f t="shared" si="247"/>
        <v>6.037114083312645E-10</v>
      </c>
      <c r="P584" s="14">
        <f t="shared" si="248"/>
        <v>148.5053593040528</v>
      </c>
      <c r="Q584" s="44">
        <f t="shared" si="249"/>
        <v>8.9654379610190175E-8</v>
      </c>
      <c r="R584" s="73">
        <f t="shared" si="250"/>
        <v>3146.4844711428354</v>
      </c>
      <c r="S584" s="73">
        <f>Q584/(1/Mtc+1/(path_DqDp-V583))</f>
        <v>6.5519468357656866E-8</v>
      </c>
      <c r="T584" s="52">
        <f>D584*S584/(path_DqDp-E584/D584)</f>
        <v>1.1848052155532859E-4</v>
      </c>
      <c r="U584" s="73">
        <f t="shared" si="251"/>
        <v>3146.4918455061438</v>
      </c>
      <c r="V584" s="14">
        <f t="shared" si="252"/>
        <v>1.2599970469624224</v>
      </c>
      <c r="W584">
        <f t="shared" si="253"/>
        <v>3964.5704336290837</v>
      </c>
      <c r="X584">
        <f t="shared" si="254"/>
        <v>9.220310413533189E-11</v>
      </c>
      <c r="Y584" s="44">
        <f t="shared" si="255"/>
        <v>-2.0974343808093668E-2</v>
      </c>
      <c r="Z584">
        <f t="shared" si="256"/>
        <v>9.0310156831154402E-10</v>
      </c>
      <c r="AA584" s="43">
        <f t="shared" si="257"/>
        <v>0.16320765004958346</v>
      </c>
    </row>
    <row r="585" spans="1:27">
      <c r="A585" s="74">
        <f t="shared" si="236"/>
        <v>577</v>
      </c>
      <c r="B585" s="73">
        <f t="shared" si="237"/>
        <v>15.621620211355225</v>
      </c>
      <c r="C585" s="51">
        <f t="shared" si="238"/>
        <v>-2.0974343808093669</v>
      </c>
      <c r="D585" s="73">
        <f t="shared" si="239"/>
        <v>3146.4918455061438</v>
      </c>
      <c r="E585" s="73">
        <f t="shared" si="240"/>
        <v>3964.5704336290837</v>
      </c>
      <c r="F585" s="14">
        <f t="shared" si="241"/>
        <v>0.63355895120641303</v>
      </c>
      <c r="G585" s="14">
        <f>F585-(Gamma-lambda*LN(D585))</f>
        <v>-6.1630397623249067E-2</v>
      </c>
      <c r="H585" s="15">
        <f t="shared" si="242"/>
        <v>393.57872647363718</v>
      </c>
      <c r="I585" s="15">
        <f t="shared" si="243"/>
        <v>1284.9949797811369</v>
      </c>
      <c r="J585" s="73">
        <f t="shared" si="244"/>
        <v>3146.4844711428354</v>
      </c>
      <c r="K585" s="73">
        <f t="shared" ref="K585:K610" si="258">Mtc</f>
        <v>1.26</v>
      </c>
      <c r="L585" s="73">
        <f t="shared" si="245"/>
        <v>1.2599970469624224</v>
      </c>
      <c r="M585" s="73">
        <f t="shared" si="246"/>
        <v>2.95303757757992E-6</v>
      </c>
      <c r="N585" s="44">
        <f t="shared" ref="N585:N610" si="259">d_epQp</f>
        <v>2.0000000000000001E-4</v>
      </c>
      <c r="O585" s="44">
        <f t="shared" si="247"/>
        <v>5.9060751551598408E-10</v>
      </c>
      <c r="P585" s="14">
        <f t="shared" si="248"/>
        <v>148.505359200583</v>
      </c>
      <c r="Q585" s="44">
        <f t="shared" si="249"/>
        <v>8.7708381238265113E-8</v>
      </c>
      <c r="R585" s="73">
        <f t="shared" si="250"/>
        <v>3146.4847471158951</v>
      </c>
      <c r="S585" s="73">
        <f>Q585/(1/Mtc+1/(path_DqDp-V584))</f>
        <v>6.4097330697563277E-8</v>
      </c>
      <c r="T585" s="52">
        <f>D585*S585/(path_DqDp-E585/D585)</f>
        <v>1.1590884257208379E-4</v>
      </c>
      <c r="U585" s="73">
        <f t="shared" si="251"/>
        <v>3146.4919614149862</v>
      </c>
      <c r="V585" s="14">
        <f t="shared" si="252"/>
        <v>1.2599971110597494</v>
      </c>
      <c r="W585">
        <f t="shared" si="253"/>
        <v>3964.5707813556073</v>
      </c>
      <c r="X585">
        <f t="shared" si="254"/>
        <v>9.020178630723183E-11</v>
      </c>
      <c r="Y585" s="44">
        <f t="shared" si="255"/>
        <v>-2.0974343127284367E-2</v>
      </c>
      <c r="Z585">
        <f t="shared" si="256"/>
        <v>8.8349928546645482E-10</v>
      </c>
      <c r="AA585" s="43">
        <f t="shared" si="257"/>
        <v>0.16340765093308274</v>
      </c>
    </row>
    <row r="586" spans="1:27">
      <c r="A586" s="74">
        <f t="shared" si="236"/>
        <v>578</v>
      </c>
      <c r="B586" s="73">
        <f t="shared" si="237"/>
        <v>15.641620322398795</v>
      </c>
      <c r="C586" s="51">
        <f t="shared" si="238"/>
        <v>-2.0974343127284367</v>
      </c>
      <c r="D586" s="73">
        <f t="shared" si="239"/>
        <v>3146.4919614149862</v>
      </c>
      <c r="E586" s="73">
        <f t="shared" si="240"/>
        <v>3964.5707813556073</v>
      </c>
      <c r="F586" s="14">
        <f t="shared" si="241"/>
        <v>0.63355895009294982</v>
      </c>
      <c r="G586" s="14">
        <f>F586-(Gamma-lambda*LN(D586))</f>
        <v>-6.1630398184150059E-2</v>
      </c>
      <c r="H586" s="15">
        <f t="shared" si="242"/>
        <v>393.57873372286213</v>
      </c>
      <c r="I586" s="15">
        <f t="shared" si="243"/>
        <v>1284.9950262412431</v>
      </c>
      <c r="J586" s="73">
        <f t="shared" si="244"/>
        <v>3146.4847471158951</v>
      </c>
      <c r="K586" s="73">
        <f t="shared" si="258"/>
        <v>1.26</v>
      </c>
      <c r="L586" s="73">
        <f t="shared" si="245"/>
        <v>1.2599971110597494</v>
      </c>
      <c r="M586" s="73">
        <f t="shared" si="246"/>
        <v>2.8889402505782869E-6</v>
      </c>
      <c r="N586" s="44">
        <f t="shared" si="259"/>
        <v>2.0000000000000001E-4</v>
      </c>
      <c r="O586" s="44">
        <f t="shared" si="247"/>
        <v>5.7778805011565735E-10</v>
      </c>
      <c r="P586" s="14">
        <f t="shared" si="248"/>
        <v>148.50535909935908</v>
      </c>
      <c r="Q586" s="44">
        <f t="shared" si="249"/>
        <v>8.5804621865744178E-8</v>
      </c>
      <c r="R586" s="73">
        <f t="shared" si="250"/>
        <v>3146.4850170988288</v>
      </c>
      <c r="S586" s="73">
        <f>Q586/(1/Mtc+1/(path_DqDp-V585))</f>
        <v>6.2706061386256436E-8</v>
      </c>
      <c r="T586" s="52">
        <f>D586*S586/(path_DqDp-E586/D586)</f>
        <v>1.1339298304499868E-4</v>
      </c>
      <c r="U586" s="73">
        <f t="shared" si="251"/>
        <v>3146.4920748079694</v>
      </c>
      <c r="V586" s="14">
        <f t="shared" si="252"/>
        <v>1.2599971737658067</v>
      </c>
      <c r="W586">
        <f t="shared" si="253"/>
        <v>3964.5711215345505</v>
      </c>
      <c r="X586">
        <f t="shared" si="254"/>
        <v>8.8243908131447069E-11</v>
      </c>
      <c r="Y586" s="44">
        <f t="shared" si="255"/>
        <v>-2.0974342461252408E-2</v>
      </c>
      <c r="Z586">
        <f t="shared" si="256"/>
        <v>8.6432246965149166E-10</v>
      </c>
      <c r="AA586" s="43">
        <f t="shared" si="257"/>
        <v>0.16360765179740522</v>
      </c>
    </row>
    <row r="587" spans="1:27">
      <c r="A587" s="74">
        <f t="shared" ref="A587:A610" si="260">A586+1</f>
        <v>579</v>
      </c>
      <c r="B587" s="73">
        <f t="shared" si="237"/>
        <v>15.661620431032109</v>
      </c>
      <c r="C587" s="51">
        <f t="shared" si="238"/>
        <v>-2.0974342461252409</v>
      </c>
      <c r="D587" s="73">
        <f t="shared" si="239"/>
        <v>3146.4920748079694</v>
      </c>
      <c r="E587" s="73">
        <f t="shared" si="240"/>
        <v>3964.5711215345505</v>
      </c>
      <c r="F587" s="14">
        <f t="shared" si="241"/>
        <v>0.63355894900365495</v>
      </c>
      <c r="G587" s="14">
        <f>F587-(Gamma-lambda*LN(D587))</f>
        <v>-6.1630398732876235E-2</v>
      </c>
      <c r="H587" s="15">
        <f t="shared" si="242"/>
        <v>393.57874081473886</v>
      </c>
      <c r="I587" s="15">
        <f t="shared" si="243"/>
        <v>1284.9950716929091</v>
      </c>
      <c r="J587" s="73">
        <f t="shared" si="244"/>
        <v>3146.4850170988288</v>
      </c>
      <c r="K587" s="73">
        <f t="shared" si="258"/>
        <v>1.26</v>
      </c>
      <c r="L587" s="73">
        <f t="shared" si="245"/>
        <v>1.2599971737658067</v>
      </c>
      <c r="M587" s="73">
        <f t="shared" si="246"/>
        <v>2.8262341933427138E-6</v>
      </c>
      <c r="N587" s="44">
        <f t="shared" si="259"/>
        <v>2.0000000000000001E-4</v>
      </c>
      <c r="O587" s="44">
        <f t="shared" si="247"/>
        <v>5.6524683866854276E-10</v>
      </c>
      <c r="P587" s="14">
        <f t="shared" si="248"/>
        <v>148.50535900033228</v>
      </c>
      <c r="Q587" s="44">
        <f t="shared" si="249"/>
        <v>8.3942184700274845E-8</v>
      </c>
      <c r="R587" s="73">
        <f t="shared" si="250"/>
        <v>3146.4852812216554</v>
      </c>
      <c r="S587" s="73">
        <f>Q587/(1/Mtc+1/(path_DqDp-V586))</f>
        <v>6.1344990428105527E-8</v>
      </c>
      <c r="T587" s="52">
        <f>D587*S587/(path_DqDp-E587/D587)</f>
        <v>1.1093173143227143E-4</v>
      </c>
      <c r="U587" s="73">
        <f t="shared" si="251"/>
        <v>3146.4921857397007</v>
      </c>
      <c r="V587" s="14">
        <f t="shared" si="252"/>
        <v>1.2599972351107935</v>
      </c>
      <c r="W587">
        <f t="shared" si="253"/>
        <v>3964.5714543297404</v>
      </c>
      <c r="X587">
        <f t="shared" si="254"/>
        <v>8.6328526759347863E-11</v>
      </c>
      <c r="Y587" s="44">
        <f t="shared" si="255"/>
        <v>-2.0974341809677041E-2</v>
      </c>
      <c r="Z587">
        <f t="shared" si="256"/>
        <v>8.4556190521054211E-10</v>
      </c>
      <c r="AA587" s="43">
        <f t="shared" si="257"/>
        <v>0.16380765264296712</v>
      </c>
    </row>
    <row r="588" spans="1:27">
      <c r="A588" s="74">
        <f t="shared" si="260"/>
        <v>580</v>
      </c>
      <c r="B588" s="73">
        <f t="shared" si="237"/>
        <v>15.681620537307477</v>
      </c>
      <c r="C588" s="51">
        <f t="shared" si="238"/>
        <v>-2.0974341809677042</v>
      </c>
      <c r="D588" s="73">
        <f t="shared" si="239"/>
        <v>3146.4921857397007</v>
      </c>
      <c r="E588" s="73">
        <f t="shared" si="240"/>
        <v>3964.5714543297404</v>
      </c>
      <c r="F588" s="14">
        <f t="shared" si="241"/>
        <v>0.63355894793800382</v>
      </c>
      <c r="G588" s="14">
        <f>F588-(Gamma-lambda*LN(D588))</f>
        <v>-6.163039926969216E-2</v>
      </c>
      <c r="H588" s="15">
        <f t="shared" si="242"/>
        <v>393.57874775268277</v>
      </c>
      <c r="I588" s="15">
        <f t="shared" si="243"/>
        <v>1284.9951161580238</v>
      </c>
      <c r="J588" s="73">
        <f t="shared" si="244"/>
        <v>3146.4852812216554</v>
      </c>
      <c r="K588" s="73">
        <f t="shared" si="258"/>
        <v>1.26</v>
      </c>
      <c r="L588" s="73">
        <f t="shared" si="245"/>
        <v>1.2599972351107935</v>
      </c>
      <c r="M588" s="73">
        <f t="shared" si="246"/>
        <v>2.7648892064746633E-6</v>
      </c>
      <c r="N588" s="44">
        <f t="shared" si="259"/>
        <v>2.0000000000000001E-4</v>
      </c>
      <c r="O588" s="44">
        <f t="shared" si="247"/>
        <v>5.5297784129493272E-10</v>
      </c>
      <c r="P588" s="14">
        <f t="shared" si="248"/>
        <v>148.50535890345492</v>
      </c>
      <c r="Q588" s="44">
        <f t="shared" si="249"/>
        <v>8.2120172787161719E-8</v>
      </c>
      <c r="R588" s="73">
        <f t="shared" si="250"/>
        <v>3146.4855396115709</v>
      </c>
      <c r="S588" s="73">
        <f>Q588/(1/Mtc+1/(path_DqDp-V587))</f>
        <v>6.0013462325001716E-8</v>
      </c>
      <c r="T588" s="52">
        <f>D588*S588/(path_DqDp-E588/D588)</f>
        <v>1.0852390240703185E-4</v>
      </c>
      <c r="U588" s="73">
        <f t="shared" si="251"/>
        <v>3146.4922942636031</v>
      </c>
      <c r="V588" s="14">
        <f t="shared" si="252"/>
        <v>1.2599972951242526</v>
      </c>
      <c r="W588">
        <f t="shared" si="253"/>
        <v>3964.5717799014437</v>
      </c>
      <c r="X588">
        <f t="shared" si="254"/>
        <v>8.4454719743608726E-11</v>
      </c>
      <c r="Y588" s="44">
        <f t="shared" si="255"/>
        <v>-2.097434117224448E-2</v>
      </c>
      <c r="Z588">
        <f t="shared" si="256"/>
        <v>8.2720854518079388E-10</v>
      </c>
      <c r="AA588" s="43">
        <f t="shared" si="257"/>
        <v>0.16400765347017568</v>
      </c>
    </row>
    <row r="589" spans="1:27">
      <c r="A589" s="74">
        <f t="shared" si="260"/>
        <v>581</v>
      </c>
      <c r="B589" s="73">
        <f t="shared" si="237"/>
        <v>15.701620641276085</v>
      </c>
      <c r="C589" s="51">
        <f t="shared" si="238"/>
        <v>-2.0974341172244482</v>
      </c>
      <c r="D589" s="73">
        <f t="shared" si="239"/>
        <v>3146.4922942636031</v>
      </c>
      <c r="E589" s="73">
        <f t="shared" si="240"/>
        <v>3964.5717799014437</v>
      </c>
      <c r="F589" s="14">
        <f t="shared" si="241"/>
        <v>0.6335589468954832</v>
      </c>
      <c r="G589" s="14">
        <f>F589-(Gamma-lambda*LN(D589))</f>
        <v>-6.1630399794856183E-2</v>
      </c>
      <c r="H589" s="15">
        <f t="shared" si="242"/>
        <v>393.57875454003499</v>
      </c>
      <c r="I589" s="15">
        <f t="shared" si="243"/>
        <v>1284.9951596580011</v>
      </c>
      <c r="J589" s="73">
        <f t="shared" si="244"/>
        <v>3146.4855396115709</v>
      </c>
      <c r="K589" s="73">
        <f t="shared" si="258"/>
        <v>1.26</v>
      </c>
      <c r="L589" s="73">
        <f t="shared" si="245"/>
        <v>1.2599972951242526</v>
      </c>
      <c r="M589" s="73">
        <f t="shared" si="246"/>
        <v>2.7048757473835394E-6</v>
      </c>
      <c r="N589" s="44">
        <f t="shared" si="259"/>
        <v>2.0000000000000001E-4</v>
      </c>
      <c r="O589" s="44">
        <f t="shared" si="247"/>
        <v>5.409751494767079E-10</v>
      </c>
      <c r="P589" s="14">
        <f t="shared" si="248"/>
        <v>148.50535880868031</v>
      </c>
      <c r="Q589" s="44">
        <f t="shared" si="249"/>
        <v>8.0337708679617971E-8</v>
      </c>
      <c r="R589" s="73">
        <f t="shared" si="250"/>
        <v>3146.4857923930094</v>
      </c>
      <c r="S589" s="73">
        <f>Q589/(1/Mtc+1/(path_DqDp-V588))</f>
        <v>5.8710835835371149E-8</v>
      </c>
      <c r="T589" s="52">
        <f>D589*S589/(path_DqDp-E589/D589)</f>
        <v>1.0616833642161632E-4</v>
      </c>
      <c r="U589" s="73">
        <f t="shared" si="251"/>
        <v>3146.4924004319396</v>
      </c>
      <c r="V589" s="14">
        <f t="shared" si="252"/>
        <v>1.2599973538350853</v>
      </c>
      <c r="W589">
        <f t="shared" si="253"/>
        <v>3964.5720984064492</v>
      </c>
      <c r="X589">
        <f t="shared" si="254"/>
        <v>8.2621584699099428E-11</v>
      </c>
      <c r="Y589" s="44">
        <f t="shared" si="255"/>
        <v>-2.0974340548647746E-2</v>
      </c>
      <c r="Z589">
        <f t="shared" si="256"/>
        <v>8.0925355288761872E-10</v>
      </c>
      <c r="AA589" s="43">
        <f t="shared" si="257"/>
        <v>0.16420765427942924</v>
      </c>
    </row>
    <row r="590" spans="1:27">
      <c r="A590" s="74">
        <f t="shared" si="260"/>
        <v>582</v>
      </c>
      <c r="B590" s="73">
        <f t="shared" si="237"/>
        <v>15.721620742988</v>
      </c>
      <c r="C590" s="51">
        <f t="shared" si="238"/>
        <v>-2.0974340548647747</v>
      </c>
      <c r="D590" s="73">
        <f t="shared" si="239"/>
        <v>3146.4924004319396</v>
      </c>
      <c r="E590" s="73">
        <f t="shared" si="240"/>
        <v>3964.5720984064492</v>
      </c>
      <c r="F590" s="14">
        <f t="shared" si="241"/>
        <v>0.63355894587559114</v>
      </c>
      <c r="G590" s="14">
        <f>F590-(Gamma-lambda*LN(D590))</f>
        <v>-6.1630400308621103E-2</v>
      </c>
      <c r="H590" s="15">
        <f t="shared" si="242"/>
        <v>393.57876118006408</v>
      </c>
      <c r="I590" s="15">
        <f t="shared" si="243"/>
        <v>1284.9952022137893</v>
      </c>
      <c r="J590" s="73">
        <f t="shared" si="244"/>
        <v>3146.4857923930094</v>
      </c>
      <c r="K590" s="73">
        <f t="shared" si="258"/>
        <v>1.26</v>
      </c>
      <c r="L590" s="73">
        <f t="shared" si="245"/>
        <v>1.2599973538350853</v>
      </c>
      <c r="M590" s="73">
        <f t="shared" si="246"/>
        <v>2.6461649147435651E-6</v>
      </c>
      <c r="N590" s="44">
        <f t="shared" si="259"/>
        <v>2.0000000000000001E-4</v>
      </c>
      <c r="O590" s="44">
        <f t="shared" si="247"/>
        <v>5.2923298294871306E-10</v>
      </c>
      <c r="P590" s="14">
        <f t="shared" si="248"/>
        <v>148.50535871596284</v>
      </c>
      <c r="Q590" s="44">
        <f t="shared" si="249"/>
        <v>7.8593933977117677E-8</v>
      </c>
      <c r="R590" s="73">
        <f t="shared" si="250"/>
        <v>3146.4860396877061</v>
      </c>
      <c r="S590" s="73">
        <f>Q590/(1/Mtc+1/(path_DqDp-V589))</f>
        <v>5.7436483636796111E-8</v>
      </c>
      <c r="T590" s="52">
        <f>D590*S590/(path_DqDp-E590/D590)</f>
        <v>1.0386389909753261E-4</v>
      </c>
      <c r="U590" s="73">
        <f t="shared" si="251"/>
        <v>3146.4925042958389</v>
      </c>
      <c r="V590" s="14">
        <f t="shared" si="252"/>
        <v>1.2599974112715655</v>
      </c>
      <c r="W590">
        <f t="shared" si="253"/>
        <v>3964.5724099981421</v>
      </c>
      <c r="X590">
        <f t="shared" si="254"/>
        <v>8.0828238828126297E-11</v>
      </c>
      <c r="Y590" s="44">
        <f t="shared" si="255"/>
        <v>-2.0974339938586526E-2</v>
      </c>
      <c r="Z590">
        <f t="shared" si="256"/>
        <v>7.9168828114696954E-10</v>
      </c>
      <c r="AA590" s="43">
        <f t="shared" si="257"/>
        <v>0.16440765507111751</v>
      </c>
    </row>
    <row r="591" spans="1:27">
      <c r="A591" s="74">
        <f t="shared" si="260"/>
        <v>583</v>
      </c>
      <c r="B591" s="73">
        <f t="shared" si="237"/>
        <v>15.741620842492202</v>
      </c>
      <c r="C591" s="51">
        <f t="shared" si="238"/>
        <v>-2.0974339938586528</v>
      </c>
      <c r="D591" s="73">
        <f t="shared" si="239"/>
        <v>3146.4925042958389</v>
      </c>
      <c r="E591" s="73">
        <f t="shared" si="240"/>
        <v>3964.5724099981421</v>
      </c>
      <c r="F591" s="14">
        <f t="shared" si="241"/>
        <v>0.63355894487783637</v>
      </c>
      <c r="G591" s="14">
        <f>F591-(Gamma-lambda*LN(D591))</f>
        <v>-6.1630400811234609E-2</v>
      </c>
      <c r="H591" s="15">
        <f t="shared" si="242"/>
        <v>393.57876767596798</v>
      </c>
      <c r="I591" s="15">
        <f t="shared" si="243"/>
        <v>1284.9952438458829</v>
      </c>
      <c r="J591" s="73">
        <f t="shared" si="244"/>
        <v>3146.4860396877061</v>
      </c>
      <c r="K591" s="73">
        <f t="shared" si="258"/>
        <v>1.26</v>
      </c>
      <c r="L591" s="73">
        <f t="shared" si="245"/>
        <v>1.2599974112715655</v>
      </c>
      <c r="M591" s="73">
        <f t="shared" si="246"/>
        <v>2.5887284345049721E-6</v>
      </c>
      <c r="N591" s="44">
        <f t="shared" si="259"/>
        <v>2.0000000000000001E-4</v>
      </c>
      <c r="O591" s="44">
        <f t="shared" si="247"/>
        <v>5.1774568690099444E-10</v>
      </c>
      <c r="P591" s="14">
        <f t="shared" si="248"/>
        <v>148.50535862525786</v>
      </c>
      <c r="Q591" s="44">
        <f t="shared" si="249"/>
        <v>7.6888008909912646E-8</v>
      </c>
      <c r="R591" s="73">
        <f t="shared" si="250"/>
        <v>3146.4862816147524</v>
      </c>
      <c r="S591" s="73">
        <f>Q591/(1/Mtc+1/(path_DqDp-V590))</f>
        <v>5.6189792022373524E-8</v>
      </c>
      <c r="T591" s="52">
        <f>D591*S591/(path_DqDp-E591/D591)</f>
        <v>1.0160948067643023E-4</v>
      </c>
      <c r="U591" s="73">
        <f t="shared" si="251"/>
        <v>3146.4926059053196</v>
      </c>
      <c r="V591" s="14">
        <f t="shared" si="252"/>
        <v>1.2599974674613543</v>
      </c>
      <c r="W591">
        <f t="shared" si="253"/>
        <v>3964.5727148265801</v>
      </c>
      <c r="X591">
        <f t="shared" si="254"/>
        <v>7.9073818493149893E-11</v>
      </c>
      <c r="Y591" s="44">
        <f t="shared" si="255"/>
        <v>-2.0974339341767019E-2</v>
      </c>
      <c r="Z591">
        <f t="shared" si="256"/>
        <v>7.7450427457611097E-10</v>
      </c>
      <c r="AA591" s="43">
        <f t="shared" si="257"/>
        <v>0.16460765584562179</v>
      </c>
    </row>
    <row r="592" spans="1:27">
      <c r="A592" s="74">
        <f t="shared" si="260"/>
        <v>584</v>
      </c>
      <c r="B592" s="73">
        <f t="shared" si="237"/>
        <v>15.761620939836611</v>
      </c>
      <c r="C592" s="51">
        <f t="shared" si="238"/>
        <v>-2.0974339341767019</v>
      </c>
      <c r="D592" s="73">
        <f t="shared" si="239"/>
        <v>3146.4926059053196</v>
      </c>
      <c r="E592" s="73">
        <f t="shared" si="240"/>
        <v>3964.5727148265801</v>
      </c>
      <c r="F592" s="14">
        <f t="shared" si="241"/>
        <v>0.63355894390173839</v>
      </c>
      <c r="G592" s="14">
        <f>F592-(Gamma-lambda*LN(D592))</f>
        <v>-6.1630401302938509E-2</v>
      </c>
      <c r="H592" s="15">
        <f t="shared" si="242"/>
        <v>393.57877403087491</v>
      </c>
      <c r="I592" s="15">
        <f t="shared" si="243"/>
        <v>1284.9952845743305</v>
      </c>
      <c r="J592" s="73">
        <f t="shared" si="244"/>
        <v>3146.4862816147524</v>
      </c>
      <c r="K592" s="73">
        <f t="shared" si="258"/>
        <v>1.26</v>
      </c>
      <c r="L592" s="73">
        <f t="shared" si="245"/>
        <v>1.2599974674613543</v>
      </c>
      <c r="M592" s="73">
        <f t="shared" si="246"/>
        <v>2.5325386456831467E-6</v>
      </c>
      <c r="N592" s="44">
        <f t="shared" si="259"/>
        <v>2.0000000000000001E-4</v>
      </c>
      <c r="O592" s="44">
        <f t="shared" si="247"/>
        <v>5.0650772913662937E-10</v>
      </c>
      <c r="P592" s="14">
        <f t="shared" si="248"/>
        <v>148.50535853652167</v>
      </c>
      <c r="Q592" s="44">
        <f t="shared" si="249"/>
        <v>7.521911191695455E-8</v>
      </c>
      <c r="R592" s="73">
        <f t="shared" si="250"/>
        <v>3146.486518290656</v>
      </c>
      <c r="S592" s="73">
        <f>Q592/(1/Mtc+1/(path_DqDp-V591))</f>
        <v>5.4970160592254324E-8</v>
      </c>
      <c r="T592" s="52">
        <f>D592*S592/(path_DqDp-E592/D592)</f>
        <v>9.9403995462354119E-5</v>
      </c>
      <c r="U592" s="73">
        <f t="shared" si="251"/>
        <v>3146.4927053093152</v>
      </c>
      <c r="V592" s="14">
        <f t="shared" si="252"/>
        <v>1.2599975224315119</v>
      </c>
      <c r="W592">
        <f t="shared" si="253"/>
        <v>3964.5730130385623</v>
      </c>
      <c r="X592">
        <f t="shared" si="254"/>
        <v>7.7357478782720078E-11</v>
      </c>
      <c r="Y592" s="44">
        <f t="shared" si="255"/>
        <v>-2.0974338757901809E-2</v>
      </c>
      <c r="Z592">
        <f t="shared" si="256"/>
        <v>7.5769325457311061E-10</v>
      </c>
      <c r="AA592" s="43">
        <f t="shared" si="257"/>
        <v>0.16480765660331503</v>
      </c>
    </row>
    <row r="593" spans="1:27">
      <c r="A593" s="74">
        <f t="shared" si="260"/>
        <v>585</v>
      </c>
      <c r="B593" s="73">
        <f t="shared" si="237"/>
        <v>15.78162103506811</v>
      </c>
      <c r="C593" s="51">
        <f t="shared" si="238"/>
        <v>-2.0974338757901809</v>
      </c>
      <c r="D593" s="73">
        <f t="shared" si="239"/>
        <v>3146.4927053093152</v>
      </c>
      <c r="E593" s="73">
        <f t="shared" si="240"/>
        <v>3964.5730130385623</v>
      </c>
      <c r="F593" s="14">
        <f t="shared" si="241"/>
        <v>0.63355894294682724</v>
      </c>
      <c r="G593" s="14">
        <f>F593-(Gamma-lambda*LN(D593))</f>
        <v>-6.1630401783969613E-2</v>
      </c>
      <c r="H593" s="15">
        <f t="shared" si="242"/>
        <v>393.57878024784526</v>
      </c>
      <c r="I593" s="15">
        <f t="shared" si="243"/>
        <v>1284.9953244187468</v>
      </c>
      <c r="J593" s="73">
        <f t="shared" si="244"/>
        <v>3146.486518290656</v>
      </c>
      <c r="K593" s="73">
        <f t="shared" si="258"/>
        <v>1.26</v>
      </c>
      <c r="L593" s="73">
        <f t="shared" si="245"/>
        <v>1.2599975224315119</v>
      </c>
      <c r="M593" s="73">
        <f t="shared" si="246"/>
        <v>2.4775684881461757E-6</v>
      </c>
      <c r="N593" s="44">
        <f t="shared" si="259"/>
        <v>2.0000000000000001E-4</v>
      </c>
      <c r="O593" s="44">
        <f t="shared" si="247"/>
        <v>4.9551369762923514E-10</v>
      </c>
      <c r="P593" s="14">
        <f t="shared" si="248"/>
        <v>148.50535844971157</v>
      </c>
      <c r="Q593" s="44">
        <f t="shared" si="249"/>
        <v>7.3586439283171557E-8</v>
      </c>
      <c r="R593" s="73">
        <f t="shared" si="250"/>
        <v>3146.4867498293956</v>
      </c>
      <c r="S593" s="73">
        <f>Q593/(1/Mtc+1/(path_DqDp-V592))</f>
        <v>5.3777001988559384E-8</v>
      </c>
      <c r="T593" s="52">
        <f>D593*S593/(path_DqDp-E593/D593)</f>
        <v>9.724638134243484E-5</v>
      </c>
      <c r="U593" s="73">
        <f t="shared" si="251"/>
        <v>3146.4928025556965</v>
      </c>
      <c r="V593" s="14">
        <f t="shared" si="252"/>
        <v>1.2599975762085112</v>
      </c>
      <c r="W593">
        <f t="shared" si="253"/>
        <v>3964.573304777703</v>
      </c>
      <c r="X593">
        <f t="shared" si="254"/>
        <v>7.5678393138452186E-11</v>
      </c>
      <c r="Y593" s="44">
        <f t="shared" si="255"/>
        <v>-2.0974338186709719E-2</v>
      </c>
      <c r="Z593">
        <f t="shared" si="256"/>
        <v>7.4124712856007598E-10</v>
      </c>
      <c r="AA593" s="43">
        <f t="shared" si="257"/>
        <v>0.16500765734456216</v>
      </c>
    </row>
    <row r="594" spans="1:27">
      <c r="A594" s="74">
        <f t="shared" si="260"/>
        <v>586</v>
      </c>
      <c r="B594" s="73">
        <f t="shared" si="237"/>
        <v>15.80162112823256</v>
      </c>
      <c r="C594" s="51">
        <f t="shared" si="238"/>
        <v>-2.097433818670972</v>
      </c>
      <c r="D594" s="73">
        <f t="shared" si="239"/>
        <v>3146.4928025556965</v>
      </c>
      <c r="E594" s="73">
        <f t="shared" si="240"/>
        <v>3964.573304777703</v>
      </c>
      <c r="F594" s="14">
        <f t="shared" si="241"/>
        <v>0.63355894201264285</v>
      </c>
      <c r="G594" s="14">
        <f>F594-(Gamma-lambda*LN(D594))</f>
        <v>-6.1630402254559957E-2</v>
      </c>
      <c r="H594" s="15">
        <f t="shared" si="242"/>
        <v>393.57878632987303</v>
      </c>
      <c r="I594" s="15">
        <f t="shared" si="243"/>
        <v>1284.9953633983198</v>
      </c>
      <c r="J594" s="73">
        <f t="shared" si="244"/>
        <v>3146.4867498293956</v>
      </c>
      <c r="K594" s="73">
        <f t="shared" si="258"/>
        <v>1.26</v>
      </c>
      <c r="L594" s="73">
        <f t="shared" si="245"/>
        <v>1.2599975762085112</v>
      </c>
      <c r="M594" s="73">
        <f t="shared" si="246"/>
        <v>2.4237914888480816E-6</v>
      </c>
      <c r="N594" s="44">
        <f t="shared" si="259"/>
        <v>2.0000000000000001E-4</v>
      </c>
      <c r="O594" s="44">
        <f t="shared" si="247"/>
        <v>4.8475829776961632E-10</v>
      </c>
      <c r="P594" s="14">
        <f t="shared" si="248"/>
        <v>148.50535836478574</v>
      </c>
      <c r="Q594" s="44">
        <f t="shared" si="249"/>
        <v>7.1989204730580379E-8</v>
      </c>
      <c r="R594" s="73">
        <f t="shared" si="250"/>
        <v>3146.4869763424749</v>
      </c>
      <c r="S594" s="73">
        <f>Q594/(1/Mtc+1/(path_DqDp-V593))</f>
        <v>5.2609741596558627E-8</v>
      </c>
      <c r="T594" s="52">
        <f>D594*S594/(path_DqDp-E594/D594)</f>
        <v>9.5135599246569551E-5</v>
      </c>
      <c r="U594" s="73">
        <f t="shared" si="251"/>
        <v>3146.4928976912956</v>
      </c>
      <c r="V594" s="14">
        <f t="shared" si="252"/>
        <v>1.2599976288182504</v>
      </c>
      <c r="W594">
        <f t="shared" si="253"/>
        <v>3964.5735901844982</v>
      </c>
      <c r="X594">
        <f t="shared" si="254"/>
        <v>7.4035752934526077E-11</v>
      </c>
      <c r="Y594" s="44">
        <f t="shared" si="255"/>
        <v>-2.097433762791567E-2</v>
      </c>
      <c r="Z594">
        <f t="shared" si="256"/>
        <v>7.2515797380723707E-10</v>
      </c>
      <c r="AA594" s="43">
        <f t="shared" si="257"/>
        <v>0.16520765806972013</v>
      </c>
    </row>
    <row r="595" spans="1:27">
      <c r="A595" s="74">
        <f t="shared" si="260"/>
        <v>587</v>
      </c>
      <c r="B595" s="73">
        <f t="shared" si="237"/>
        <v>15.821621219374823</v>
      </c>
      <c r="C595" s="51">
        <f t="shared" si="238"/>
        <v>-2.0974337627915669</v>
      </c>
      <c r="D595" s="73">
        <f t="shared" si="239"/>
        <v>3146.4928976912956</v>
      </c>
      <c r="E595" s="73">
        <f t="shared" si="240"/>
        <v>3964.5735901844982</v>
      </c>
      <c r="F595" s="14">
        <f t="shared" si="241"/>
        <v>0.63355894109873556</v>
      </c>
      <c r="G595" s="14">
        <f>F595-(Gamma-lambda*LN(D595))</f>
        <v>-6.1630402714935584E-2</v>
      </c>
      <c r="H595" s="15">
        <f t="shared" si="242"/>
        <v>393.57879227988718</v>
      </c>
      <c r="I595" s="15">
        <f t="shared" si="243"/>
        <v>1284.9954015318215</v>
      </c>
      <c r="J595" s="73">
        <f t="shared" si="244"/>
        <v>3146.4869763424749</v>
      </c>
      <c r="K595" s="73">
        <f t="shared" si="258"/>
        <v>1.26</v>
      </c>
      <c r="L595" s="73">
        <f t="shared" si="245"/>
        <v>1.2599976288182504</v>
      </c>
      <c r="M595" s="73">
        <f t="shared" si="246"/>
        <v>2.371181749616369E-6</v>
      </c>
      <c r="N595" s="44">
        <f t="shared" si="259"/>
        <v>2.0000000000000001E-4</v>
      </c>
      <c r="O595" s="44">
        <f t="shared" si="247"/>
        <v>4.7423634992327381E-10</v>
      </c>
      <c r="P595" s="14">
        <f t="shared" si="248"/>
        <v>148.50535828170325</v>
      </c>
      <c r="Q595" s="44">
        <f t="shared" si="249"/>
        <v>7.0426639055562966E-8</v>
      </c>
      <c r="R595" s="73">
        <f t="shared" si="250"/>
        <v>3146.4871979389773</v>
      </c>
      <c r="S595" s="73">
        <f>Q595/(1/Mtc+1/(path_DqDp-V594))</f>
        <v>5.146781727958745E-8</v>
      </c>
      <c r="T595" s="52">
        <f>D595*S595/(path_DqDp-E595/D595)</f>
        <v>9.3070632668108998E-5</v>
      </c>
      <c r="U595" s="73">
        <f t="shared" si="251"/>
        <v>3146.4929907619285</v>
      </c>
      <c r="V595" s="14">
        <f t="shared" si="252"/>
        <v>1.2599976802860648</v>
      </c>
      <c r="W595">
        <f t="shared" si="253"/>
        <v>3964.5738693963922</v>
      </c>
      <c r="X595">
        <f t="shared" si="254"/>
        <v>7.2428767104661271E-11</v>
      </c>
      <c r="Y595" s="44">
        <f t="shared" si="255"/>
        <v>-2.0974337081250554E-2</v>
      </c>
      <c r="Z595">
        <f t="shared" si="256"/>
        <v>7.0941803627744495E-10</v>
      </c>
      <c r="AA595" s="43">
        <f t="shared" si="257"/>
        <v>0.16540765877913816</v>
      </c>
    </row>
    <row r="596" spans="1:27">
      <c r="A596" s="74">
        <f t="shared" si="260"/>
        <v>588</v>
      </c>
      <c r="B596" s="73">
        <f t="shared" si="237"/>
        <v>15.841621308538798</v>
      </c>
      <c r="C596" s="51">
        <f t="shared" si="238"/>
        <v>-2.0974337081250556</v>
      </c>
      <c r="D596" s="73">
        <f t="shared" si="239"/>
        <v>3146.4929907619285</v>
      </c>
      <c r="E596" s="73">
        <f t="shared" si="240"/>
        <v>3964.5738693963922</v>
      </c>
      <c r="F596" s="14">
        <f t="shared" si="241"/>
        <v>0.63355894020466508</v>
      </c>
      <c r="G596" s="14">
        <f>F596-(Gamma-lambda*LN(D596))</f>
        <v>-6.1630403165318537E-2</v>
      </c>
      <c r="H596" s="15">
        <f t="shared" si="242"/>
        <v>393.57879810075309</v>
      </c>
      <c r="I596" s="15">
        <f t="shared" si="243"/>
        <v>1284.9954388376157</v>
      </c>
      <c r="J596" s="73">
        <f t="shared" si="244"/>
        <v>3146.4871979389773</v>
      </c>
      <c r="K596" s="73">
        <f t="shared" si="258"/>
        <v>1.26</v>
      </c>
      <c r="L596" s="73">
        <f t="shared" si="245"/>
        <v>1.2599976802860648</v>
      </c>
      <c r="M596" s="73">
        <f t="shared" si="246"/>
        <v>2.3197139351616158E-6</v>
      </c>
      <c r="N596" s="44">
        <f t="shared" si="259"/>
        <v>2.0000000000000001E-4</v>
      </c>
      <c r="O596" s="44">
        <f t="shared" si="247"/>
        <v>4.6394278703232321E-10</v>
      </c>
      <c r="P596" s="14">
        <f t="shared" si="248"/>
        <v>148.5053582004241</v>
      </c>
      <c r="Q596" s="44">
        <f t="shared" si="249"/>
        <v>6.8897989772738231E-8</v>
      </c>
      <c r="R596" s="73">
        <f t="shared" si="250"/>
        <v>3146.4874147256201</v>
      </c>
      <c r="S596" s="73">
        <f>Q596/(1/Mtc+1/(path_DqDp-V595))</f>
        <v>5.0350679118783095E-8</v>
      </c>
      <c r="T596" s="52">
        <f>D596*S596/(path_DqDp-E596/D596)</f>
        <v>9.1050487193258654E-5</v>
      </c>
      <c r="U596" s="73">
        <f t="shared" si="251"/>
        <v>3146.4930818124158</v>
      </c>
      <c r="V596" s="14">
        <f t="shared" si="252"/>
        <v>1.2599977306367416</v>
      </c>
      <c r="W596">
        <f t="shared" si="253"/>
        <v>3964.5741425478514</v>
      </c>
      <c r="X596">
        <f t="shared" si="254"/>
        <v>7.0856661775874728E-11</v>
      </c>
      <c r="Y596" s="44">
        <f t="shared" si="255"/>
        <v>-2.0974336546451106E-2</v>
      </c>
      <c r="Z596">
        <f t="shared" si="256"/>
        <v>6.9401975026816717E-10</v>
      </c>
      <c r="AA596" s="43">
        <f t="shared" si="257"/>
        <v>0.16560765947315792</v>
      </c>
    </row>
    <row r="597" spans="1:27">
      <c r="A597" s="74">
        <f t="shared" si="260"/>
        <v>589</v>
      </c>
      <c r="B597" s="73">
        <f t="shared" si="237"/>
        <v>15.861621395767424</v>
      </c>
      <c r="C597" s="51">
        <f t="shared" si="238"/>
        <v>-2.0974336546451107</v>
      </c>
      <c r="D597" s="73">
        <f t="shared" si="239"/>
        <v>3146.4930818124158</v>
      </c>
      <c r="E597" s="73">
        <f t="shared" si="240"/>
        <v>3964.5741425478514</v>
      </c>
      <c r="F597" s="14">
        <f t="shared" si="241"/>
        <v>0.63355893933000085</v>
      </c>
      <c r="G597" s="14">
        <f>F597-(Gamma-lambda*LN(D597))</f>
        <v>-6.1630403605925754E-2</v>
      </c>
      <c r="H597" s="15">
        <f t="shared" si="242"/>
        <v>393.57880379527415</v>
      </c>
      <c r="I597" s="15">
        <f t="shared" si="243"/>
        <v>1284.9954753336688</v>
      </c>
      <c r="J597" s="73">
        <f t="shared" si="244"/>
        <v>3146.4874147256201</v>
      </c>
      <c r="K597" s="73">
        <f t="shared" si="258"/>
        <v>1.26</v>
      </c>
      <c r="L597" s="73">
        <f t="shared" si="245"/>
        <v>1.2599977306367416</v>
      </c>
      <c r="M597" s="73">
        <f t="shared" si="246"/>
        <v>2.2693632584225298E-6</v>
      </c>
      <c r="N597" s="44">
        <f t="shared" si="259"/>
        <v>2.0000000000000001E-4</v>
      </c>
      <c r="O597" s="44">
        <f t="shared" si="247"/>
        <v>4.5387265168450598E-10</v>
      </c>
      <c r="P597" s="14">
        <f t="shared" si="248"/>
        <v>148.50535812090916</v>
      </c>
      <c r="Q597" s="44">
        <f t="shared" si="249"/>
        <v>6.7402520679694234E-8</v>
      </c>
      <c r="R597" s="73">
        <f t="shared" si="250"/>
        <v>3146.4876268068033</v>
      </c>
      <c r="S597" s="73">
        <f>Q597/(1/Mtc+1/(path_DqDp-V596))</f>
        <v>4.9257789094985949E-8</v>
      </c>
      <c r="T597" s="52">
        <f>D597*S597/(path_DqDp-E597/D597)</f>
        <v>8.9074189925893366E-5</v>
      </c>
      <c r="U597" s="73">
        <f t="shared" si="251"/>
        <v>3146.4931708866056</v>
      </c>
      <c r="V597" s="14">
        <f t="shared" si="252"/>
        <v>1.2599977798945283</v>
      </c>
      <c r="W597">
        <f t="shared" si="253"/>
        <v>3964.5744097704178</v>
      </c>
      <c r="X597">
        <f t="shared" si="254"/>
        <v>6.9318679820848305E-11</v>
      </c>
      <c r="Y597" s="44">
        <f t="shared" si="255"/>
        <v>-2.0974336023259776E-2</v>
      </c>
      <c r="Z597">
        <f t="shared" si="256"/>
        <v>6.7895568526226011E-10</v>
      </c>
      <c r="AA597" s="43">
        <f t="shared" si="257"/>
        <v>0.1658076601521136</v>
      </c>
    </row>
    <row r="598" spans="1:27">
      <c r="A598" s="74">
        <f t="shared" si="260"/>
        <v>590</v>
      </c>
      <c r="B598" s="73">
        <f t="shared" si="237"/>
        <v>15.8816214811027</v>
      </c>
      <c r="C598" s="51">
        <f t="shared" si="238"/>
        <v>-2.0974336023259776</v>
      </c>
      <c r="D598" s="73">
        <f t="shared" si="239"/>
        <v>3146.4931708866056</v>
      </c>
      <c r="E598" s="73">
        <f t="shared" si="240"/>
        <v>3964.5744097704178</v>
      </c>
      <c r="F598" s="14">
        <f t="shared" si="241"/>
        <v>0.63355893847432176</v>
      </c>
      <c r="G598" s="14">
        <f>F598-(Gamma-lambda*LN(D598))</f>
        <v>-6.16304040369694E-2</v>
      </c>
      <c r="H598" s="15">
        <f t="shared" si="242"/>
        <v>393.57880936619267</v>
      </c>
      <c r="I598" s="15">
        <f t="shared" si="243"/>
        <v>1284.9955110375565</v>
      </c>
      <c r="J598" s="73">
        <f t="shared" si="244"/>
        <v>3146.4876268068033</v>
      </c>
      <c r="K598" s="73">
        <f t="shared" si="258"/>
        <v>1.26</v>
      </c>
      <c r="L598" s="73">
        <f t="shared" si="245"/>
        <v>1.2599977798945283</v>
      </c>
      <c r="M598" s="73">
        <f t="shared" si="246"/>
        <v>2.2201054716841639E-6</v>
      </c>
      <c r="N598" s="44">
        <f t="shared" si="259"/>
        <v>2.0000000000000001E-4</v>
      </c>
      <c r="O598" s="44">
        <f t="shared" si="247"/>
        <v>4.4402109433683281E-10</v>
      </c>
      <c r="P598" s="14">
        <f t="shared" si="248"/>
        <v>148.50535804312017</v>
      </c>
      <c r="Q598" s="44">
        <f t="shared" si="249"/>
        <v>6.5939511593189395E-8</v>
      </c>
      <c r="R598" s="73">
        <f t="shared" si="250"/>
        <v>3146.4878342846609</v>
      </c>
      <c r="S598" s="73">
        <f>Q598/(1/Mtc+1/(path_DqDp-V597))</f>
        <v>4.8188620895950781E-8</v>
      </c>
      <c r="T598" s="52">
        <f>D598*S598/(path_DqDp-E598/D598)</f>
        <v>8.7140789138971219E-5</v>
      </c>
      <c r="U598" s="73">
        <f t="shared" si="251"/>
        <v>3146.4932580273949</v>
      </c>
      <c r="V598" s="14">
        <f t="shared" si="252"/>
        <v>1.259997828083147</v>
      </c>
      <c r="W598">
        <f t="shared" si="253"/>
        <v>3964.5746711927823</v>
      </c>
      <c r="X598">
        <f t="shared" si="254"/>
        <v>6.7814080586639786E-11</v>
      </c>
      <c r="Y598" s="44">
        <f t="shared" si="255"/>
        <v>-2.0974335511424601E-2</v>
      </c>
      <c r="Z598">
        <f t="shared" si="256"/>
        <v>6.642185967662114E-10</v>
      </c>
      <c r="AA598" s="43">
        <f t="shared" si="257"/>
        <v>0.1660076608163322</v>
      </c>
    </row>
    <row r="599" spans="1:27">
      <c r="A599" s="74">
        <f t="shared" si="260"/>
        <v>591</v>
      </c>
      <c r="B599" s="73">
        <f t="shared" si="237"/>
        <v>15.901621564585735</v>
      </c>
      <c r="C599" s="51">
        <f t="shared" si="238"/>
        <v>-2.0974335511424602</v>
      </c>
      <c r="D599" s="73">
        <f t="shared" si="239"/>
        <v>3146.4932580273949</v>
      </c>
      <c r="E599" s="73">
        <f t="shared" si="240"/>
        <v>3964.5746711927823</v>
      </c>
      <c r="F599" s="14">
        <f t="shared" si="241"/>
        <v>0.6335589376372156</v>
      </c>
      <c r="G599" s="14">
        <f>F599-(Gamma-lambda*LN(D599))</f>
        <v>-6.1630404458656862E-2</v>
      </c>
      <c r="H599" s="15">
        <f t="shared" si="242"/>
        <v>393.57881481619137</v>
      </c>
      <c r="I599" s="15">
        <f t="shared" si="243"/>
        <v>1284.9955459664732</v>
      </c>
      <c r="J599" s="73">
        <f t="shared" si="244"/>
        <v>3146.4878342846609</v>
      </c>
      <c r="K599" s="73">
        <f t="shared" si="258"/>
        <v>1.26</v>
      </c>
      <c r="L599" s="73">
        <f t="shared" si="245"/>
        <v>1.259997828083147</v>
      </c>
      <c r="M599" s="73">
        <f t="shared" si="246"/>
        <v>2.1719168530331956E-6</v>
      </c>
      <c r="N599" s="44">
        <f t="shared" si="259"/>
        <v>2.0000000000000001E-4</v>
      </c>
      <c r="O599" s="44">
        <f t="shared" si="247"/>
        <v>4.3438337060663914E-10</v>
      </c>
      <c r="P599" s="14">
        <f t="shared" si="248"/>
        <v>148.50535796701962</v>
      </c>
      <c r="Q599" s="44">
        <f t="shared" si="249"/>
        <v>6.4508257946859489E-8</v>
      </c>
      <c r="R599" s="73">
        <f t="shared" si="250"/>
        <v>3146.4880372591097</v>
      </c>
      <c r="S599" s="73">
        <f>Q599/(1/Mtc+1/(path_DqDp-V598))</f>
        <v>4.7142659622346428E-8</v>
      </c>
      <c r="T599" s="52">
        <f>D599*S599/(path_DqDp-E599/D599)</f>
        <v>8.5249353742922537E-5</v>
      </c>
      <c r="U599" s="73">
        <f t="shared" si="251"/>
        <v>3146.4933432767484</v>
      </c>
      <c r="V599" s="14">
        <f t="shared" si="252"/>
        <v>1.2599978752258045</v>
      </c>
      <c r="W599">
        <f t="shared" si="253"/>
        <v>3964.5749269408411</v>
      </c>
      <c r="X599">
        <f t="shared" si="254"/>
        <v>6.6342139480961893E-11</v>
      </c>
      <c r="Y599" s="44">
        <f t="shared" si="255"/>
        <v>-2.0974335010699091E-2</v>
      </c>
      <c r="Z599">
        <f t="shared" si="256"/>
        <v>6.4980138471508192E-10</v>
      </c>
      <c r="AA599" s="43">
        <f t="shared" si="257"/>
        <v>0.16620766146613358</v>
      </c>
    </row>
    <row r="600" spans="1:27">
      <c r="A600" s="74">
        <f t="shared" si="260"/>
        <v>592</v>
      </c>
      <c r="B600" s="73">
        <f t="shared" si="237"/>
        <v>15.921621646256723</v>
      </c>
      <c r="C600" s="51">
        <f t="shared" si="238"/>
        <v>-2.0974335010699092</v>
      </c>
      <c r="D600" s="73">
        <f t="shared" si="239"/>
        <v>3146.4933432767484</v>
      </c>
      <c r="E600" s="73">
        <f t="shared" si="240"/>
        <v>3964.5749269408411</v>
      </c>
      <c r="F600" s="14">
        <f t="shared" si="241"/>
        <v>0.63355893681827935</v>
      </c>
      <c r="G600" s="14">
        <f>F600-(Gamma-lambda*LN(D600))</f>
        <v>-6.1630404871191424E-2</v>
      </c>
      <c r="H600" s="15">
        <f t="shared" si="242"/>
        <v>393.5788201478951</v>
      </c>
      <c r="I600" s="15">
        <f t="shared" si="243"/>
        <v>1284.9955801372394</v>
      </c>
      <c r="J600" s="73">
        <f t="shared" si="244"/>
        <v>3146.4880372591097</v>
      </c>
      <c r="K600" s="73">
        <f t="shared" si="258"/>
        <v>1.26</v>
      </c>
      <c r="L600" s="73">
        <f t="shared" si="245"/>
        <v>1.2599978752258045</v>
      </c>
      <c r="M600" s="73">
        <f t="shared" si="246"/>
        <v>2.124774195477741E-6</v>
      </c>
      <c r="N600" s="44">
        <f t="shared" si="259"/>
        <v>2.0000000000000001E-4</v>
      </c>
      <c r="O600" s="44">
        <f t="shared" si="247"/>
        <v>4.2495483909554823E-10</v>
      </c>
      <c r="P600" s="14">
        <f t="shared" si="248"/>
        <v>148.50535789257086</v>
      </c>
      <c r="Q600" s="44">
        <f t="shared" si="249"/>
        <v>6.3108070468064253E-8</v>
      </c>
      <c r="R600" s="73">
        <f t="shared" si="250"/>
        <v>3146.4882358278987</v>
      </c>
      <c r="S600" s="73">
        <f>Q600/(1/Mtc+1/(path_DqDp-V599))</f>
        <v>4.6119401551591101E-8</v>
      </c>
      <c r="T600" s="52">
        <f>D600*S600/(path_DqDp-E600/D600)</f>
        <v>8.3398972858622576E-5</v>
      </c>
      <c r="U600" s="73">
        <f t="shared" si="251"/>
        <v>3146.4934266757214</v>
      </c>
      <c r="V600" s="14">
        <f t="shared" si="252"/>
        <v>1.2599979213452042</v>
      </c>
      <c r="W600">
        <f t="shared" si="253"/>
        <v>3964.5751771377577</v>
      </c>
      <c r="X600">
        <f t="shared" si="254"/>
        <v>6.4902147639850604E-11</v>
      </c>
      <c r="Y600" s="44">
        <f t="shared" si="255"/>
        <v>-2.0974334520842103E-2</v>
      </c>
      <c r="Z600">
        <f t="shared" si="256"/>
        <v>6.3569710502660049E-10</v>
      </c>
      <c r="AA600" s="43">
        <f t="shared" si="257"/>
        <v>0.16640766210183069</v>
      </c>
    </row>
    <row r="601" spans="1:27">
      <c r="A601" s="74">
        <f t="shared" si="260"/>
        <v>593</v>
      </c>
      <c r="B601" s="73">
        <f t="shared" si="237"/>
        <v>15.941621726155001</v>
      </c>
      <c r="C601" s="51">
        <f t="shared" si="238"/>
        <v>-2.0974334520842102</v>
      </c>
      <c r="D601" s="73">
        <f t="shared" si="239"/>
        <v>3146.4934266757214</v>
      </c>
      <c r="E601" s="73">
        <f t="shared" si="240"/>
        <v>3964.5751771377577</v>
      </c>
      <c r="F601" s="14">
        <f t="shared" si="241"/>
        <v>0.63355893601711855</v>
      </c>
      <c r="G601" s="14">
        <f>F601-(Gamma-lambda*LN(D601))</f>
        <v>-6.1630405274771705E-2</v>
      </c>
      <c r="H601" s="15">
        <f t="shared" si="242"/>
        <v>393.57882536387137</v>
      </c>
      <c r="I601" s="15">
        <f t="shared" si="243"/>
        <v>1284.9956135663124</v>
      </c>
      <c r="J601" s="73">
        <f t="shared" si="244"/>
        <v>3146.4882358278987</v>
      </c>
      <c r="K601" s="73">
        <f t="shared" si="258"/>
        <v>1.26</v>
      </c>
      <c r="L601" s="73">
        <f t="shared" si="245"/>
        <v>1.2599979213452042</v>
      </c>
      <c r="M601" s="73">
        <f t="shared" si="246"/>
        <v>2.0786547958451251E-6</v>
      </c>
      <c r="N601" s="44">
        <f t="shared" si="259"/>
        <v>2.0000000000000001E-4</v>
      </c>
      <c r="O601" s="44">
        <f t="shared" si="247"/>
        <v>4.1573095916902507E-10</v>
      </c>
      <c r="P601" s="14">
        <f t="shared" si="248"/>
        <v>148.50535781973807</v>
      </c>
      <c r="Q601" s="44">
        <f t="shared" si="249"/>
        <v>6.1738274848138982E-8</v>
      </c>
      <c r="R601" s="73">
        <f t="shared" si="250"/>
        <v>3146.4884300866547</v>
      </c>
      <c r="S601" s="73">
        <f>Q601/(1/Mtc+1/(path_DqDp-V600))</f>
        <v>4.5118353896868062E-8</v>
      </c>
      <c r="T601" s="52">
        <f>D601*S601/(path_DqDp-E601/D601)</f>
        <v>8.1588755381647483E-5</v>
      </c>
      <c r="U601" s="73">
        <f t="shared" si="251"/>
        <v>3146.4935082644765</v>
      </c>
      <c r="V601" s="14">
        <f t="shared" si="252"/>
        <v>1.2599979664635563</v>
      </c>
      <c r="W601">
        <f t="shared" si="253"/>
        <v>3964.5754219040218</v>
      </c>
      <c r="X601">
        <f t="shared" si="254"/>
        <v>6.3493411588550202E-11</v>
      </c>
      <c r="Y601" s="44">
        <f t="shared" si="255"/>
        <v>-2.0974334041617731E-2</v>
      </c>
      <c r="Z601">
        <f t="shared" si="256"/>
        <v>6.2189896497943364E-10</v>
      </c>
      <c r="AA601" s="43">
        <f t="shared" si="257"/>
        <v>0.16660766272372965</v>
      </c>
    </row>
    <row r="602" spans="1:27">
      <c r="A602" s="74">
        <f t="shared" si="260"/>
        <v>594</v>
      </c>
      <c r="B602" s="73">
        <f t="shared" ref="B602:B610" si="261">100*AA601+C602/3</f>
        <v>15.961621804319039</v>
      </c>
      <c r="C602" s="51">
        <f t="shared" ref="C602:C610" si="262">100*Y601</f>
        <v>-2.097433404161773</v>
      </c>
      <c r="D602" s="73">
        <f t="shared" ref="D602:D610" si="263">U601</f>
        <v>3146.4935082644765</v>
      </c>
      <c r="E602" s="73">
        <f t="shared" ref="E602:E610" si="264">W601</f>
        <v>3964.5754219040218</v>
      </c>
      <c r="F602" s="14">
        <f t="shared" ref="F602:F610" si="265">F$9-(1+F$9)*C601/100</f>
        <v>0.63355893523334739</v>
      </c>
      <c r="G602" s="14">
        <f>F602-(Gamma-lambda*LN(D602))</f>
        <v>-6.1630405669591992E-2</v>
      </c>
      <c r="H602" s="15">
        <f t="shared" ref="H602:H610" si="266">Gmax*(U601/_p0)^G_exponent</f>
        <v>393.5788304666321</v>
      </c>
      <c r="I602" s="15">
        <f t="shared" ref="I602:I610" si="267">0.001*D602*(1+F602)/kappa</f>
        <v>1284.9956462697896</v>
      </c>
      <c r="J602" s="73">
        <f t="shared" ref="J602:J610" si="268">R601</f>
        <v>3146.4884300866547</v>
      </c>
      <c r="K602" s="73">
        <f t="shared" si="258"/>
        <v>1.26</v>
      </c>
      <c r="L602" s="73">
        <f t="shared" ref="L602:L610" si="269">E602/D602</f>
        <v>1.2599979664635563</v>
      </c>
      <c r="M602" s="73">
        <f t="shared" ref="M602:M610" si="270">K602-L602</f>
        <v>2.033536443679651E-6</v>
      </c>
      <c r="N602" s="44">
        <f t="shared" si="259"/>
        <v>2.0000000000000001E-4</v>
      </c>
      <c r="O602" s="44">
        <f t="shared" ref="O602:O610" si="271">N602*M602</f>
        <v>4.067072887359302E-10</v>
      </c>
      <c r="P602" s="14">
        <f t="shared" ref="P602:P610" si="272">(1+F602)/(lambda-kappa)</f>
        <v>148.50535774848615</v>
      </c>
      <c r="Q602" s="44">
        <f t="shared" ref="Q602:Q610" si="273">P602*O602</f>
        <v>6.0398211412646163E-8</v>
      </c>
      <c r="R602" s="73">
        <f t="shared" ref="R602:R610" si="274">J602*(1+Q602)</f>
        <v>3146.4886201289278</v>
      </c>
      <c r="S602" s="73">
        <f>Q602/(1/Mtc+1/(path_DqDp-V601))</f>
        <v>4.4139034566141589E-8</v>
      </c>
      <c r="T602" s="52">
        <f>D602*S602/(path_DqDp-E602/D602)</f>
        <v>7.9817829546529082E-5</v>
      </c>
      <c r="U602" s="73">
        <f t="shared" ref="U602:U610" si="275">D602+T602</f>
        <v>3146.4935880823059</v>
      </c>
      <c r="V602" s="14">
        <f t="shared" ref="V602:V610" si="276">Mtc*(1+LN(R602/U602))</f>
        <v>1.259998010602589</v>
      </c>
      <c r="W602">
        <f t="shared" ref="W602:W610" si="277">V602*U602</f>
        <v>3964.5756613575077</v>
      </c>
      <c r="X602">
        <f t="shared" ref="X602:X610" si="278">T602/(I602*MPa_to_kPa)</f>
        <v>6.2115252902398576E-11</v>
      </c>
      <c r="Y602" s="44">
        <f t="shared" ref="Y602:Y610" si="279">Y601+(X602+O602)</f>
        <v>-2.0974333572795188E-2</v>
      </c>
      <c r="Z602">
        <f t="shared" ref="Z602:Z610" si="280">(W602-W601)/(H602*MPa_to_kPa)</f>
        <v>6.0840031859145779E-10</v>
      </c>
      <c r="AA602" s="43">
        <f t="shared" ref="AA602:AA610" si="281">AA601+(Z602+N602)</f>
        <v>0.16680766333212996</v>
      </c>
    </row>
    <row r="603" spans="1:27">
      <c r="A603" s="74">
        <f t="shared" si="260"/>
        <v>595</v>
      </c>
      <c r="B603" s="73">
        <f t="shared" si="261"/>
        <v>15.981621880786491</v>
      </c>
      <c r="C603" s="51">
        <f t="shared" si="262"/>
        <v>-2.097433357279519</v>
      </c>
      <c r="D603" s="73">
        <f t="shared" si="263"/>
        <v>3146.4935880823059</v>
      </c>
      <c r="E603" s="73">
        <f t="shared" si="264"/>
        <v>3964.5756613575077</v>
      </c>
      <c r="F603" s="14">
        <f t="shared" si="265"/>
        <v>0.6335589344665884</v>
      </c>
      <c r="G603" s="14">
        <f>F603-(Gamma-lambda*LN(D603))</f>
        <v>-6.1630406055842468E-2</v>
      </c>
      <c r="H603" s="15">
        <f t="shared" si="266"/>
        <v>393.57883545863473</v>
      </c>
      <c r="I603" s="15">
        <f t="shared" si="267"/>
        <v>1284.995678263421</v>
      </c>
      <c r="J603" s="73">
        <f t="shared" si="268"/>
        <v>3146.4886201289278</v>
      </c>
      <c r="K603" s="73">
        <f t="shared" si="258"/>
        <v>1.26</v>
      </c>
      <c r="L603" s="73">
        <f t="shared" si="269"/>
        <v>1.259998010602589</v>
      </c>
      <c r="M603" s="73">
        <f t="shared" si="270"/>
        <v>1.9893974110285484E-6</v>
      </c>
      <c r="N603" s="44">
        <f t="shared" si="259"/>
        <v>2.0000000000000001E-4</v>
      </c>
      <c r="O603" s="44">
        <f t="shared" si="271"/>
        <v>3.9787948220570971E-10</v>
      </c>
      <c r="P603" s="14">
        <f t="shared" si="272"/>
        <v>148.50535767878077</v>
      </c>
      <c r="Q603" s="44">
        <f t="shared" si="273"/>
        <v>5.9087234818007008E-8</v>
      </c>
      <c r="R603" s="73">
        <f t="shared" si="274"/>
        <v>3146.4888060462399</v>
      </c>
      <c r="S603" s="73">
        <f>Q603/(1/Mtc+1/(path_DqDp-V602))</f>
        <v>4.3180971940451558E-8</v>
      </c>
      <c r="T603" s="52">
        <f>D603*S603/(path_DqDp-E603/D603)</f>
        <v>7.8085342525870415E-5</v>
      </c>
      <c r="U603" s="73">
        <f t="shared" si="275"/>
        <v>3146.4936661676484</v>
      </c>
      <c r="V603" s="14">
        <f t="shared" si="276"/>
        <v>1.2599980537835591</v>
      </c>
      <c r="W603">
        <f t="shared" si="277"/>
        <v>3964.5758956135328</v>
      </c>
      <c r="X603">
        <f t="shared" si="278"/>
        <v>6.0767007894841426E-11</v>
      </c>
      <c r="Y603" s="44">
        <f t="shared" si="279"/>
        <v>-2.0974333114148699E-2</v>
      </c>
      <c r="Z603">
        <f t="shared" si="280"/>
        <v>5.951946700859479E-10</v>
      </c>
      <c r="AA603" s="43">
        <f t="shared" si="281"/>
        <v>0.16700766392732463</v>
      </c>
    </row>
    <row r="604" spans="1:27">
      <c r="A604" s="74">
        <f t="shared" si="260"/>
        <v>596</v>
      </c>
      <c r="B604" s="73">
        <f t="shared" si="261"/>
        <v>16.001621955594175</v>
      </c>
      <c r="C604" s="51">
        <f t="shared" si="262"/>
        <v>-2.09743331141487</v>
      </c>
      <c r="D604" s="73">
        <f t="shared" si="263"/>
        <v>3146.4936661676484</v>
      </c>
      <c r="E604" s="73">
        <f t="shared" si="264"/>
        <v>3964.5758956135328</v>
      </c>
      <c r="F604" s="14">
        <f t="shared" si="265"/>
        <v>0.63355893371647232</v>
      </c>
      <c r="G604" s="14">
        <f>F604-(Gamma-lambda*LN(D604))</f>
        <v>-6.1630406433709206E-2</v>
      </c>
      <c r="H604" s="15">
        <f t="shared" si="266"/>
        <v>393.57884034228334</v>
      </c>
      <c r="I604" s="15">
        <f t="shared" si="267"/>
        <v>1284.9957095626146</v>
      </c>
      <c r="J604" s="73">
        <f t="shared" si="268"/>
        <v>3146.4888060462399</v>
      </c>
      <c r="K604" s="73">
        <f t="shared" si="258"/>
        <v>1.26</v>
      </c>
      <c r="L604" s="73">
        <f t="shared" si="269"/>
        <v>1.2599980537835591</v>
      </c>
      <c r="M604" s="73">
        <f t="shared" si="270"/>
        <v>1.9462164408956539E-6</v>
      </c>
      <c r="N604" s="44">
        <f t="shared" si="259"/>
        <v>2.0000000000000001E-4</v>
      </c>
      <c r="O604" s="44">
        <f t="shared" si="271"/>
        <v>3.892432881791308E-10</v>
      </c>
      <c r="P604" s="14">
        <f t="shared" si="272"/>
        <v>148.50535761058842</v>
      </c>
      <c r="Q604" s="44">
        <f t="shared" si="273"/>
        <v>5.7804713708563143E-8</v>
      </c>
      <c r="R604" s="73">
        <f t="shared" si="274"/>
        <v>3146.4889879281245</v>
      </c>
      <c r="S604" s="73">
        <f>Q604/(1/Mtc+1/(path_DqDp-V603))</f>
        <v>4.2243704623290474E-8</v>
      </c>
      <c r="T604" s="52">
        <f>D604*S604/(path_DqDp-E604/D604)</f>
        <v>7.6390459977167445E-5</v>
      </c>
      <c r="U604" s="73">
        <f t="shared" si="275"/>
        <v>3146.4937425581084</v>
      </c>
      <c r="V604" s="14">
        <f t="shared" si="276"/>
        <v>1.2599980960272621</v>
      </c>
      <c r="W604">
        <f t="shared" si="277"/>
        <v>3964.5761247849109</v>
      </c>
      <c r="X604">
        <f t="shared" si="278"/>
        <v>5.9448027264751838E-11</v>
      </c>
      <c r="Y604" s="44">
        <f t="shared" si="279"/>
        <v>-2.0974332665457382E-2</v>
      </c>
      <c r="Z604">
        <f t="shared" si="280"/>
        <v>5.8227565771569336E-10</v>
      </c>
      <c r="AA604" s="43">
        <f t="shared" si="281"/>
        <v>0.16720766450960028</v>
      </c>
    </row>
    <row r="605" spans="1:27">
      <c r="A605" s="74">
        <f t="shared" si="260"/>
        <v>597</v>
      </c>
      <c r="B605" s="73">
        <f t="shared" si="261"/>
        <v>16.021622028778115</v>
      </c>
      <c r="C605" s="51">
        <f t="shared" si="262"/>
        <v>-2.097433266545738</v>
      </c>
      <c r="D605" s="73">
        <f t="shared" si="263"/>
        <v>3146.4937425581084</v>
      </c>
      <c r="E605" s="73">
        <f t="shared" si="264"/>
        <v>3964.5761247849109</v>
      </c>
      <c r="F605" s="14">
        <f t="shared" si="265"/>
        <v>0.63355893298263788</v>
      </c>
      <c r="G605" s="14">
        <f>F605-(Gamma-lambda*LN(D605))</f>
        <v>-6.1630406803374282E-2</v>
      </c>
      <c r="H605" s="15">
        <f t="shared" si="266"/>
        <v>393.57884511992972</v>
      </c>
      <c r="I605" s="15">
        <f t="shared" si="267"/>
        <v>1284.9957401824424</v>
      </c>
      <c r="J605" s="73">
        <f t="shared" si="268"/>
        <v>3146.4889879281245</v>
      </c>
      <c r="K605" s="73">
        <f t="shared" si="258"/>
        <v>1.26</v>
      </c>
      <c r="L605" s="73">
        <f t="shared" si="269"/>
        <v>1.2599980960272621</v>
      </c>
      <c r="M605" s="73">
        <f t="shared" si="270"/>
        <v>1.903972737915538E-6</v>
      </c>
      <c r="N605" s="44">
        <f t="shared" si="259"/>
        <v>2.0000000000000001E-4</v>
      </c>
      <c r="O605" s="44">
        <f t="shared" si="271"/>
        <v>3.8079454758310764E-10</v>
      </c>
      <c r="P605" s="14">
        <f t="shared" si="272"/>
        <v>148.50535754387619</v>
      </c>
      <c r="Q605" s="44">
        <f t="shared" si="273"/>
        <v>5.6550030439587974E-8</v>
      </c>
      <c r="R605" s="73">
        <f t="shared" si="274"/>
        <v>3146.4891658621727</v>
      </c>
      <c r="S605" s="73">
        <f>Q605/(1/Mtc+1/(path_DqDp-V604))</f>
        <v>4.1326781238176794E-8</v>
      </c>
      <c r="T605" s="52">
        <f>D605*S605/(path_DqDp-E605/D605)</f>
        <v>7.4732365676784048E-5</v>
      </c>
      <c r="U605" s="73">
        <f t="shared" si="275"/>
        <v>3146.493817290474</v>
      </c>
      <c r="V605" s="14">
        <f t="shared" si="276"/>
        <v>1.2599981373540416</v>
      </c>
      <c r="W605">
        <f t="shared" si="277"/>
        <v>3964.5763489820056</v>
      </c>
      <c r="X605">
        <f t="shared" si="278"/>
        <v>5.8157675811573994E-11</v>
      </c>
      <c r="Y605" s="44">
        <f t="shared" si="279"/>
        <v>-2.097433222650516E-2</v>
      </c>
      <c r="Z605">
        <f t="shared" si="280"/>
        <v>5.6963705607377631E-10</v>
      </c>
      <c r="AA605" s="43">
        <f t="shared" si="281"/>
        <v>0.16740766507923735</v>
      </c>
    </row>
    <row r="606" spans="1:27">
      <c r="A606" s="74">
        <f t="shared" si="260"/>
        <v>598</v>
      </c>
      <c r="B606" s="73">
        <f t="shared" si="261"/>
        <v>16.041622100373562</v>
      </c>
      <c r="C606" s="51">
        <f t="shared" si="262"/>
        <v>-2.0974332226505159</v>
      </c>
      <c r="D606" s="73">
        <f t="shared" si="263"/>
        <v>3146.493817290474</v>
      </c>
      <c r="E606" s="73">
        <f t="shared" si="264"/>
        <v>3964.5763489820056</v>
      </c>
      <c r="F606" s="14">
        <f t="shared" si="265"/>
        <v>0.63355893226473181</v>
      </c>
      <c r="G606" s="14">
        <f>F606-(Gamma-lambda*LN(D606))</f>
        <v>-6.1630407165015333E-2</v>
      </c>
      <c r="H606" s="15">
        <f t="shared" si="266"/>
        <v>393.57884979387484</v>
      </c>
      <c r="I606" s="15">
        <f t="shared" si="267"/>
        <v>1284.9957701376518</v>
      </c>
      <c r="J606" s="73">
        <f t="shared" si="268"/>
        <v>3146.4891658621727</v>
      </c>
      <c r="K606" s="73">
        <f t="shared" si="258"/>
        <v>1.26</v>
      </c>
      <c r="L606" s="73">
        <f t="shared" si="269"/>
        <v>1.2599981373540416</v>
      </c>
      <c r="M606" s="73">
        <f t="shared" si="270"/>
        <v>1.8626459583614974E-6</v>
      </c>
      <c r="N606" s="44">
        <f t="shared" si="259"/>
        <v>2.0000000000000001E-4</v>
      </c>
      <c r="O606" s="44">
        <f t="shared" si="271"/>
        <v>3.7252919167229948E-10</v>
      </c>
      <c r="P606" s="14">
        <f t="shared" si="272"/>
        <v>148.50535747861201</v>
      </c>
      <c r="Q606" s="44">
        <f t="shared" si="273"/>
        <v>5.532258078051321E-8</v>
      </c>
      <c r="R606" s="73">
        <f t="shared" si="274"/>
        <v>3146.4893399340735</v>
      </c>
      <c r="S606" s="73">
        <f>Q606/(1/Mtc+1/(path_DqDp-V605))</f>
        <v>4.0429760211769462E-8</v>
      </c>
      <c r="T606" s="52">
        <f>D606*S606/(path_DqDp-E606/D606)</f>
        <v>7.311026112777966E-5</v>
      </c>
      <c r="U606" s="73">
        <f t="shared" si="275"/>
        <v>3146.4938904007349</v>
      </c>
      <c r="V606" s="14">
        <f t="shared" si="276"/>
        <v>1.2599981777838003</v>
      </c>
      <c r="W606">
        <f t="shared" si="277"/>
        <v>3964.5765683127865</v>
      </c>
      <c r="X606">
        <f t="shared" si="278"/>
        <v>5.6895332130118928E-11</v>
      </c>
      <c r="Y606" s="44">
        <f t="shared" si="279"/>
        <v>-2.0974331797080636E-2</v>
      </c>
      <c r="Z606">
        <f t="shared" si="280"/>
        <v>5.5727278302601461E-10</v>
      </c>
      <c r="AA606" s="43">
        <f t="shared" si="281"/>
        <v>0.16760766563651014</v>
      </c>
    </row>
    <row r="607" spans="1:27">
      <c r="A607" s="74">
        <f t="shared" si="260"/>
        <v>599</v>
      </c>
      <c r="B607" s="73">
        <f t="shared" si="261"/>
        <v>16.061622170414992</v>
      </c>
      <c r="C607" s="51">
        <f t="shared" si="262"/>
        <v>-2.0974331797080636</v>
      </c>
      <c r="D607" s="73">
        <f t="shared" si="263"/>
        <v>3146.4938904007349</v>
      </c>
      <c r="E607" s="73">
        <f t="shared" si="264"/>
        <v>3964.5765683127865</v>
      </c>
      <c r="F607" s="14">
        <f t="shared" si="265"/>
        <v>0.63355893156240828</v>
      </c>
      <c r="G607" s="14">
        <f>F607-(Gamma-lambda*LN(D607))</f>
        <v>-6.1630407518806885E-2</v>
      </c>
      <c r="H607" s="15">
        <f t="shared" si="266"/>
        <v>393.57885436636946</v>
      </c>
      <c r="I607" s="15">
        <f t="shared" si="267"/>
        <v>1284.9957994426675</v>
      </c>
      <c r="J607" s="73">
        <f t="shared" si="268"/>
        <v>3146.4893399340735</v>
      </c>
      <c r="K607" s="73">
        <f t="shared" si="258"/>
        <v>1.26</v>
      </c>
      <c r="L607" s="73">
        <f t="shared" si="269"/>
        <v>1.2599981777838003</v>
      </c>
      <c r="M607" s="73">
        <f t="shared" si="270"/>
        <v>1.8222161997094588E-6</v>
      </c>
      <c r="N607" s="44">
        <f t="shared" si="259"/>
        <v>2.0000000000000001E-4</v>
      </c>
      <c r="O607" s="44">
        <f t="shared" si="271"/>
        <v>3.644432399418918E-10</v>
      </c>
      <c r="P607" s="14">
        <f t="shared" si="272"/>
        <v>148.5053574147644</v>
      </c>
      <c r="Q607" s="44">
        <f t="shared" si="273"/>
        <v>5.4121773604965387E-8</v>
      </c>
      <c r="R607" s="73">
        <f t="shared" si="274"/>
        <v>3146.4895102276569</v>
      </c>
      <c r="S607" s="73">
        <f>Q607/(1/Mtc+1/(path_DqDp-V606))</f>
        <v>3.9552209547343551E-8</v>
      </c>
      <c r="T607" s="52">
        <f>D607*S607/(path_DqDp-E607/D607)</f>
        <v>7.1523365150305432E-5</v>
      </c>
      <c r="U607" s="73">
        <f t="shared" si="275"/>
        <v>3146.4939619240999</v>
      </c>
      <c r="V607" s="14">
        <f t="shared" si="276"/>
        <v>1.2599982173360083</v>
      </c>
      <c r="W607">
        <f t="shared" si="277"/>
        <v>3964.5767828828798</v>
      </c>
      <c r="X607">
        <f t="shared" si="278"/>
        <v>5.5660388291795796E-11</v>
      </c>
      <c r="Y607" s="44">
        <f t="shared" si="279"/>
        <v>-2.0974331376977007E-2</v>
      </c>
      <c r="Z607">
        <f t="shared" si="280"/>
        <v>5.4517688353508676E-10</v>
      </c>
      <c r="AA607" s="43">
        <f t="shared" si="281"/>
        <v>0.16780766618168702</v>
      </c>
    </row>
    <row r="608" spans="1:27">
      <c r="A608" s="74">
        <f t="shared" si="260"/>
        <v>600</v>
      </c>
      <c r="B608" s="73">
        <f t="shared" si="261"/>
        <v>16.081622238936134</v>
      </c>
      <c r="C608" s="51">
        <f t="shared" si="262"/>
        <v>-2.0974331376977009</v>
      </c>
      <c r="D608" s="73">
        <f t="shared" si="263"/>
        <v>3146.4939619240999</v>
      </c>
      <c r="E608" s="73">
        <f t="shared" si="264"/>
        <v>3964.5767828828798</v>
      </c>
      <c r="F608" s="14">
        <f t="shared" si="265"/>
        <v>0.633558930875329</v>
      </c>
      <c r="G608" s="14">
        <f>F608-(Gamma-lambda*LN(D608))</f>
        <v>-6.1630407864919134E-2</v>
      </c>
      <c r="H608" s="15">
        <f t="shared" si="266"/>
        <v>393.57885883961569</v>
      </c>
      <c r="I608" s="15">
        <f t="shared" si="267"/>
        <v>1284.9958281116028</v>
      </c>
      <c r="J608" s="73">
        <f t="shared" si="268"/>
        <v>3146.4895102276569</v>
      </c>
      <c r="K608" s="73">
        <f t="shared" si="258"/>
        <v>1.26</v>
      </c>
      <c r="L608" s="73">
        <f t="shared" si="269"/>
        <v>1.2599982173360083</v>
      </c>
      <c r="M608" s="73">
        <f t="shared" si="270"/>
        <v>1.7826639917561948E-6</v>
      </c>
      <c r="N608" s="44">
        <f t="shared" si="259"/>
        <v>2.0000000000000001E-4</v>
      </c>
      <c r="O608" s="44">
        <f t="shared" si="271"/>
        <v>3.5653279835123896E-10</v>
      </c>
      <c r="P608" s="14">
        <f t="shared" si="272"/>
        <v>148.50535735230267</v>
      </c>
      <c r="Q608" s="44">
        <f t="shared" si="273"/>
        <v>5.294703062696721E-8</v>
      </c>
      <c r="R608" s="73">
        <f t="shared" si="274"/>
        <v>3146.4896768249332</v>
      </c>
      <c r="S608" s="73">
        <f>Q608/(1/Mtc+1/(path_DqDp-V607))</f>
        <v>3.8693706632003087E-8</v>
      </c>
      <c r="T608" s="52">
        <f>D608*S608/(path_DqDp-E608/D608)</f>
        <v>6.9970913533007009E-5</v>
      </c>
      <c r="U608" s="73">
        <f t="shared" si="275"/>
        <v>3146.4940318950134</v>
      </c>
      <c r="V608" s="14">
        <f t="shared" si="276"/>
        <v>1.2599982560297134</v>
      </c>
      <c r="W608">
        <f t="shared" si="277"/>
        <v>3964.5769927956185</v>
      </c>
      <c r="X608">
        <f t="shared" si="278"/>
        <v>5.4452249573319228E-11</v>
      </c>
      <c r="Y608" s="44">
        <f t="shared" si="279"/>
        <v>-2.0974330965991959E-2</v>
      </c>
      <c r="Z608">
        <f t="shared" si="280"/>
        <v>5.3334353197131538E-10</v>
      </c>
      <c r="AA608" s="43">
        <f t="shared" si="281"/>
        <v>0.16800766671503056</v>
      </c>
    </row>
    <row r="609" spans="1:27">
      <c r="A609" s="74">
        <f t="shared" si="260"/>
        <v>601</v>
      </c>
      <c r="B609" s="73">
        <f t="shared" si="261"/>
        <v>16.10162230596999</v>
      </c>
      <c r="C609" s="51">
        <f t="shared" si="262"/>
        <v>-2.0974330965991959</v>
      </c>
      <c r="D609" s="73">
        <f t="shared" si="263"/>
        <v>3146.4940318950134</v>
      </c>
      <c r="E609" s="73">
        <f t="shared" si="264"/>
        <v>3964.5769927956185</v>
      </c>
      <c r="F609" s="14">
        <f t="shared" si="265"/>
        <v>0.63355893020316323</v>
      </c>
      <c r="G609" s="14">
        <f>F609-(Gamma-lambda*LN(D609))</f>
        <v>-6.1630408203518838E-2</v>
      </c>
      <c r="H609" s="15">
        <f t="shared" si="266"/>
        <v>393.5788632157678</v>
      </c>
      <c r="I609" s="15">
        <f t="shared" si="267"/>
        <v>1284.9958561582639</v>
      </c>
      <c r="J609" s="73">
        <f t="shared" si="268"/>
        <v>3146.4896768249332</v>
      </c>
      <c r="K609" s="73">
        <f t="shared" si="258"/>
        <v>1.26</v>
      </c>
      <c r="L609" s="73">
        <f t="shared" si="269"/>
        <v>1.2599982560297134</v>
      </c>
      <c r="M609" s="73">
        <f t="shared" si="270"/>
        <v>1.7439702866273166E-6</v>
      </c>
      <c r="N609" s="44">
        <f t="shared" si="259"/>
        <v>2.0000000000000001E-4</v>
      </c>
      <c r="O609" s="44">
        <f t="shared" si="271"/>
        <v>3.4879405732546331E-10</v>
      </c>
      <c r="P609" s="14">
        <f t="shared" si="272"/>
        <v>148.50535729119667</v>
      </c>
      <c r="Q609" s="44">
        <f t="shared" si="273"/>
        <v>5.1797786104164065E-8</v>
      </c>
      <c r="R609" s="73">
        <f t="shared" si="274"/>
        <v>3146.4898398061323</v>
      </c>
      <c r="S609" s="73">
        <f>Q609/(1/Mtc+1/(path_DqDp-V608))</f>
        <v>3.7853838019796137E-8</v>
      </c>
      <c r="T609" s="52">
        <f>D609*S609/(path_DqDp-E609/D609)</f>
        <v>6.8452158640849644E-5</v>
      </c>
      <c r="U609" s="73">
        <f t="shared" si="275"/>
        <v>3146.4941003471722</v>
      </c>
      <c r="V609" s="14">
        <f t="shared" si="276"/>
        <v>1.2599982938835499</v>
      </c>
      <c r="W609">
        <f t="shared" si="277"/>
        <v>3964.577198152092</v>
      </c>
      <c r="X609">
        <f t="shared" si="278"/>
        <v>5.327033415150474E-11</v>
      </c>
      <c r="Y609" s="44">
        <f t="shared" si="279"/>
        <v>-2.0974330563927567E-2</v>
      </c>
      <c r="Z609">
        <f t="shared" si="280"/>
        <v>5.2176702749095684E-10</v>
      </c>
      <c r="AA609" s="43">
        <f t="shared" si="281"/>
        <v>0.16820766723679759</v>
      </c>
    </row>
    <row r="610" spans="1:27">
      <c r="A610" s="74">
        <f t="shared" si="260"/>
        <v>602</v>
      </c>
      <c r="B610" s="73">
        <f t="shared" si="261"/>
        <v>16.121622371548842</v>
      </c>
      <c r="C610" s="51">
        <f t="shared" si="262"/>
        <v>-2.0974330563927568</v>
      </c>
      <c r="D610" s="73">
        <f t="shared" si="263"/>
        <v>3146.4941003471722</v>
      </c>
      <c r="E610" s="73">
        <f t="shared" si="264"/>
        <v>3964.577198152092</v>
      </c>
      <c r="F610" s="14">
        <f t="shared" si="265"/>
        <v>0.63355892954558712</v>
      </c>
      <c r="G610" s="14">
        <f>F610-(Gamma-lambda*LN(D610))</f>
        <v>-6.1630408534769088E-2</v>
      </c>
      <c r="H610" s="15">
        <f t="shared" si="266"/>
        <v>393.57886749693313</v>
      </c>
      <c r="I610" s="15">
        <f t="shared" si="267"/>
        <v>1284.9958835961579</v>
      </c>
      <c r="J610" s="73">
        <f t="shared" si="268"/>
        <v>3146.4898398061323</v>
      </c>
      <c r="K610" s="73">
        <f t="shared" si="258"/>
        <v>1.26</v>
      </c>
      <c r="L610" s="73">
        <f t="shared" si="269"/>
        <v>1.2599982938835499</v>
      </c>
      <c r="M610" s="73">
        <f t="shared" si="270"/>
        <v>1.7061164501175341E-6</v>
      </c>
      <c r="N610" s="44">
        <f t="shared" si="259"/>
        <v>2.0000000000000001E-4</v>
      </c>
      <c r="O610" s="44">
        <f t="shared" si="271"/>
        <v>3.4122329002350683E-10</v>
      </c>
      <c r="P610" s="14">
        <f t="shared" si="272"/>
        <v>148.50535723141701</v>
      </c>
      <c r="Q610" s="44">
        <f t="shared" si="273"/>
        <v>5.0673486580620296E-8</v>
      </c>
      <c r="R610" s="73">
        <f t="shared" si="274"/>
        <v>3146.4899992497426</v>
      </c>
      <c r="S610" s="73">
        <f>Q610/(1/Mtc+1/(path_DqDp-V609))</f>
        <v>3.7032199243747539E-8</v>
      </c>
      <c r="T610" s="52">
        <f>D610*S610/(path_DqDp-E610/D610)</f>
        <v>6.6966369075234928E-5</v>
      </c>
      <c r="U610" s="73">
        <f t="shared" si="275"/>
        <v>3146.4941673135413</v>
      </c>
      <c r="V610" s="14">
        <f t="shared" si="276"/>
        <v>1.2599983309157476</v>
      </c>
      <c r="W610">
        <f t="shared" si="277"/>
        <v>3964.5773990511971</v>
      </c>
      <c r="X610">
        <f t="shared" si="278"/>
        <v>5.2114072838758433E-11</v>
      </c>
      <c r="Y610" s="44">
        <f t="shared" si="279"/>
        <v>-2.0974330170590205E-2</v>
      </c>
      <c r="Z610">
        <f t="shared" si="280"/>
        <v>5.1044179865782191E-10</v>
      </c>
      <c r="AA610" s="43">
        <f t="shared" si="281"/>
        <v>0.16840766774723939</v>
      </c>
    </row>
  </sheetData>
  <mergeCells count="6">
    <mergeCell ref="K6:O6"/>
    <mergeCell ref="P6:R6"/>
    <mergeCell ref="T6:W6"/>
    <mergeCell ref="X6:AA6"/>
    <mergeCell ref="B6:E6"/>
    <mergeCell ref="F6:J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287"/>
  <sheetViews>
    <sheetView workbookViewId="0">
      <selection activeCell="H16" activeCellId="1" sqref="F16:F31 H16:H31"/>
    </sheetView>
  </sheetViews>
  <sheetFormatPr baseColWidth="10" defaultRowHeight="15" x14ac:dyDescent="0"/>
  <sheetData>
    <row r="1" spans="1:8">
      <c r="A1" t="s">
        <v>83</v>
      </c>
    </row>
    <row r="2" spans="1:8">
      <c r="A2" t="s">
        <v>84</v>
      </c>
    </row>
    <row r="3" spans="1:8">
      <c r="A3" t="s">
        <v>85</v>
      </c>
    </row>
    <row r="4" spans="1:8">
      <c r="A4" t="s">
        <v>86</v>
      </c>
    </row>
    <row r="5" spans="1:8">
      <c r="A5" t="s">
        <v>87</v>
      </c>
    </row>
    <row r="6" spans="1:8">
      <c r="A6" t="s">
        <v>88</v>
      </c>
    </row>
    <row r="7" spans="1:8">
      <c r="A7" t="s">
        <v>89</v>
      </c>
    </row>
    <row r="8" spans="1:8">
      <c r="A8" t="s">
        <v>90</v>
      </c>
    </row>
    <row r="9" spans="1:8">
      <c r="A9" t="s">
        <v>91</v>
      </c>
    </row>
    <row r="10" spans="1:8">
      <c r="A10" t="s">
        <v>92</v>
      </c>
    </row>
    <row r="11" spans="1:8">
      <c r="A11" t="s">
        <v>93</v>
      </c>
    </row>
    <row r="12" spans="1:8">
      <c r="A12" t="s">
        <v>94</v>
      </c>
    </row>
    <row r="13" spans="1:8">
      <c r="A13" t="s">
        <v>95</v>
      </c>
    </row>
    <row r="14" spans="1:8">
      <c r="A14" t="s">
        <v>96</v>
      </c>
      <c r="B14" t="s">
        <v>97</v>
      </c>
      <c r="C14" t="s">
        <v>98</v>
      </c>
      <c r="D14" t="s">
        <v>99</v>
      </c>
      <c r="E14" t="s">
        <v>100</v>
      </c>
      <c r="F14" t="s">
        <v>101</v>
      </c>
      <c r="G14" t="s">
        <v>17</v>
      </c>
      <c r="H14" t="s">
        <v>37</v>
      </c>
    </row>
    <row r="15" spans="1:8">
      <c r="A15" t="s">
        <v>102</v>
      </c>
      <c r="B15" t="s">
        <v>12</v>
      </c>
      <c r="C15" t="s">
        <v>12</v>
      </c>
      <c r="D15" t="s">
        <v>16</v>
      </c>
      <c r="E15" t="s">
        <v>16</v>
      </c>
      <c r="F15" t="s">
        <v>16</v>
      </c>
      <c r="G15" t="s">
        <v>16</v>
      </c>
      <c r="H15" t="s">
        <v>139</v>
      </c>
    </row>
    <row r="16" spans="1:8">
      <c r="A16">
        <v>0</v>
      </c>
      <c r="B16">
        <v>0</v>
      </c>
      <c r="C16">
        <v>0</v>
      </c>
      <c r="D16">
        <v>500.67</v>
      </c>
      <c r="E16">
        <v>500.27</v>
      </c>
      <c r="F16">
        <f>(D16+2*E16)/3</f>
        <v>500.40333333333336</v>
      </c>
      <c r="G16">
        <f>D16-E16</f>
        <v>0.40000000000003411</v>
      </c>
      <c r="H16">
        <v>0.77600000000000002</v>
      </c>
    </row>
    <row r="17" spans="1:8">
      <c r="A17">
        <v>1</v>
      </c>
      <c r="B17">
        <v>2.3E-2</v>
      </c>
      <c r="C17">
        <v>2E-3</v>
      </c>
      <c r="D17">
        <v>510.64</v>
      </c>
      <c r="E17">
        <v>500.37</v>
      </c>
      <c r="F17">
        <f t="shared" ref="F17:F80" si="0">(D17+2*E17)/3</f>
        <v>503.79333333333335</v>
      </c>
      <c r="G17">
        <f t="shared" ref="G17:G80" si="1">D17-E17</f>
        <v>10.269999999999982</v>
      </c>
      <c r="H17" s="84">
        <v>0.77598447999999998</v>
      </c>
    </row>
    <row r="18" spans="1:8">
      <c r="A18">
        <v>1.3</v>
      </c>
      <c r="B18">
        <v>0.05</v>
      </c>
      <c r="C18">
        <v>3.0000000000000001E-3</v>
      </c>
      <c r="D18">
        <v>514.30999999999995</v>
      </c>
      <c r="E18">
        <v>500.48</v>
      </c>
      <c r="F18">
        <f t="shared" si="0"/>
        <v>505.09</v>
      </c>
      <c r="G18">
        <f t="shared" si="1"/>
        <v>13.829999999999927</v>
      </c>
      <c r="H18" s="84">
        <v>0.77597672000000006</v>
      </c>
    </row>
    <row r="19" spans="1:8">
      <c r="A19">
        <v>1.6</v>
      </c>
      <c r="B19">
        <v>7.4999999999999997E-2</v>
      </c>
      <c r="C19">
        <v>5.0000000000000001E-3</v>
      </c>
      <c r="D19">
        <v>523.19000000000005</v>
      </c>
      <c r="E19">
        <v>500.43</v>
      </c>
      <c r="F19">
        <f t="shared" si="0"/>
        <v>508.01666666666671</v>
      </c>
      <c r="G19">
        <f t="shared" si="1"/>
        <v>22.760000000000048</v>
      </c>
      <c r="H19" s="84">
        <v>0.77596120000000002</v>
      </c>
    </row>
    <row r="20" spans="1:8">
      <c r="A20">
        <v>2.1</v>
      </c>
      <c r="B20">
        <v>0.1</v>
      </c>
      <c r="C20">
        <v>8.9999999999999993E-3</v>
      </c>
      <c r="D20">
        <v>536.37</v>
      </c>
      <c r="E20">
        <v>500.23</v>
      </c>
      <c r="F20">
        <f t="shared" si="0"/>
        <v>512.27666666666664</v>
      </c>
      <c r="G20">
        <f t="shared" si="1"/>
        <v>36.139999999999986</v>
      </c>
      <c r="H20" s="84">
        <v>0.77593016000000004</v>
      </c>
    </row>
    <row r="21" spans="1:8">
      <c r="A21">
        <v>2.7</v>
      </c>
      <c r="B21">
        <v>0.126</v>
      </c>
      <c r="C21">
        <v>1.7000000000000001E-2</v>
      </c>
      <c r="D21">
        <v>552.16999999999996</v>
      </c>
      <c r="E21">
        <v>500.64</v>
      </c>
      <c r="F21">
        <f t="shared" si="0"/>
        <v>517.81666666666661</v>
      </c>
      <c r="G21">
        <f t="shared" si="1"/>
        <v>51.529999999999973</v>
      </c>
      <c r="H21" s="84">
        <v>0.77586808000000007</v>
      </c>
    </row>
    <row r="22" spans="1:8">
      <c r="A22">
        <v>3.3</v>
      </c>
      <c r="B22">
        <v>0.152</v>
      </c>
      <c r="C22">
        <v>2.5999999999999999E-2</v>
      </c>
      <c r="D22">
        <v>568.88</v>
      </c>
      <c r="E22">
        <v>500.64</v>
      </c>
      <c r="F22">
        <f t="shared" si="0"/>
        <v>523.38666666666666</v>
      </c>
      <c r="G22">
        <f t="shared" si="1"/>
        <v>68.240000000000009</v>
      </c>
      <c r="H22" s="84">
        <v>0.77579823999999997</v>
      </c>
    </row>
    <row r="23" spans="1:8">
      <c r="A23">
        <v>3.7</v>
      </c>
      <c r="B23">
        <v>0.17699999999999999</v>
      </c>
      <c r="C23">
        <v>3.6999999999999998E-2</v>
      </c>
      <c r="D23">
        <v>584.71</v>
      </c>
      <c r="E23">
        <v>500.64</v>
      </c>
      <c r="F23">
        <f t="shared" si="0"/>
        <v>528.6633333333333</v>
      </c>
      <c r="G23">
        <f t="shared" si="1"/>
        <v>84.07000000000005</v>
      </c>
      <c r="H23" s="84">
        <v>0.77571288000000005</v>
      </c>
    </row>
    <row r="24" spans="1:8">
      <c r="A24">
        <v>4.0999999999999996</v>
      </c>
      <c r="B24">
        <v>0.20399999999999999</v>
      </c>
      <c r="C24">
        <v>0.05</v>
      </c>
      <c r="D24">
        <v>599.57000000000005</v>
      </c>
      <c r="E24">
        <v>500.58</v>
      </c>
      <c r="F24">
        <f t="shared" si="0"/>
        <v>533.57666666666671</v>
      </c>
      <c r="G24">
        <f t="shared" si="1"/>
        <v>98.990000000000066</v>
      </c>
      <c r="H24" s="84">
        <v>0.77561200000000008</v>
      </c>
    </row>
    <row r="25" spans="1:8">
      <c r="A25">
        <v>4.4000000000000004</v>
      </c>
      <c r="B25">
        <v>0.23</v>
      </c>
      <c r="C25">
        <v>6.3E-2</v>
      </c>
      <c r="D25">
        <v>612.44000000000005</v>
      </c>
      <c r="E25">
        <v>500.54</v>
      </c>
      <c r="F25">
        <f t="shared" si="0"/>
        <v>537.84</v>
      </c>
      <c r="G25">
        <f t="shared" si="1"/>
        <v>111.90000000000003</v>
      </c>
      <c r="H25" s="84">
        <v>0.77551112</v>
      </c>
    </row>
    <row r="26" spans="1:8">
      <c r="A26">
        <v>4.7</v>
      </c>
      <c r="B26">
        <v>0.25700000000000001</v>
      </c>
      <c r="C26">
        <v>7.5999999999999998E-2</v>
      </c>
      <c r="D26">
        <v>624.24</v>
      </c>
      <c r="E26">
        <v>500.54</v>
      </c>
      <c r="F26">
        <f t="shared" si="0"/>
        <v>541.77333333333343</v>
      </c>
      <c r="G26">
        <f t="shared" si="1"/>
        <v>123.69999999999999</v>
      </c>
      <c r="H26" s="84">
        <v>0.77541024000000003</v>
      </c>
    </row>
    <row r="27" spans="1:8">
      <c r="A27">
        <v>5.0999999999999996</v>
      </c>
      <c r="B27">
        <v>0.28299999999999997</v>
      </c>
      <c r="C27">
        <v>8.8999999999999996E-2</v>
      </c>
      <c r="D27">
        <v>635.23</v>
      </c>
      <c r="E27">
        <v>500.39</v>
      </c>
      <c r="F27">
        <f t="shared" si="0"/>
        <v>545.3366666666667</v>
      </c>
      <c r="G27">
        <f t="shared" si="1"/>
        <v>134.84000000000003</v>
      </c>
      <c r="H27" s="84">
        <v>0.77530936000000006</v>
      </c>
    </row>
    <row r="28" spans="1:8">
      <c r="A28">
        <v>5.3</v>
      </c>
      <c r="B28">
        <v>0.31</v>
      </c>
      <c r="C28">
        <v>0.10299999999999999</v>
      </c>
      <c r="D28">
        <v>646.59</v>
      </c>
      <c r="E28">
        <v>500.41</v>
      </c>
      <c r="F28">
        <f t="shared" si="0"/>
        <v>549.13666666666666</v>
      </c>
      <c r="G28">
        <f t="shared" si="1"/>
        <v>146.18</v>
      </c>
      <c r="H28" s="84">
        <v>0.77520072000000007</v>
      </c>
    </row>
    <row r="29" spans="1:8">
      <c r="A29">
        <v>5.6</v>
      </c>
      <c r="B29">
        <v>0.33600000000000002</v>
      </c>
      <c r="C29">
        <v>0.11600000000000001</v>
      </c>
      <c r="D29">
        <v>657.76</v>
      </c>
      <c r="E29">
        <v>500.46</v>
      </c>
      <c r="F29">
        <f t="shared" si="0"/>
        <v>552.89333333333332</v>
      </c>
      <c r="G29">
        <f t="shared" si="1"/>
        <v>157.30000000000001</v>
      </c>
      <c r="H29" s="84">
        <v>0.77509983999999998</v>
      </c>
    </row>
    <row r="30" spans="1:8">
      <c r="A30">
        <v>5.9</v>
      </c>
      <c r="B30">
        <v>0.36399999999999999</v>
      </c>
      <c r="C30">
        <v>0.13100000000000001</v>
      </c>
      <c r="D30">
        <v>668.2</v>
      </c>
      <c r="E30">
        <v>500.46</v>
      </c>
      <c r="F30">
        <f t="shared" si="0"/>
        <v>556.37333333333333</v>
      </c>
      <c r="G30">
        <f t="shared" si="1"/>
        <v>167.74000000000007</v>
      </c>
      <c r="H30" s="84">
        <v>0.77498343999999997</v>
      </c>
    </row>
    <row r="31" spans="1:8">
      <c r="A31">
        <v>6.1</v>
      </c>
      <c r="B31">
        <v>0.39100000000000001</v>
      </c>
      <c r="C31">
        <v>0.14499999999999999</v>
      </c>
      <c r="D31">
        <v>676.4</v>
      </c>
      <c r="E31">
        <v>500.43</v>
      </c>
      <c r="F31">
        <f t="shared" si="0"/>
        <v>559.0866666666667</v>
      </c>
      <c r="G31">
        <f t="shared" si="1"/>
        <v>175.96999999999997</v>
      </c>
      <c r="H31" s="84">
        <v>0.77487480000000009</v>
      </c>
    </row>
    <row r="32" spans="1:8">
      <c r="A32">
        <v>6.4</v>
      </c>
      <c r="B32">
        <v>0.41699999999999998</v>
      </c>
      <c r="C32">
        <v>0.159</v>
      </c>
      <c r="D32">
        <v>685.56</v>
      </c>
      <c r="E32">
        <v>500.48</v>
      </c>
      <c r="F32">
        <f t="shared" si="0"/>
        <v>562.17333333333329</v>
      </c>
      <c r="G32">
        <f t="shared" si="1"/>
        <v>185.07999999999993</v>
      </c>
      <c r="H32" s="84">
        <v>0.77476616000000009</v>
      </c>
    </row>
    <row r="33" spans="1:8">
      <c r="A33">
        <v>6.6</v>
      </c>
      <c r="B33">
        <v>0.442</v>
      </c>
      <c r="C33">
        <v>0.17199999999999999</v>
      </c>
      <c r="D33">
        <v>693.81</v>
      </c>
      <c r="E33">
        <v>500.29</v>
      </c>
      <c r="F33">
        <f t="shared" si="0"/>
        <v>564.79666666666662</v>
      </c>
      <c r="G33">
        <f t="shared" si="1"/>
        <v>193.51999999999992</v>
      </c>
      <c r="H33" s="84">
        <v>0.77466528000000001</v>
      </c>
    </row>
    <row r="34" spans="1:8">
      <c r="A34">
        <v>6.9</v>
      </c>
      <c r="B34">
        <v>0.46899999999999997</v>
      </c>
      <c r="C34">
        <v>0.187</v>
      </c>
      <c r="D34">
        <v>701.95</v>
      </c>
      <c r="E34">
        <v>500.43</v>
      </c>
      <c r="F34">
        <f t="shared" si="0"/>
        <v>567.60333333333335</v>
      </c>
      <c r="G34">
        <f t="shared" si="1"/>
        <v>201.52000000000004</v>
      </c>
      <c r="H34" s="84">
        <v>0.77454888</v>
      </c>
    </row>
    <row r="35" spans="1:8">
      <c r="A35">
        <v>7.1</v>
      </c>
      <c r="B35">
        <v>0.495</v>
      </c>
      <c r="C35">
        <v>0.2</v>
      </c>
      <c r="D35">
        <v>714.28</v>
      </c>
      <c r="E35">
        <v>500.33</v>
      </c>
      <c r="F35">
        <f t="shared" si="0"/>
        <v>571.64666666666665</v>
      </c>
      <c r="G35">
        <f t="shared" si="1"/>
        <v>213.95</v>
      </c>
      <c r="H35" s="84">
        <v>0.77444800000000003</v>
      </c>
    </row>
    <row r="36" spans="1:8">
      <c r="A36">
        <v>7.3</v>
      </c>
      <c r="B36">
        <v>0.52500000000000002</v>
      </c>
      <c r="C36">
        <v>0.216</v>
      </c>
      <c r="D36">
        <v>722.65</v>
      </c>
      <c r="E36">
        <v>500.27</v>
      </c>
      <c r="F36">
        <f t="shared" si="0"/>
        <v>574.39666666666665</v>
      </c>
      <c r="G36">
        <f t="shared" si="1"/>
        <v>222.38</v>
      </c>
      <c r="H36" s="84">
        <v>0.77432383999999999</v>
      </c>
    </row>
    <row r="37" spans="1:8">
      <c r="A37">
        <v>7.4</v>
      </c>
      <c r="B37">
        <v>0.55400000000000005</v>
      </c>
      <c r="C37">
        <v>0.23200000000000001</v>
      </c>
      <c r="D37">
        <v>730.1</v>
      </c>
      <c r="E37">
        <v>500.19</v>
      </c>
      <c r="F37">
        <f t="shared" si="0"/>
        <v>576.82666666666671</v>
      </c>
      <c r="G37">
        <f t="shared" si="1"/>
        <v>229.91000000000003</v>
      </c>
      <c r="H37" s="84">
        <v>0.77419968000000006</v>
      </c>
    </row>
    <row r="38" spans="1:8">
      <c r="A38">
        <v>7.6</v>
      </c>
      <c r="B38">
        <v>0.58299999999999996</v>
      </c>
      <c r="C38">
        <v>0.247</v>
      </c>
      <c r="D38">
        <v>737.98</v>
      </c>
      <c r="E38">
        <v>500.08</v>
      </c>
      <c r="F38">
        <f t="shared" si="0"/>
        <v>579.38</v>
      </c>
      <c r="G38">
        <f t="shared" si="1"/>
        <v>237.90000000000003</v>
      </c>
      <c r="H38" s="84">
        <v>0.77408328000000004</v>
      </c>
    </row>
    <row r="39" spans="1:8">
      <c r="A39">
        <v>7.8</v>
      </c>
      <c r="B39">
        <v>0.61299999999999999</v>
      </c>
      <c r="C39">
        <v>0.26300000000000001</v>
      </c>
      <c r="D39">
        <v>745.96</v>
      </c>
      <c r="E39">
        <v>500.08</v>
      </c>
      <c r="F39">
        <f t="shared" si="0"/>
        <v>582.04</v>
      </c>
      <c r="G39">
        <f t="shared" si="1"/>
        <v>245.88000000000005</v>
      </c>
      <c r="H39" s="84">
        <v>0.77395912</v>
      </c>
    </row>
    <row r="40" spans="1:8">
      <c r="A40">
        <v>8</v>
      </c>
      <c r="B40">
        <v>0.64200000000000002</v>
      </c>
      <c r="C40">
        <v>0.28000000000000003</v>
      </c>
      <c r="D40">
        <v>753.78</v>
      </c>
      <c r="E40">
        <v>500.14</v>
      </c>
      <c r="F40">
        <f t="shared" si="0"/>
        <v>584.68666666666661</v>
      </c>
      <c r="G40">
        <f t="shared" si="1"/>
        <v>253.64</v>
      </c>
      <c r="H40" s="84">
        <v>0.77382720000000005</v>
      </c>
    </row>
    <row r="41" spans="1:8">
      <c r="A41">
        <v>8.1</v>
      </c>
      <c r="B41">
        <v>0.67200000000000004</v>
      </c>
      <c r="C41">
        <v>0.29499999999999998</v>
      </c>
      <c r="D41">
        <v>760.83</v>
      </c>
      <c r="E41">
        <v>500.12</v>
      </c>
      <c r="F41">
        <f t="shared" si="0"/>
        <v>587.02333333333343</v>
      </c>
      <c r="G41">
        <f t="shared" si="1"/>
        <v>260.71000000000004</v>
      </c>
      <c r="H41" s="84">
        <v>0.77371080000000003</v>
      </c>
    </row>
    <row r="42" spans="1:8">
      <c r="A42">
        <v>8.3000000000000007</v>
      </c>
      <c r="B42">
        <v>0.70199999999999996</v>
      </c>
      <c r="C42">
        <v>0.31</v>
      </c>
      <c r="D42">
        <v>768.11</v>
      </c>
      <c r="E42">
        <v>500.1</v>
      </c>
      <c r="F42">
        <f t="shared" si="0"/>
        <v>589.43666666666661</v>
      </c>
      <c r="G42">
        <f t="shared" si="1"/>
        <v>268.01</v>
      </c>
      <c r="H42" s="84">
        <v>0.77359440000000002</v>
      </c>
    </row>
    <row r="43" spans="1:8">
      <c r="A43">
        <v>8.5</v>
      </c>
      <c r="B43">
        <v>0.73199999999999998</v>
      </c>
      <c r="C43">
        <v>0.32500000000000001</v>
      </c>
      <c r="D43">
        <v>774.66</v>
      </c>
      <c r="E43">
        <v>500.02</v>
      </c>
      <c r="F43">
        <f t="shared" si="0"/>
        <v>591.56666666666661</v>
      </c>
      <c r="G43">
        <f t="shared" si="1"/>
        <v>274.64</v>
      </c>
      <c r="H43" s="84">
        <v>0.773478</v>
      </c>
    </row>
    <row r="44" spans="1:8">
      <c r="A44">
        <v>8.6</v>
      </c>
      <c r="B44">
        <v>0.76100000000000001</v>
      </c>
      <c r="C44">
        <v>0.34</v>
      </c>
      <c r="D44">
        <v>781.05</v>
      </c>
      <c r="E44">
        <v>500</v>
      </c>
      <c r="F44">
        <f t="shared" si="0"/>
        <v>593.68333333333328</v>
      </c>
      <c r="G44">
        <f t="shared" si="1"/>
        <v>281.04999999999995</v>
      </c>
      <c r="H44" s="84">
        <v>0.77336160000000009</v>
      </c>
    </row>
    <row r="45" spans="1:8">
      <c r="A45">
        <v>8.8000000000000007</v>
      </c>
      <c r="B45">
        <v>0.79</v>
      </c>
      <c r="C45">
        <v>0.35399999999999998</v>
      </c>
      <c r="D45">
        <v>786.92</v>
      </c>
      <c r="E45">
        <v>499.46</v>
      </c>
      <c r="F45">
        <f t="shared" si="0"/>
        <v>595.28</v>
      </c>
      <c r="G45">
        <f t="shared" si="1"/>
        <v>287.45999999999998</v>
      </c>
      <c r="H45" s="84">
        <v>0.77325295999999999</v>
      </c>
    </row>
    <row r="46" spans="1:8">
      <c r="A46">
        <v>9</v>
      </c>
      <c r="B46">
        <v>0.82199999999999995</v>
      </c>
      <c r="C46">
        <v>0.36899999999999999</v>
      </c>
      <c r="D46">
        <v>792.15</v>
      </c>
      <c r="E46">
        <v>498.97</v>
      </c>
      <c r="F46">
        <f t="shared" si="0"/>
        <v>596.69666666666672</v>
      </c>
      <c r="G46">
        <f t="shared" si="1"/>
        <v>293.17999999999995</v>
      </c>
      <c r="H46" s="84">
        <v>0.77313656000000008</v>
      </c>
    </row>
    <row r="47" spans="1:8">
      <c r="A47">
        <v>9.1</v>
      </c>
      <c r="B47">
        <v>0.85099999999999998</v>
      </c>
      <c r="C47">
        <v>0.38400000000000001</v>
      </c>
      <c r="D47">
        <v>798.41</v>
      </c>
      <c r="E47">
        <v>498.82</v>
      </c>
      <c r="F47">
        <f t="shared" si="0"/>
        <v>598.68333333333328</v>
      </c>
      <c r="G47">
        <f t="shared" si="1"/>
        <v>299.58999999999997</v>
      </c>
      <c r="H47" s="84">
        <v>0.77302016000000007</v>
      </c>
    </row>
    <row r="48" spans="1:8">
      <c r="A48">
        <v>9.3000000000000007</v>
      </c>
      <c r="B48">
        <v>0.88</v>
      </c>
      <c r="C48">
        <v>0.39800000000000002</v>
      </c>
      <c r="D48">
        <v>803.55</v>
      </c>
      <c r="E48">
        <v>498.68</v>
      </c>
      <c r="F48">
        <f t="shared" si="0"/>
        <v>600.30333333333328</v>
      </c>
      <c r="G48">
        <f t="shared" si="1"/>
        <v>304.86999999999995</v>
      </c>
      <c r="H48" s="84">
        <v>0.77291152000000007</v>
      </c>
    </row>
    <row r="49" spans="1:8">
      <c r="A49">
        <v>9.5</v>
      </c>
      <c r="B49">
        <v>0.91</v>
      </c>
      <c r="C49">
        <v>0.41299999999999998</v>
      </c>
      <c r="D49">
        <v>809.7</v>
      </c>
      <c r="E49">
        <v>498.43</v>
      </c>
      <c r="F49">
        <f t="shared" si="0"/>
        <v>602.18666666666661</v>
      </c>
      <c r="G49">
        <f t="shared" si="1"/>
        <v>311.27000000000004</v>
      </c>
      <c r="H49" s="84">
        <v>0.77279512000000006</v>
      </c>
    </row>
    <row r="50" spans="1:8">
      <c r="A50">
        <v>9.6999999999999993</v>
      </c>
      <c r="B50">
        <v>0.93899999999999995</v>
      </c>
      <c r="C50">
        <v>0.42799999999999999</v>
      </c>
      <c r="D50">
        <v>814.97</v>
      </c>
      <c r="E50">
        <v>498.41</v>
      </c>
      <c r="F50">
        <f t="shared" si="0"/>
        <v>603.92999999999995</v>
      </c>
      <c r="G50">
        <f t="shared" si="1"/>
        <v>316.56</v>
      </c>
      <c r="H50" s="84">
        <v>0.77267872000000004</v>
      </c>
    </row>
    <row r="51" spans="1:8">
      <c r="A51">
        <v>9.8000000000000007</v>
      </c>
      <c r="B51">
        <v>0.97</v>
      </c>
      <c r="C51">
        <v>0.443</v>
      </c>
      <c r="D51">
        <v>820.02</v>
      </c>
      <c r="E51">
        <v>498.18</v>
      </c>
      <c r="F51">
        <f t="shared" si="0"/>
        <v>605.46</v>
      </c>
      <c r="G51">
        <f t="shared" si="1"/>
        <v>321.83999999999997</v>
      </c>
      <c r="H51" s="84">
        <v>0.77256232000000002</v>
      </c>
    </row>
    <row r="52" spans="1:8">
      <c r="A52">
        <v>10</v>
      </c>
      <c r="B52">
        <v>0.998</v>
      </c>
      <c r="C52">
        <v>0.45800000000000002</v>
      </c>
      <c r="D52">
        <v>825.67</v>
      </c>
      <c r="E52">
        <v>498.1</v>
      </c>
      <c r="F52">
        <f t="shared" si="0"/>
        <v>607.29</v>
      </c>
      <c r="G52">
        <f t="shared" si="1"/>
        <v>327.56999999999994</v>
      </c>
      <c r="H52" s="84">
        <v>0.77244592000000001</v>
      </c>
    </row>
    <row r="53" spans="1:8">
      <c r="A53">
        <v>10.199999999999999</v>
      </c>
      <c r="B53">
        <v>1.0269999999999999</v>
      </c>
      <c r="C53">
        <v>0.47199999999999998</v>
      </c>
      <c r="D53">
        <v>830.8</v>
      </c>
      <c r="E53">
        <v>497.95</v>
      </c>
      <c r="F53">
        <f t="shared" si="0"/>
        <v>608.9</v>
      </c>
      <c r="G53">
        <f t="shared" si="1"/>
        <v>332.84999999999997</v>
      </c>
      <c r="H53" s="84">
        <v>0.77233728000000001</v>
      </c>
    </row>
    <row r="54" spans="1:8">
      <c r="A54">
        <v>10.3</v>
      </c>
      <c r="B54">
        <v>1.0580000000000001</v>
      </c>
      <c r="C54">
        <v>0.48599999999999999</v>
      </c>
      <c r="D54">
        <v>836.46</v>
      </c>
      <c r="E54">
        <v>497.89</v>
      </c>
      <c r="F54">
        <f t="shared" si="0"/>
        <v>610.74666666666667</v>
      </c>
      <c r="G54">
        <f t="shared" si="1"/>
        <v>338.57000000000005</v>
      </c>
      <c r="H54" s="84">
        <v>0.77222864000000002</v>
      </c>
    </row>
    <row r="55" spans="1:8">
      <c r="A55">
        <v>10.5</v>
      </c>
      <c r="B55">
        <v>1.0880000000000001</v>
      </c>
      <c r="C55">
        <v>0.5</v>
      </c>
      <c r="D55">
        <v>841.47</v>
      </c>
      <c r="E55">
        <v>497.85</v>
      </c>
      <c r="F55">
        <f t="shared" si="0"/>
        <v>612.39</v>
      </c>
      <c r="G55">
        <f t="shared" si="1"/>
        <v>343.62</v>
      </c>
      <c r="H55" s="84">
        <v>0.77212000000000003</v>
      </c>
    </row>
    <row r="56" spans="1:8">
      <c r="A56">
        <v>10.7</v>
      </c>
      <c r="B56">
        <v>1.1180000000000001</v>
      </c>
      <c r="C56">
        <v>0.51400000000000001</v>
      </c>
      <c r="D56">
        <v>847.05</v>
      </c>
      <c r="E56">
        <v>498.16</v>
      </c>
      <c r="F56">
        <f t="shared" si="0"/>
        <v>614.45666666666659</v>
      </c>
      <c r="G56">
        <f t="shared" si="1"/>
        <v>348.88999999999993</v>
      </c>
      <c r="H56" s="84">
        <v>0.77201136000000004</v>
      </c>
    </row>
    <row r="57" spans="1:8">
      <c r="A57">
        <v>10.8</v>
      </c>
      <c r="B57">
        <v>1.1499999999999999</v>
      </c>
      <c r="C57">
        <v>0.53</v>
      </c>
      <c r="D57">
        <v>852.22</v>
      </c>
      <c r="E57">
        <v>498.51</v>
      </c>
      <c r="F57">
        <f t="shared" si="0"/>
        <v>616.4133333333333</v>
      </c>
      <c r="G57">
        <f t="shared" si="1"/>
        <v>353.71000000000004</v>
      </c>
      <c r="H57" s="84">
        <v>0.7718872</v>
      </c>
    </row>
    <row r="58" spans="1:8">
      <c r="A58">
        <v>11</v>
      </c>
      <c r="B58">
        <v>1.179</v>
      </c>
      <c r="C58">
        <v>0.54300000000000004</v>
      </c>
      <c r="D58">
        <v>857.43</v>
      </c>
      <c r="E58">
        <v>498.45</v>
      </c>
      <c r="F58">
        <f t="shared" si="0"/>
        <v>618.11</v>
      </c>
      <c r="G58">
        <f t="shared" si="1"/>
        <v>358.97999999999996</v>
      </c>
      <c r="H58" s="84">
        <v>0.77178632000000003</v>
      </c>
    </row>
    <row r="59" spans="1:8">
      <c r="A59">
        <v>11.2</v>
      </c>
      <c r="B59">
        <v>1.2090000000000001</v>
      </c>
      <c r="C59">
        <v>0.55800000000000005</v>
      </c>
      <c r="D59">
        <v>862.14</v>
      </c>
      <c r="E59">
        <v>498.55</v>
      </c>
      <c r="F59">
        <f t="shared" si="0"/>
        <v>619.74666666666667</v>
      </c>
      <c r="G59">
        <f t="shared" si="1"/>
        <v>363.59</v>
      </c>
      <c r="H59" s="84">
        <v>0.77166992000000001</v>
      </c>
    </row>
    <row r="60" spans="1:8">
      <c r="A60">
        <v>11.4</v>
      </c>
      <c r="B60">
        <v>1.2370000000000001</v>
      </c>
      <c r="C60">
        <v>0.57099999999999995</v>
      </c>
      <c r="D60">
        <v>867.09</v>
      </c>
      <c r="E60">
        <v>498.68</v>
      </c>
      <c r="F60">
        <f t="shared" si="0"/>
        <v>621.48333333333335</v>
      </c>
      <c r="G60">
        <f t="shared" si="1"/>
        <v>368.41</v>
      </c>
      <c r="H60" s="84">
        <v>0.77156904000000004</v>
      </c>
    </row>
    <row r="61" spans="1:8">
      <c r="A61">
        <v>11.5</v>
      </c>
      <c r="B61">
        <v>1.268</v>
      </c>
      <c r="C61">
        <v>0.58599999999999997</v>
      </c>
      <c r="D61">
        <v>871.92</v>
      </c>
      <c r="E61">
        <v>498.7</v>
      </c>
      <c r="F61">
        <f t="shared" si="0"/>
        <v>623.10666666666668</v>
      </c>
      <c r="G61">
        <f t="shared" si="1"/>
        <v>373.21999999999997</v>
      </c>
      <c r="H61" s="84">
        <v>0.77145264000000002</v>
      </c>
    </row>
    <row r="62" spans="1:8">
      <c r="A62">
        <v>11.7</v>
      </c>
      <c r="B62">
        <v>1.2969999999999999</v>
      </c>
      <c r="C62">
        <v>0.59899999999999998</v>
      </c>
      <c r="D62">
        <v>875.86</v>
      </c>
      <c r="E62">
        <v>498.7</v>
      </c>
      <c r="F62">
        <f t="shared" si="0"/>
        <v>624.41999999999996</v>
      </c>
      <c r="G62">
        <f t="shared" si="1"/>
        <v>377.16</v>
      </c>
      <c r="H62" s="84">
        <v>0.77135175999999994</v>
      </c>
    </row>
    <row r="63" spans="1:8">
      <c r="A63">
        <v>11.9</v>
      </c>
      <c r="B63">
        <v>1.325</v>
      </c>
      <c r="C63">
        <v>0.61299999999999999</v>
      </c>
      <c r="D63">
        <v>879.87</v>
      </c>
      <c r="E63">
        <v>498.78</v>
      </c>
      <c r="F63">
        <f t="shared" si="0"/>
        <v>625.80999999999995</v>
      </c>
      <c r="G63">
        <f t="shared" si="1"/>
        <v>381.09000000000003</v>
      </c>
      <c r="H63" s="84">
        <v>0.77124312000000006</v>
      </c>
    </row>
    <row r="64" spans="1:8">
      <c r="A64">
        <v>12</v>
      </c>
      <c r="B64">
        <v>1.3540000000000001</v>
      </c>
      <c r="C64">
        <v>0.627</v>
      </c>
      <c r="D64">
        <v>884.33</v>
      </c>
      <c r="E64">
        <v>498.86</v>
      </c>
      <c r="F64">
        <f t="shared" si="0"/>
        <v>627.35</v>
      </c>
      <c r="G64">
        <f t="shared" si="1"/>
        <v>385.47</v>
      </c>
      <c r="H64" s="84">
        <v>0.77113448000000007</v>
      </c>
    </row>
    <row r="65" spans="1:8">
      <c r="A65">
        <v>12.2</v>
      </c>
      <c r="B65">
        <v>1.383</v>
      </c>
      <c r="C65">
        <v>0.64</v>
      </c>
      <c r="D65">
        <v>889.06</v>
      </c>
      <c r="E65">
        <v>498.78</v>
      </c>
      <c r="F65">
        <f t="shared" si="0"/>
        <v>628.87333333333333</v>
      </c>
      <c r="G65">
        <f t="shared" si="1"/>
        <v>390.28</v>
      </c>
      <c r="H65" s="84">
        <v>0.7710336000000001</v>
      </c>
    </row>
    <row r="66" spans="1:8">
      <c r="A66">
        <v>12.4</v>
      </c>
      <c r="B66">
        <v>1.413</v>
      </c>
      <c r="C66">
        <v>0.65500000000000003</v>
      </c>
      <c r="D66">
        <v>893.07</v>
      </c>
      <c r="E66">
        <v>498.86</v>
      </c>
      <c r="F66">
        <f t="shared" si="0"/>
        <v>630.26333333333332</v>
      </c>
      <c r="G66">
        <f t="shared" si="1"/>
        <v>394.21000000000004</v>
      </c>
      <c r="H66" s="84">
        <v>0.77091719999999997</v>
      </c>
    </row>
    <row r="67" spans="1:8">
      <c r="A67">
        <v>12.5</v>
      </c>
      <c r="B67">
        <v>1.4419999999999999</v>
      </c>
      <c r="C67">
        <v>0.66800000000000004</v>
      </c>
      <c r="D67">
        <v>897.5</v>
      </c>
      <c r="E67">
        <v>498.92</v>
      </c>
      <c r="F67">
        <f t="shared" si="0"/>
        <v>631.78000000000009</v>
      </c>
      <c r="G67">
        <f t="shared" si="1"/>
        <v>398.58</v>
      </c>
      <c r="H67" s="84">
        <v>0.77081632</v>
      </c>
    </row>
    <row r="68" spans="1:8">
      <c r="A68">
        <v>12.7</v>
      </c>
      <c r="B68">
        <v>1.4710000000000001</v>
      </c>
      <c r="C68">
        <v>0.68</v>
      </c>
      <c r="D68">
        <v>901.58</v>
      </c>
      <c r="E68">
        <v>498.86</v>
      </c>
      <c r="F68">
        <f t="shared" si="0"/>
        <v>633.1</v>
      </c>
      <c r="G68">
        <f t="shared" si="1"/>
        <v>402.72</v>
      </c>
      <c r="H68" s="84">
        <v>0.77072320000000005</v>
      </c>
    </row>
    <row r="69" spans="1:8">
      <c r="A69">
        <v>12.9</v>
      </c>
      <c r="B69">
        <v>1.5009999999999999</v>
      </c>
      <c r="C69">
        <v>0.69399999999999995</v>
      </c>
      <c r="D69">
        <v>906.27</v>
      </c>
      <c r="E69">
        <v>498.97</v>
      </c>
      <c r="F69">
        <f t="shared" si="0"/>
        <v>634.73666666666668</v>
      </c>
      <c r="G69">
        <f t="shared" si="1"/>
        <v>407.29999999999995</v>
      </c>
      <c r="H69" s="84">
        <v>0.77061456000000006</v>
      </c>
    </row>
    <row r="70" spans="1:8">
      <c r="A70">
        <v>13.1</v>
      </c>
      <c r="B70">
        <v>1.53</v>
      </c>
      <c r="C70">
        <v>0.70699999999999996</v>
      </c>
      <c r="D70">
        <v>909.74</v>
      </c>
      <c r="E70">
        <v>498.97</v>
      </c>
      <c r="F70">
        <f t="shared" si="0"/>
        <v>635.89333333333332</v>
      </c>
      <c r="G70">
        <f t="shared" si="1"/>
        <v>410.77</v>
      </c>
      <c r="H70" s="84">
        <v>0.77051367999999998</v>
      </c>
    </row>
    <row r="71" spans="1:8">
      <c r="A71">
        <v>13.2</v>
      </c>
      <c r="B71">
        <v>1.5589999999999999</v>
      </c>
      <c r="C71">
        <v>0.72</v>
      </c>
      <c r="D71">
        <v>913.66</v>
      </c>
      <c r="E71">
        <v>498.97</v>
      </c>
      <c r="F71">
        <f t="shared" si="0"/>
        <v>637.19999999999993</v>
      </c>
      <c r="G71">
        <f t="shared" si="1"/>
        <v>414.68999999999994</v>
      </c>
      <c r="H71" s="84">
        <v>0.77041280000000001</v>
      </c>
    </row>
    <row r="72" spans="1:8">
      <c r="A72">
        <v>13.4</v>
      </c>
      <c r="B72">
        <v>1.5880000000000001</v>
      </c>
      <c r="C72">
        <v>0.73199999999999998</v>
      </c>
      <c r="D72">
        <v>916.95</v>
      </c>
      <c r="E72">
        <v>498.34</v>
      </c>
      <c r="F72">
        <f t="shared" si="0"/>
        <v>637.87666666666667</v>
      </c>
      <c r="G72">
        <f t="shared" si="1"/>
        <v>418.61000000000007</v>
      </c>
      <c r="H72" s="84">
        <v>0.77031968000000006</v>
      </c>
    </row>
    <row r="73" spans="1:8">
      <c r="A73">
        <v>13.6</v>
      </c>
      <c r="B73">
        <v>1.617</v>
      </c>
      <c r="C73">
        <v>0.745</v>
      </c>
      <c r="D73">
        <v>921.06</v>
      </c>
      <c r="E73">
        <v>498.53</v>
      </c>
      <c r="F73">
        <f t="shared" si="0"/>
        <v>639.37333333333333</v>
      </c>
      <c r="G73">
        <f t="shared" si="1"/>
        <v>422.53</v>
      </c>
      <c r="H73" s="84">
        <v>0.77021880000000009</v>
      </c>
    </row>
    <row r="74" spans="1:8">
      <c r="A74">
        <v>13.7</v>
      </c>
      <c r="B74">
        <v>1.6459999999999999</v>
      </c>
      <c r="C74">
        <v>0.75800000000000001</v>
      </c>
      <c r="D74">
        <v>924.69</v>
      </c>
      <c r="E74">
        <v>498.7</v>
      </c>
      <c r="F74">
        <f t="shared" si="0"/>
        <v>640.69666666666672</v>
      </c>
      <c r="G74">
        <f t="shared" si="1"/>
        <v>425.99000000000007</v>
      </c>
      <c r="H74" s="84">
        <v>0.77011792000000001</v>
      </c>
    </row>
    <row r="75" spans="1:8">
      <c r="A75">
        <v>13.9</v>
      </c>
      <c r="B75">
        <v>1.6739999999999999</v>
      </c>
      <c r="C75">
        <v>0.77100000000000002</v>
      </c>
      <c r="D75">
        <v>928.27</v>
      </c>
      <c r="E75">
        <v>498.8</v>
      </c>
      <c r="F75">
        <f t="shared" si="0"/>
        <v>641.95666666666659</v>
      </c>
      <c r="G75">
        <f t="shared" si="1"/>
        <v>429.46999999999997</v>
      </c>
      <c r="H75" s="84">
        <v>0.77001704000000004</v>
      </c>
    </row>
    <row r="76" spans="1:8">
      <c r="A76">
        <v>14.1</v>
      </c>
      <c r="B76">
        <v>1.7030000000000001</v>
      </c>
      <c r="C76">
        <v>0.78400000000000003</v>
      </c>
      <c r="D76">
        <v>931.85</v>
      </c>
      <c r="E76">
        <v>498.9</v>
      </c>
      <c r="F76">
        <f t="shared" si="0"/>
        <v>643.2166666666667</v>
      </c>
      <c r="G76">
        <f t="shared" si="1"/>
        <v>432.95000000000005</v>
      </c>
      <c r="H76" s="84">
        <v>0.76991616000000007</v>
      </c>
    </row>
    <row r="77" spans="1:8">
      <c r="A77">
        <v>14.2</v>
      </c>
      <c r="B77">
        <v>1.732</v>
      </c>
      <c r="C77">
        <v>0.79600000000000004</v>
      </c>
      <c r="D77">
        <v>935.86</v>
      </c>
      <c r="E77">
        <v>499.01</v>
      </c>
      <c r="F77">
        <f t="shared" si="0"/>
        <v>644.62666666666667</v>
      </c>
      <c r="G77">
        <f t="shared" si="1"/>
        <v>436.85</v>
      </c>
      <c r="H77" s="84">
        <v>0.76982304000000001</v>
      </c>
    </row>
    <row r="78" spans="1:8">
      <c r="A78">
        <v>14.4</v>
      </c>
      <c r="B78">
        <v>1.76</v>
      </c>
      <c r="C78">
        <v>0.80900000000000005</v>
      </c>
      <c r="D78">
        <v>939.37</v>
      </c>
      <c r="E78">
        <v>499.05</v>
      </c>
      <c r="F78">
        <f t="shared" si="0"/>
        <v>645.82333333333338</v>
      </c>
      <c r="G78">
        <f t="shared" si="1"/>
        <v>440.32</v>
      </c>
      <c r="H78" s="84">
        <v>0.76972216000000004</v>
      </c>
    </row>
    <row r="79" spans="1:8">
      <c r="A79">
        <v>14.6</v>
      </c>
      <c r="B79">
        <v>1.788</v>
      </c>
      <c r="C79">
        <v>0.82099999999999995</v>
      </c>
      <c r="D79">
        <v>942.52</v>
      </c>
      <c r="E79">
        <v>498.74</v>
      </c>
      <c r="F79">
        <f t="shared" si="0"/>
        <v>646.66666666666663</v>
      </c>
      <c r="G79">
        <f t="shared" si="1"/>
        <v>443.78</v>
      </c>
      <c r="H79" s="84">
        <v>0.76962903999999999</v>
      </c>
    </row>
    <row r="80" spans="1:8">
      <c r="A80">
        <v>14.7</v>
      </c>
      <c r="B80">
        <v>1.8180000000000001</v>
      </c>
      <c r="C80">
        <v>0.83399999999999996</v>
      </c>
      <c r="D80">
        <v>945.73</v>
      </c>
      <c r="E80">
        <v>499.15</v>
      </c>
      <c r="F80">
        <f t="shared" si="0"/>
        <v>648.01</v>
      </c>
      <c r="G80">
        <f t="shared" si="1"/>
        <v>446.58000000000004</v>
      </c>
      <c r="H80" s="84">
        <v>0.76952816000000002</v>
      </c>
    </row>
    <row r="81" spans="1:8">
      <c r="A81">
        <v>14.9</v>
      </c>
      <c r="B81">
        <v>1.847</v>
      </c>
      <c r="C81">
        <v>0.84599999999999997</v>
      </c>
      <c r="D81">
        <v>949.5</v>
      </c>
      <c r="E81">
        <v>499.23</v>
      </c>
      <c r="F81">
        <f t="shared" ref="F81:F144" si="2">(D81+2*E81)/3</f>
        <v>649.32000000000005</v>
      </c>
      <c r="G81">
        <f t="shared" ref="G81:G144" si="3">D81-E81</f>
        <v>450.27</v>
      </c>
      <c r="H81" s="84">
        <v>0.76943503999999996</v>
      </c>
    </row>
    <row r="82" spans="1:8">
      <c r="A82">
        <v>15.1</v>
      </c>
      <c r="B82">
        <v>1.875</v>
      </c>
      <c r="C82">
        <v>0.85899999999999999</v>
      </c>
      <c r="D82">
        <v>952.52</v>
      </c>
      <c r="E82">
        <v>499.23</v>
      </c>
      <c r="F82">
        <f t="shared" si="2"/>
        <v>650.32666666666671</v>
      </c>
      <c r="G82">
        <f t="shared" si="3"/>
        <v>453.28999999999996</v>
      </c>
      <c r="H82" s="84">
        <v>0.76933415999999999</v>
      </c>
    </row>
    <row r="83" spans="1:8">
      <c r="A83">
        <v>15.3</v>
      </c>
      <c r="B83">
        <v>1.9039999999999999</v>
      </c>
      <c r="C83">
        <v>0.87</v>
      </c>
      <c r="D83">
        <v>955.77</v>
      </c>
      <c r="E83">
        <v>499.26</v>
      </c>
      <c r="F83">
        <f t="shared" si="2"/>
        <v>651.42999999999995</v>
      </c>
      <c r="G83">
        <f t="shared" si="3"/>
        <v>456.51</v>
      </c>
      <c r="H83" s="84">
        <v>0.76924879999999995</v>
      </c>
    </row>
    <row r="84" spans="1:8">
      <c r="A84">
        <v>15.4</v>
      </c>
      <c r="B84">
        <v>1.9330000000000001</v>
      </c>
      <c r="C84">
        <v>0.88300000000000001</v>
      </c>
      <c r="D84">
        <v>958.66</v>
      </c>
      <c r="E84">
        <v>499.13</v>
      </c>
      <c r="F84">
        <f t="shared" si="2"/>
        <v>652.30666666666673</v>
      </c>
      <c r="G84">
        <f t="shared" si="3"/>
        <v>459.53</v>
      </c>
      <c r="H84" s="84">
        <v>0.76914791999999998</v>
      </c>
    </row>
    <row r="85" spans="1:8">
      <c r="A85">
        <v>15.6</v>
      </c>
      <c r="B85">
        <v>1.962</v>
      </c>
      <c r="C85">
        <v>0.89400000000000002</v>
      </c>
      <c r="D85">
        <v>962.06</v>
      </c>
      <c r="E85">
        <v>499.3</v>
      </c>
      <c r="F85">
        <f t="shared" si="2"/>
        <v>653.55333333333328</v>
      </c>
      <c r="G85">
        <f t="shared" si="3"/>
        <v>462.75999999999993</v>
      </c>
      <c r="H85" s="84">
        <v>0.76906256000000006</v>
      </c>
    </row>
    <row r="86" spans="1:8">
      <c r="A86">
        <v>15.8</v>
      </c>
      <c r="B86">
        <v>1.992</v>
      </c>
      <c r="C86">
        <v>0.90600000000000003</v>
      </c>
      <c r="D86">
        <v>965.32</v>
      </c>
      <c r="E86">
        <v>499.11</v>
      </c>
      <c r="F86">
        <f t="shared" si="2"/>
        <v>654.51333333333332</v>
      </c>
      <c r="G86">
        <f t="shared" si="3"/>
        <v>466.21000000000004</v>
      </c>
      <c r="H86" s="84">
        <v>0.76896944</v>
      </c>
    </row>
    <row r="87" spans="1:8">
      <c r="A87">
        <v>15.9</v>
      </c>
      <c r="B87">
        <v>2.0209999999999999</v>
      </c>
      <c r="C87">
        <v>0.91800000000000004</v>
      </c>
      <c r="D87">
        <v>968.7</v>
      </c>
      <c r="E87">
        <v>499.26</v>
      </c>
      <c r="F87">
        <f t="shared" si="2"/>
        <v>655.74</v>
      </c>
      <c r="G87">
        <f t="shared" si="3"/>
        <v>469.44000000000005</v>
      </c>
      <c r="H87" s="84">
        <v>0.76887632000000006</v>
      </c>
    </row>
    <row r="88" spans="1:8">
      <c r="A88">
        <v>16.3</v>
      </c>
      <c r="B88">
        <v>2.077</v>
      </c>
      <c r="C88">
        <v>0.94099999999999995</v>
      </c>
      <c r="D88">
        <v>974.49</v>
      </c>
      <c r="E88">
        <v>499.26</v>
      </c>
      <c r="F88">
        <f t="shared" si="2"/>
        <v>657.67</v>
      </c>
      <c r="G88">
        <f t="shared" si="3"/>
        <v>475.23</v>
      </c>
      <c r="H88" s="84">
        <v>0.76869783999999997</v>
      </c>
    </row>
    <row r="89" spans="1:8">
      <c r="A89">
        <v>16.600000000000001</v>
      </c>
      <c r="B89">
        <v>2.133</v>
      </c>
      <c r="C89">
        <v>0.96299999999999997</v>
      </c>
      <c r="D89">
        <v>980.27</v>
      </c>
      <c r="E89">
        <v>499.23</v>
      </c>
      <c r="F89">
        <f t="shared" si="2"/>
        <v>659.57666666666671</v>
      </c>
      <c r="G89">
        <f t="shared" si="3"/>
        <v>481.03999999999996</v>
      </c>
      <c r="H89" s="84">
        <v>0.76852712000000001</v>
      </c>
    </row>
    <row r="90" spans="1:8">
      <c r="A90">
        <v>16.899999999999999</v>
      </c>
      <c r="B90">
        <v>2.1880000000000002</v>
      </c>
      <c r="C90">
        <v>0.98499999999999999</v>
      </c>
      <c r="D90">
        <v>986.1</v>
      </c>
      <c r="E90">
        <v>499.28</v>
      </c>
      <c r="F90">
        <f t="shared" si="2"/>
        <v>661.55333333333328</v>
      </c>
      <c r="G90">
        <f t="shared" si="3"/>
        <v>486.82000000000005</v>
      </c>
      <c r="H90" s="84">
        <v>0.76835640000000005</v>
      </c>
    </row>
    <row r="91" spans="1:8">
      <c r="A91">
        <v>17.2</v>
      </c>
      <c r="B91">
        <v>2.238</v>
      </c>
      <c r="C91">
        <v>1.0029999999999999</v>
      </c>
      <c r="D91">
        <v>990.7</v>
      </c>
      <c r="E91">
        <v>499.4</v>
      </c>
      <c r="F91">
        <f t="shared" si="2"/>
        <v>663.16666666666663</v>
      </c>
      <c r="G91">
        <f t="shared" si="3"/>
        <v>491.30000000000007</v>
      </c>
      <c r="H91" s="84">
        <v>0.76821672000000008</v>
      </c>
    </row>
    <row r="92" spans="1:8">
      <c r="A92">
        <v>17.5</v>
      </c>
      <c r="B92">
        <v>2.2949999999999999</v>
      </c>
      <c r="C92">
        <v>1.0249999999999999</v>
      </c>
      <c r="D92">
        <v>995.95</v>
      </c>
      <c r="E92">
        <v>499.32</v>
      </c>
      <c r="F92">
        <f t="shared" si="2"/>
        <v>664.86333333333334</v>
      </c>
      <c r="G92">
        <f t="shared" si="3"/>
        <v>496.63000000000005</v>
      </c>
      <c r="H92" s="84">
        <v>0.76804600000000001</v>
      </c>
    </row>
    <row r="93" spans="1:8">
      <c r="A93">
        <v>17.8</v>
      </c>
      <c r="B93">
        <v>2.3519999999999999</v>
      </c>
      <c r="C93">
        <v>1.046</v>
      </c>
      <c r="D93">
        <v>1001.19</v>
      </c>
      <c r="E93">
        <v>499.46</v>
      </c>
      <c r="F93">
        <f t="shared" si="2"/>
        <v>666.70333333333338</v>
      </c>
      <c r="G93">
        <f t="shared" si="3"/>
        <v>501.73000000000008</v>
      </c>
      <c r="H93" s="84">
        <v>0.76788303999999996</v>
      </c>
    </row>
    <row r="94" spans="1:8">
      <c r="A94">
        <v>18.2</v>
      </c>
      <c r="B94">
        <v>2.4079999999999999</v>
      </c>
      <c r="C94">
        <v>1.0660000000000001</v>
      </c>
      <c r="D94">
        <v>1006.38</v>
      </c>
      <c r="E94">
        <v>499.54</v>
      </c>
      <c r="F94">
        <f t="shared" si="2"/>
        <v>668.48666666666668</v>
      </c>
      <c r="G94">
        <f t="shared" si="3"/>
        <v>506.84</v>
      </c>
      <c r="H94" s="84">
        <v>0.76772784000000005</v>
      </c>
    </row>
    <row r="95" spans="1:8">
      <c r="A95">
        <v>18.5</v>
      </c>
      <c r="B95">
        <v>2.4649999999999999</v>
      </c>
      <c r="C95">
        <v>1.087</v>
      </c>
      <c r="D95">
        <v>1011.01</v>
      </c>
      <c r="E95">
        <v>499.52</v>
      </c>
      <c r="F95">
        <f t="shared" si="2"/>
        <v>670.01666666666665</v>
      </c>
      <c r="G95">
        <f t="shared" si="3"/>
        <v>511.49</v>
      </c>
      <c r="H95" s="84">
        <v>0.76756488</v>
      </c>
    </row>
    <row r="96" spans="1:8">
      <c r="A96">
        <v>18.8</v>
      </c>
      <c r="B96">
        <v>2.5209999999999999</v>
      </c>
      <c r="C96">
        <v>1.1080000000000001</v>
      </c>
      <c r="D96">
        <v>1016.29</v>
      </c>
      <c r="E96">
        <v>499.48</v>
      </c>
      <c r="F96">
        <f t="shared" si="2"/>
        <v>671.75</v>
      </c>
      <c r="G96">
        <f t="shared" si="3"/>
        <v>516.80999999999995</v>
      </c>
      <c r="H96" s="84">
        <v>0.76740192000000007</v>
      </c>
    </row>
    <row r="97" spans="1:8">
      <c r="A97">
        <v>19.100000000000001</v>
      </c>
      <c r="B97">
        <v>2.5739999999999998</v>
      </c>
      <c r="C97">
        <v>1.1259999999999999</v>
      </c>
      <c r="D97">
        <v>1020.76</v>
      </c>
      <c r="E97">
        <v>499.52</v>
      </c>
      <c r="F97">
        <f t="shared" si="2"/>
        <v>673.26666666666665</v>
      </c>
      <c r="G97">
        <f t="shared" si="3"/>
        <v>521.24</v>
      </c>
      <c r="H97" s="84">
        <v>0.76726223999999998</v>
      </c>
    </row>
    <row r="98" spans="1:8">
      <c r="A98">
        <v>19.399999999999999</v>
      </c>
      <c r="B98">
        <v>2.6309999999999998</v>
      </c>
      <c r="C98">
        <v>1.145</v>
      </c>
      <c r="D98">
        <v>1025.3900000000001</v>
      </c>
      <c r="E98">
        <v>499.3</v>
      </c>
      <c r="F98">
        <f t="shared" si="2"/>
        <v>674.66333333333341</v>
      </c>
      <c r="G98">
        <f t="shared" si="3"/>
        <v>526.09000000000015</v>
      </c>
      <c r="H98" s="84">
        <v>0.7671148000000001</v>
      </c>
    </row>
    <row r="99" spans="1:8">
      <c r="A99">
        <v>19.8</v>
      </c>
      <c r="B99">
        <v>2.6869999999999998</v>
      </c>
      <c r="C99">
        <v>1.1639999999999999</v>
      </c>
      <c r="D99">
        <v>1030.03</v>
      </c>
      <c r="E99">
        <v>499.3</v>
      </c>
      <c r="F99">
        <f t="shared" si="2"/>
        <v>676.21</v>
      </c>
      <c r="G99">
        <f t="shared" si="3"/>
        <v>530.73</v>
      </c>
      <c r="H99" s="84">
        <v>0.76696735999999999</v>
      </c>
    </row>
    <row r="100" spans="1:8">
      <c r="A100">
        <v>20</v>
      </c>
      <c r="B100">
        <v>2.738</v>
      </c>
      <c r="C100">
        <v>1.181</v>
      </c>
      <c r="D100">
        <v>1034.49</v>
      </c>
      <c r="E100">
        <v>499.54</v>
      </c>
      <c r="F100">
        <f t="shared" si="2"/>
        <v>677.85666666666668</v>
      </c>
      <c r="G100">
        <f t="shared" si="3"/>
        <v>534.95000000000005</v>
      </c>
      <c r="H100" s="84">
        <v>0.76683544000000003</v>
      </c>
    </row>
    <row r="101" spans="1:8">
      <c r="A101">
        <v>20.3</v>
      </c>
      <c r="B101">
        <v>2.7879999999999998</v>
      </c>
      <c r="C101">
        <v>1.1990000000000001</v>
      </c>
      <c r="D101">
        <v>1037.92</v>
      </c>
      <c r="E101">
        <v>499.65</v>
      </c>
      <c r="F101">
        <f t="shared" si="2"/>
        <v>679.07333333333338</v>
      </c>
      <c r="G101">
        <f t="shared" si="3"/>
        <v>538.2700000000001</v>
      </c>
      <c r="H101" s="84">
        <v>0.76669576000000006</v>
      </c>
    </row>
    <row r="102" spans="1:8">
      <c r="A102">
        <v>20.6</v>
      </c>
      <c r="B102">
        <v>2.84</v>
      </c>
      <c r="C102">
        <v>1.216</v>
      </c>
      <c r="D102">
        <v>1042.76</v>
      </c>
      <c r="E102">
        <v>499.63</v>
      </c>
      <c r="F102">
        <f t="shared" si="2"/>
        <v>680.67333333333329</v>
      </c>
      <c r="G102">
        <f t="shared" si="3"/>
        <v>543.13</v>
      </c>
      <c r="H102" s="84">
        <v>0.76656384000000011</v>
      </c>
    </row>
    <row r="103" spans="1:8">
      <c r="A103">
        <v>20.9</v>
      </c>
      <c r="B103">
        <v>2.89</v>
      </c>
      <c r="C103">
        <v>1.232</v>
      </c>
      <c r="D103">
        <v>1046.32</v>
      </c>
      <c r="E103">
        <v>499.65</v>
      </c>
      <c r="F103">
        <f t="shared" si="2"/>
        <v>681.87333333333333</v>
      </c>
      <c r="G103">
        <f t="shared" si="3"/>
        <v>546.66999999999996</v>
      </c>
      <c r="H103" s="84">
        <v>0.76643968000000007</v>
      </c>
    </row>
    <row r="104" spans="1:8">
      <c r="A104">
        <v>21.2</v>
      </c>
      <c r="B104">
        <v>2.9470000000000001</v>
      </c>
      <c r="C104">
        <v>1.2509999999999999</v>
      </c>
      <c r="D104">
        <v>1051.19</v>
      </c>
      <c r="E104">
        <v>499.69</v>
      </c>
      <c r="F104">
        <f t="shared" si="2"/>
        <v>683.52333333333343</v>
      </c>
      <c r="G104">
        <f t="shared" si="3"/>
        <v>551.5</v>
      </c>
      <c r="H104" s="84">
        <v>0.76629223999999996</v>
      </c>
    </row>
    <row r="105" spans="1:8">
      <c r="A105">
        <v>21.5</v>
      </c>
      <c r="B105">
        <v>2.9980000000000002</v>
      </c>
      <c r="C105">
        <v>1.2669999999999999</v>
      </c>
      <c r="D105">
        <v>1054.57</v>
      </c>
      <c r="E105">
        <v>499.75</v>
      </c>
      <c r="F105">
        <f t="shared" si="2"/>
        <v>684.68999999999994</v>
      </c>
      <c r="G105">
        <f t="shared" si="3"/>
        <v>554.81999999999994</v>
      </c>
      <c r="H105" s="84">
        <v>0.76616808000000003</v>
      </c>
    </row>
    <row r="106" spans="1:8">
      <c r="A106">
        <v>21.8</v>
      </c>
      <c r="B106">
        <v>3.0489999999999999</v>
      </c>
      <c r="C106">
        <v>1.2829999999999999</v>
      </c>
      <c r="D106">
        <v>1058.3499999999999</v>
      </c>
      <c r="E106">
        <v>499.79</v>
      </c>
      <c r="F106">
        <f t="shared" si="2"/>
        <v>685.97666666666657</v>
      </c>
      <c r="G106">
        <f t="shared" si="3"/>
        <v>558.55999999999995</v>
      </c>
      <c r="H106" s="84">
        <v>0.76604391999999999</v>
      </c>
    </row>
    <row r="107" spans="1:8">
      <c r="A107">
        <v>22.1</v>
      </c>
      <c r="B107">
        <v>3.1</v>
      </c>
      <c r="C107">
        <v>1.2989999999999999</v>
      </c>
      <c r="D107">
        <v>1062.23</v>
      </c>
      <c r="E107">
        <v>499.71</v>
      </c>
      <c r="F107">
        <f t="shared" si="2"/>
        <v>687.2166666666667</v>
      </c>
      <c r="G107">
        <f t="shared" si="3"/>
        <v>562.52</v>
      </c>
      <c r="H107" s="84">
        <v>0.76591976000000006</v>
      </c>
    </row>
    <row r="108" spans="1:8">
      <c r="A108">
        <v>22.4</v>
      </c>
      <c r="B108">
        <v>3.1560000000000001</v>
      </c>
      <c r="C108">
        <v>1.3169999999999999</v>
      </c>
      <c r="D108">
        <v>1065.73</v>
      </c>
      <c r="E108">
        <v>499.71</v>
      </c>
      <c r="F108">
        <f t="shared" si="2"/>
        <v>688.38333333333333</v>
      </c>
      <c r="G108">
        <f t="shared" si="3"/>
        <v>566.02</v>
      </c>
      <c r="H108" s="84">
        <v>0.76578007999999997</v>
      </c>
    </row>
    <row r="109" spans="1:8">
      <c r="A109">
        <v>22.7</v>
      </c>
      <c r="B109">
        <v>3.2069999999999999</v>
      </c>
      <c r="C109">
        <v>1.333</v>
      </c>
      <c r="D109">
        <v>1069.27</v>
      </c>
      <c r="E109">
        <v>499.73</v>
      </c>
      <c r="F109">
        <f t="shared" si="2"/>
        <v>689.57666666666671</v>
      </c>
      <c r="G109">
        <f t="shared" si="3"/>
        <v>569.54</v>
      </c>
      <c r="H109" s="84">
        <v>0.76565592000000005</v>
      </c>
    </row>
    <row r="110" spans="1:8">
      <c r="A110">
        <v>23</v>
      </c>
      <c r="B110">
        <v>3.2629999999999999</v>
      </c>
      <c r="C110">
        <v>1.35</v>
      </c>
      <c r="D110">
        <v>1073.8599999999999</v>
      </c>
      <c r="E110">
        <v>499.73</v>
      </c>
      <c r="F110">
        <f t="shared" si="2"/>
        <v>691.10666666666657</v>
      </c>
      <c r="G110">
        <f t="shared" si="3"/>
        <v>574.12999999999988</v>
      </c>
      <c r="H110" s="84">
        <v>0.76552400000000009</v>
      </c>
    </row>
    <row r="111" spans="1:8">
      <c r="A111">
        <v>23.3</v>
      </c>
      <c r="B111">
        <v>3.3140000000000001</v>
      </c>
      <c r="C111">
        <v>1.365</v>
      </c>
      <c r="D111">
        <v>1077.03</v>
      </c>
      <c r="E111">
        <v>499.83</v>
      </c>
      <c r="F111">
        <f t="shared" si="2"/>
        <v>692.23</v>
      </c>
      <c r="G111">
        <f t="shared" si="3"/>
        <v>577.20000000000005</v>
      </c>
      <c r="H111" s="84">
        <v>0.76540759999999997</v>
      </c>
    </row>
    <row r="112" spans="1:8">
      <c r="A112">
        <v>23.6</v>
      </c>
      <c r="B112">
        <v>3.3639999999999999</v>
      </c>
      <c r="C112">
        <v>1.381</v>
      </c>
      <c r="D112">
        <v>1080.22</v>
      </c>
      <c r="E112">
        <v>499.73</v>
      </c>
      <c r="F112">
        <f t="shared" si="2"/>
        <v>693.2266666666668</v>
      </c>
      <c r="G112">
        <f t="shared" si="3"/>
        <v>580.49</v>
      </c>
      <c r="H112" s="84">
        <v>0.76528344000000004</v>
      </c>
    </row>
    <row r="113" spans="1:8">
      <c r="A113">
        <v>23.9</v>
      </c>
      <c r="B113">
        <v>3.415</v>
      </c>
      <c r="C113">
        <v>1.395</v>
      </c>
      <c r="D113">
        <v>1083.18</v>
      </c>
      <c r="E113">
        <v>499.19</v>
      </c>
      <c r="F113">
        <f t="shared" si="2"/>
        <v>693.85333333333335</v>
      </c>
      <c r="G113">
        <f t="shared" si="3"/>
        <v>583.99</v>
      </c>
      <c r="H113" s="84">
        <v>0.76517480000000004</v>
      </c>
    </row>
    <row r="114" spans="1:8">
      <c r="A114">
        <v>24.2</v>
      </c>
      <c r="B114">
        <v>3.47</v>
      </c>
      <c r="C114">
        <v>1.411</v>
      </c>
      <c r="D114">
        <v>1085.21</v>
      </c>
      <c r="E114">
        <v>498.61</v>
      </c>
      <c r="F114">
        <f t="shared" si="2"/>
        <v>694.14333333333343</v>
      </c>
      <c r="G114">
        <f t="shared" si="3"/>
        <v>586.6</v>
      </c>
      <c r="H114" s="84">
        <v>0.76505064</v>
      </c>
    </row>
    <row r="115" spans="1:8">
      <c r="A115">
        <v>24.5</v>
      </c>
      <c r="B115">
        <v>3.5249999999999999</v>
      </c>
      <c r="C115">
        <v>1.427</v>
      </c>
      <c r="D115">
        <v>1088.8499999999999</v>
      </c>
      <c r="E115">
        <v>498.34</v>
      </c>
      <c r="F115">
        <f t="shared" si="2"/>
        <v>695.17666666666662</v>
      </c>
      <c r="G115">
        <f t="shared" si="3"/>
        <v>590.51</v>
      </c>
      <c r="H115" s="84">
        <v>0.76492647999999996</v>
      </c>
    </row>
    <row r="116" spans="1:8">
      <c r="A116">
        <v>24.8</v>
      </c>
      <c r="B116">
        <v>3.581</v>
      </c>
      <c r="C116">
        <v>1.444</v>
      </c>
      <c r="D116">
        <v>1091.8699999999999</v>
      </c>
      <c r="E116">
        <v>498.12</v>
      </c>
      <c r="F116">
        <f t="shared" si="2"/>
        <v>696.03666666666652</v>
      </c>
      <c r="G116">
        <f t="shared" si="3"/>
        <v>593.74999999999989</v>
      </c>
      <c r="H116" s="84">
        <v>0.76479456000000001</v>
      </c>
    </row>
    <row r="117" spans="1:8">
      <c r="A117">
        <v>25.2</v>
      </c>
      <c r="B117">
        <v>3.637</v>
      </c>
      <c r="C117">
        <v>1.46</v>
      </c>
      <c r="D117">
        <v>1095.0899999999999</v>
      </c>
      <c r="E117">
        <v>497.87</v>
      </c>
      <c r="F117">
        <f t="shared" si="2"/>
        <v>696.94333333333327</v>
      </c>
      <c r="G117">
        <f t="shared" si="3"/>
        <v>597.21999999999991</v>
      </c>
      <c r="H117" s="84">
        <v>0.76467040000000008</v>
      </c>
    </row>
    <row r="118" spans="1:8">
      <c r="A118">
        <v>25.5</v>
      </c>
      <c r="B118">
        <v>3.6930000000000001</v>
      </c>
      <c r="C118">
        <v>1.476</v>
      </c>
      <c r="D118">
        <v>1098.1500000000001</v>
      </c>
      <c r="E118">
        <v>497.68</v>
      </c>
      <c r="F118">
        <f t="shared" si="2"/>
        <v>697.8366666666667</v>
      </c>
      <c r="G118">
        <f t="shared" si="3"/>
        <v>600.47</v>
      </c>
      <c r="H118" s="84">
        <v>0.76454624000000004</v>
      </c>
    </row>
    <row r="119" spans="1:8">
      <c r="A119">
        <v>25.8</v>
      </c>
      <c r="B119">
        <v>3.7480000000000002</v>
      </c>
      <c r="C119">
        <v>1.4930000000000001</v>
      </c>
      <c r="D119">
        <v>1101.8900000000001</v>
      </c>
      <c r="E119">
        <v>498.18</v>
      </c>
      <c r="F119">
        <f t="shared" si="2"/>
        <v>699.41666666666663</v>
      </c>
      <c r="G119">
        <f t="shared" si="3"/>
        <v>603.71</v>
      </c>
      <c r="H119" s="84">
        <v>0.76441431999999998</v>
      </c>
    </row>
    <row r="120" spans="1:8">
      <c r="A120">
        <v>26.1</v>
      </c>
      <c r="B120">
        <v>3.802</v>
      </c>
      <c r="C120">
        <v>1.5089999999999999</v>
      </c>
      <c r="D120">
        <v>1106.04</v>
      </c>
      <c r="E120">
        <v>498.43</v>
      </c>
      <c r="F120">
        <f t="shared" si="2"/>
        <v>700.9666666666667</v>
      </c>
      <c r="G120">
        <f t="shared" si="3"/>
        <v>607.6099999999999</v>
      </c>
      <c r="H120" s="84">
        <v>0.76429015999999994</v>
      </c>
    </row>
    <row r="121" spans="1:8">
      <c r="A121">
        <v>26.5</v>
      </c>
      <c r="B121">
        <v>3.8559999999999999</v>
      </c>
      <c r="C121">
        <v>1.5249999999999999</v>
      </c>
      <c r="D121">
        <v>1109.6099999999999</v>
      </c>
      <c r="E121">
        <v>498.53</v>
      </c>
      <c r="F121">
        <f t="shared" si="2"/>
        <v>702.22333333333336</v>
      </c>
      <c r="G121">
        <f t="shared" si="3"/>
        <v>611.07999999999993</v>
      </c>
      <c r="H121" s="84">
        <v>0.76416600000000001</v>
      </c>
    </row>
    <row r="122" spans="1:8">
      <c r="A122">
        <v>26.8</v>
      </c>
      <c r="B122">
        <v>3.9119999999999999</v>
      </c>
      <c r="C122">
        <v>1.5409999999999999</v>
      </c>
      <c r="D122">
        <v>1113.42</v>
      </c>
      <c r="E122">
        <v>498.68</v>
      </c>
      <c r="F122">
        <f t="shared" si="2"/>
        <v>703.59333333333336</v>
      </c>
      <c r="G122">
        <f t="shared" si="3"/>
        <v>614.74</v>
      </c>
      <c r="H122" s="84">
        <v>0.76404183999999997</v>
      </c>
    </row>
    <row r="123" spans="1:8">
      <c r="A123">
        <v>27.1</v>
      </c>
      <c r="B123">
        <v>3.9649999999999999</v>
      </c>
      <c r="C123">
        <v>1.556</v>
      </c>
      <c r="D123">
        <v>1117.58</v>
      </c>
      <c r="E123">
        <v>498.72</v>
      </c>
      <c r="F123">
        <f t="shared" si="2"/>
        <v>705.00666666666666</v>
      </c>
      <c r="G123">
        <f t="shared" si="3"/>
        <v>618.8599999999999</v>
      </c>
      <c r="H123" s="84">
        <v>0.76392543999999996</v>
      </c>
    </row>
    <row r="124" spans="1:8">
      <c r="A124">
        <v>27.4</v>
      </c>
      <c r="B124">
        <v>4.0199999999999996</v>
      </c>
      <c r="C124">
        <v>1.5720000000000001</v>
      </c>
      <c r="D124">
        <v>1120.4100000000001</v>
      </c>
      <c r="E124">
        <v>498.76</v>
      </c>
      <c r="F124">
        <f t="shared" si="2"/>
        <v>705.9766666666668</v>
      </c>
      <c r="G124">
        <f t="shared" si="3"/>
        <v>621.65000000000009</v>
      </c>
      <c r="H124" s="84">
        <v>0.76380128000000003</v>
      </c>
    </row>
    <row r="125" spans="1:8">
      <c r="A125">
        <v>27.7</v>
      </c>
      <c r="B125">
        <v>4.0759999999999996</v>
      </c>
      <c r="C125">
        <v>1.587</v>
      </c>
      <c r="D125">
        <v>1123.75</v>
      </c>
      <c r="E125">
        <v>498.88</v>
      </c>
      <c r="F125">
        <f t="shared" si="2"/>
        <v>707.17000000000007</v>
      </c>
      <c r="G125">
        <f t="shared" si="3"/>
        <v>624.87</v>
      </c>
      <c r="H125" s="84">
        <v>0.76368488000000001</v>
      </c>
    </row>
    <row r="126" spans="1:8">
      <c r="A126">
        <v>28.1</v>
      </c>
      <c r="B126">
        <v>4.13</v>
      </c>
      <c r="C126">
        <v>1.603</v>
      </c>
      <c r="D126">
        <v>1127</v>
      </c>
      <c r="E126">
        <v>498.9</v>
      </c>
      <c r="F126">
        <f t="shared" si="2"/>
        <v>708.26666666666677</v>
      </c>
      <c r="G126">
        <f t="shared" si="3"/>
        <v>628.1</v>
      </c>
      <c r="H126" s="84">
        <v>0.76356072000000008</v>
      </c>
    </row>
    <row r="127" spans="1:8">
      <c r="A127">
        <v>28.4</v>
      </c>
      <c r="B127">
        <v>4.1859999999999999</v>
      </c>
      <c r="C127">
        <v>1.617</v>
      </c>
      <c r="D127">
        <v>1130.57</v>
      </c>
      <c r="E127">
        <v>499.05</v>
      </c>
      <c r="F127">
        <f t="shared" si="2"/>
        <v>709.55666666666673</v>
      </c>
      <c r="G127">
        <f t="shared" si="3"/>
        <v>631.52</v>
      </c>
      <c r="H127" s="84">
        <v>0.76345207999999998</v>
      </c>
    </row>
    <row r="128" spans="1:8">
      <c r="A128">
        <v>28.7</v>
      </c>
      <c r="B128">
        <v>4.242</v>
      </c>
      <c r="C128">
        <v>1.6319999999999999</v>
      </c>
      <c r="D128">
        <v>1133.81</v>
      </c>
      <c r="E128">
        <v>499.09</v>
      </c>
      <c r="F128">
        <f t="shared" si="2"/>
        <v>710.6633333333333</v>
      </c>
      <c r="G128">
        <f t="shared" si="3"/>
        <v>634.72</v>
      </c>
      <c r="H128" s="84">
        <v>0.76333568000000007</v>
      </c>
    </row>
    <row r="129" spans="1:8">
      <c r="A129">
        <v>29</v>
      </c>
      <c r="B129">
        <v>4.2960000000000003</v>
      </c>
      <c r="C129">
        <v>1.6459999999999999</v>
      </c>
      <c r="D129">
        <v>1136.78</v>
      </c>
      <c r="E129">
        <v>499.07</v>
      </c>
      <c r="F129">
        <f t="shared" si="2"/>
        <v>711.64</v>
      </c>
      <c r="G129">
        <f t="shared" si="3"/>
        <v>637.71</v>
      </c>
      <c r="H129" s="84">
        <v>0.76322703999999997</v>
      </c>
    </row>
    <row r="130" spans="1:8">
      <c r="A130">
        <v>29.4</v>
      </c>
      <c r="B130">
        <v>4.3529999999999998</v>
      </c>
      <c r="C130">
        <v>1.661</v>
      </c>
      <c r="D130">
        <v>1139.56</v>
      </c>
      <c r="E130">
        <v>499.09</v>
      </c>
      <c r="F130">
        <f t="shared" si="2"/>
        <v>712.57999999999993</v>
      </c>
      <c r="G130">
        <f t="shared" si="3"/>
        <v>640.47</v>
      </c>
      <c r="H130" s="84">
        <v>0.76311064000000006</v>
      </c>
    </row>
    <row r="131" spans="1:8">
      <c r="A131">
        <v>29.7</v>
      </c>
      <c r="B131">
        <v>4.407</v>
      </c>
      <c r="C131">
        <v>1.6759999999999999</v>
      </c>
      <c r="D131">
        <v>1142.83</v>
      </c>
      <c r="E131">
        <v>499.15</v>
      </c>
      <c r="F131">
        <f t="shared" si="2"/>
        <v>713.71</v>
      </c>
      <c r="G131">
        <f t="shared" si="3"/>
        <v>643.67999999999995</v>
      </c>
      <c r="H131" s="84">
        <v>0.76299424000000005</v>
      </c>
    </row>
    <row r="132" spans="1:8">
      <c r="A132">
        <v>30</v>
      </c>
      <c r="B132">
        <v>4.4640000000000004</v>
      </c>
      <c r="C132">
        <v>1.6890000000000001</v>
      </c>
      <c r="D132">
        <v>1145.8399999999999</v>
      </c>
      <c r="E132">
        <v>499.19</v>
      </c>
      <c r="F132">
        <f t="shared" si="2"/>
        <v>714.7399999999999</v>
      </c>
      <c r="G132">
        <f t="shared" si="3"/>
        <v>646.64999999999986</v>
      </c>
      <c r="H132" s="84">
        <v>0.76289336000000008</v>
      </c>
    </row>
    <row r="133" spans="1:8">
      <c r="A133">
        <v>30.3</v>
      </c>
      <c r="B133">
        <v>4.5140000000000002</v>
      </c>
      <c r="C133">
        <v>1.702</v>
      </c>
      <c r="D133">
        <v>1148.8900000000001</v>
      </c>
      <c r="E133">
        <v>499.26</v>
      </c>
      <c r="F133">
        <f t="shared" si="2"/>
        <v>715.80333333333328</v>
      </c>
      <c r="G133">
        <f t="shared" si="3"/>
        <v>649.63000000000011</v>
      </c>
      <c r="H133" s="84">
        <v>0.76279247999999999</v>
      </c>
    </row>
    <row r="134" spans="1:8">
      <c r="A134">
        <v>30.6</v>
      </c>
      <c r="B134">
        <v>4.57</v>
      </c>
      <c r="C134">
        <v>1.7150000000000001</v>
      </c>
      <c r="D134">
        <v>1151.46</v>
      </c>
      <c r="E134">
        <v>499.3</v>
      </c>
      <c r="F134">
        <f t="shared" si="2"/>
        <v>716.68666666666661</v>
      </c>
      <c r="G134">
        <f t="shared" si="3"/>
        <v>652.16000000000008</v>
      </c>
      <c r="H134" s="84">
        <v>0.76269160000000003</v>
      </c>
    </row>
    <row r="135" spans="1:8">
      <c r="A135">
        <v>30.9</v>
      </c>
      <c r="B135">
        <v>4.625</v>
      </c>
      <c r="C135">
        <v>1.7290000000000001</v>
      </c>
      <c r="D135">
        <v>1154.02</v>
      </c>
      <c r="E135">
        <v>499.32</v>
      </c>
      <c r="F135">
        <f t="shared" si="2"/>
        <v>717.55333333333328</v>
      </c>
      <c r="G135">
        <f t="shared" si="3"/>
        <v>654.70000000000005</v>
      </c>
      <c r="H135" s="84">
        <v>0.76258296000000003</v>
      </c>
    </row>
    <row r="136" spans="1:8">
      <c r="A136">
        <v>31.3</v>
      </c>
      <c r="B136">
        <v>4.6820000000000004</v>
      </c>
      <c r="C136">
        <v>1.7430000000000001</v>
      </c>
      <c r="D136">
        <v>1157.1600000000001</v>
      </c>
      <c r="E136">
        <v>499.3</v>
      </c>
      <c r="F136">
        <f t="shared" si="2"/>
        <v>718.5866666666667</v>
      </c>
      <c r="G136">
        <f t="shared" si="3"/>
        <v>657.86000000000013</v>
      </c>
      <c r="H136" s="84">
        <v>0.76247431999999993</v>
      </c>
    </row>
    <row r="137" spans="1:8">
      <c r="A137">
        <v>31.6</v>
      </c>
      <c r="B137">
        <v>4.7380000000000004</v>
      </c>
      <c r="C137">
        <v>1.7569999999999999</v>
      </c>
      <c r="D137">
        <v>1160.08</v>
      </c>
      <c r="E137">
        <v>499.48</v>
      </c>
      <c r="F137">
        <f t="shared" si="2"/>
        <v>719.68</v>
      </c>
      <c r="G137">
        <f t="shared" si="3"/>
        <v>660.59999999999991</v>
      </c>
      <c r="H137" s="84">
        <v>0.76236568000000005</v>
      </c>
    </row>
    <row r="138" spans="1:8">
      <c r="A138">
        <v>31.9</v>
      </c>
      <c r="B138">
        <v>4.7910000000000004</v>
      </c>
      <c r="C138">
        <v>1.768</v>
      </c>
      <c r="D138">
        <v>1162.4100000000001</v>
      </c>
      <c r="E138">
        <v>499.5</v>
      </c>
      <c r="F138">
        <f t="shared" si="2"/>
        <v>720.46999999999991</v>
      </c>
      <c r="G138">
        <f t="shared" si="3"/>
        <v>662.91000000000008</v>
      </c>
      <c r="H138" s="84">
        <v>0.76228032000000001</v>
      </c>
    </row>
    <row r="139" spans="1:8">
      <c r="A139">
        <v>32.200000000000003</v>
      </c>
      <c r="B139">
        <v>4.8479999999999999</v>
      </c>
      <c r="C139">
        <v>1.782</v>
      </c>
      <c r="D139">
        <v>1165.24</v>
      </c>
      <c r="E139">
        <v>499.61</v>
      </c>
      <c r="F139">
        <f t="shared" si="2"/>
        <v>721.48666666666668</v>
      </c>
      <c r="G139">
        <f t="shared" si="3"/>
        <v>665.63</v>
      </c>
      <c r="H139" s="84">
        <v>0.76217168000000002</v>
      </c>
    </row>
    <row r="140" spans="1:8">
      <c r="A140">
        <v>32.5</v>
      </c>
      <c r="B140">
        <v>4.8979999999999997</v>
      </c>
      <c r="C140">
        <v>1.794</v>
      </c>
      <c r="D140">
        <v>1167.44</v>
      </c>
      <c r="E140">
        <v>499.48</v>
      </c>
      <c r="F140">
        <f t="shared" si="2"/>
        <v>722.13333333333333</v>
      </c>
      <c r="G140">
        <f t="shared" si="3"/>
        <v>667.96</v>
      </c>
      <c r="H140" s="84">
        <v>0.76207856000000007</v>
      </c>
    </row>
    <row r="141" spans="1:8">
      <c r="A141">
        <v>32.799999999999997</v>
      </c>
      <c r="B141">
        <v>4.9539999999999997</v>
      </c>
      <c r="C141">
        <v>1.806</v>
      </c>
      <c r="D141">
        <v>1170.8399999999999</v>
      </c>
      <c r="E141">
        <v>499.52</v>
      </c>
      <c r="F141">
        <f t="shared" si="2"/>
        <v>723.29333333333341</v>
      </c>
      <c r="G141">
        <f t="shared" si="3"/>
        <v>671.31999999999994</v>
      </c>
      <c r="H141" s="84">
        <v>0.76198544000000001</v>
      </c>
    </row>
    <row r="142" spans="1:8">
      <c r="A142">
        <v>33.1</v>
      </c>
      <c r="B142">
        <v>5.0049999999999999</v>
      </c>
      <c r="C142">
        <v>1.8180000000000001</v>
      </c>
      <c r="D142">
        <v>1172.94</v>
      </c>
      <c r="E142">
        <v>499.52</v>
      </c>
      <c r="F142">
        <f t="shared" si="2"/>
        <v>723.99333333333334</v>
      </c>
      <c r="G142">
        <f t="shared" si="3"/>
        <v>673.42000000000007</v>
      </c>
      <c r="H142" s="84">
        <v>0.76189232000000007</v>
      </c>
    </row>
    <row r="143" spans="1:8">
      <c r="A143">
        <v>33.700000000000003</v>
      </c>
      <c r="B143">
        <v>5.109</v>
      </c>
      <c r="C143">
        <v>1.841</v>
      </c>
      <c r="D143">
        <v>1177.45</v>
      </c>
      <c r="E143">
        <v>499.65</v>
      </c>
      <c r="F143">
        <f t="shared" si="2"/>
        <v>725.58333333333337</v>
      </c>
      <c r="G143">
        <f t="shared" si="3"/>
        <v>677.80000000000007</v>
      </c>
      <c r="H143" s="84">
        <v>0.76171383999999998</v>
      </c>
    </row>
    <row r="144" spans="1:8">
      <c r="A144">
        <v>34.299999999999997</v>
      </c>
      <c r="B144">
        <v>5.2140000000000004</v>
      </c>
      <c r="C144">
        <v>1.863</v>
      </c>
      <c r="D144">
        <v>1181.43</v>
      </c>
      <c r="E144">
        <v>499.69</v>
      </c>
      <c r="F144">
        <f t="shared" si="2"/>
        <v>726.93666666666661</v>
      </c>
      <c r="G144">
        <f t="shared" si="3"/>
        <v>681.74</v>
      </c>
      <c r="H144" s="84">
        <v>0.76154312000000002</v>
      </c>
    </row>
    <row r="145" spans="1:8">
      <c r="A145">
        <v>34.9</v>
      </c>
      <c r="B145">
        <v>5.32</v>
      </c>
      <c r="C145">
        <v>1.8859999999999999</v>
      </c>
      <c r="D145">
        <v>1186.1199999999999</v>
      </c>
      <c r="E145">
        <v>499.81</v>
      </c>
      <c r="F145">
        <f t="shared" ref="F145:F208" si="4">(D145+2*E145)/3</f>
        <v>728.57999999999993</v>
      </c>
      <c r="G145">
        <f t="shared" ref="G145:G208" si="5">D145-E145</f>
        <v>686.31</v>
      </c>
      <c r="H145" s="84">
        <v>0.76136464000000004</v>
      </c>
    </row>
    <row r="146" spans="1:8">
      <c r="A146">
        <v>35.5</v>
      </c>
      <c r="B146">
        <v>5.423</v>
      </c>
      <c r="C146">
        <v>1.909</v>
      </c>
      <c r="D146">
        <v>1190.8499999999999</v>
      </c>
      <c r="E146">
        <v>499.75</v>
      </c>
      <c r="F146">
        <f t="shared" si="4"/>
        <v>730.11666666666667</v>
      </c>
      <c r="G146">
        <f t="shared" si="5"/>
        <v>691.09999999999991</v>
      </c>
      <c r="H146" s="84">
        <v>0.76118615999999995</v>
      </c>
    </row>
    <row r="147" spans="1:8">
      <c r="A147">
        <v>36.1</v>
      </c>
      <c r="B147">
        <v>5.5270000000000001</v>
      </c>
      <c r="C147">
        <v>1.93</v>
      </c>
      <c r="D147">
        <v>1195.74</v>
      </c>
      <c r="E147">
        <v>499.88</v>
      </c>
      <c r="F147">
        <f t="shared" si="4"/>
        <v>731.83333333333337</v>
      </c>
      <c r="G147">
        <f t="shared" si="5"/>
        <v>695.86</v>
      </c>
      <c r="H147" s="84">
        <v>0.76102320000000001</v>
      </c>
    </row>
    <row r="148" spans="1:8">
      <c r="A148">
        <v>36.700000000000003</v>
      </c>
      <c r="B148">
        <v>5.6280000000000001</v>
      </c>
      <c r="C148">
        <v>1.9510000000000001</v>
      </c>
      <c r="D148">
        <v>1199.45</v>
      </c>
      <c r="E148">
        <v>499.88</v>
      </c>
      <c r="F148">
        <f t="shared" si="4"/>
        <v>733.07</v>
      </c>
      <c r="G148">
        <f t="shared" si="5"/>
        <v>699.57</v>
      </c>
      <c r="H148" s="84">
        <v>0.76086023999999997</v>
      </c>
    </row>
    <row r="149" spans="1:8">
      <c r="A149">
        <v>37.299999999999997</v>
      </c>
      <c r="B149">
        <v>5.73</v>
      </c>
      <c r="C149">
        <v>1.972</v>
      </c>
      <c r="D149">
        <v>1203.4100000000001</v>
      </c>
      <c r="E149">
        <v>499.94</v>
      </c>
      <c r="F149">
        <f t="shared" si="4"/>
        <v>734.43</v>
      </c>
      <c r="G149">
        <f t="shared" si="5"/>
        <v>703.47</v>
      </c>
      <c r="H149" s="84">
        <v>0.76069728000000003</v>
      </c>
    </row>
    <row r="150" spans="1:8">
      <c r="A150">
        <v>37.799999999999997</v>
      </c>
      <c r="B150">
        <v>5.8319999999999999</v>
      </c>
      <c r="C150">
        <v>1.992</v>
      </c>
      <c r="D150">
        <v>1208.1600000000001</v>
      </c>
      <c r="E150">
        <v>499.94</v>
      </c>
      <c r="F150">
        <f t="shared" si="4"/>
        <v>736.01333333333332</v>
      </c>
      <c r="G150">
        <f t="shared" si="5"/>
        <v>708.22</v>
      </c>
      <c r="H150" s="84">
        <v>0.76054208000000001</v>
      </c>
    </row>
    <row r="151" spans="1:8">
      <c r="A151">
        <v>38.4</v>
      </c>
      <c r="B151">
        <v>5.9320000000000004</v>
      </c>
      <c r="C151">
        <v>2.0129999999999999</v>
      </c>
      <c r="D151">
        <v>1212.0999999999999</v>
      </c>
      <c r="E151">
        <v>499.98</v>
      </c>
      <c r="F151">
        <f t="shared" si="4"/>
        <v>737.35333333333335</v>
      </c>
      <c r="G151">
        <f t="shared" si="5"/>
        <v>712.11999999999989</v>
      </c>
      <c r="H151" s="84">
        <v>0.76037912000000007</v>
      </c>
    </row>
    <row r="152" spans="1:8">
      <c r="A152">
        <v>39.1</v>
      </c>
      <c r="B152">
        <v>6.0380000000000003</v>
      </c>
      <c r="C152">
        <v>2.032</v>
      </c>
      <c r="D152">
        <v>1214.9100000000001</v>
      </c>
      <c r="E152">
        <v>499.17</v>
      </c>
      <c r="F152">
        <f t="shared" si="4"/>
        <v>737.75</v>
      </c>
      <c r="G152">
        <f t="shared" si="5"/>
        <v>715.74</v>
      </c>
      <c r="H152" s="84">
        <v>0.76023167999999997</v>
      </c>
    </row>
    <row r="153" spans="1:8">
      <c r="A153">
        <v>39.700000000000003</v>
      </c>
      <c r="B153">
        <v>6.1440000000000001</v>
      </c>
      <c r="C153">
        <v>2.052</v>
      </c>
      <c r="D153">
        <v>1217.8900000000001</v>
      </c>
      <c r="E153">
        <v>498.53</v>
      </c>
      <c r="F153">
        <f t="shared" si="4"/>
        <v>738.31666666666661</v>
      </c>
      <c r="G153">
        <f t="shared" si="5"/>
        <v>719.36000000000013</v>
      </c>
      <c r="H153" s="84">
        <v>0.76007648000000005</v>
      </c>
    </row>
    <row r="154" spans="1:8">
      <c r="A154">
        <v>40.299999999999997</v>
      </c>
      <c r="B154">
        <v>6.2450000000000001</v>
      </c>
      <c r="C154">
        <v>2.069</v>
      </c>
      <c r="D154">
        <v>1221.3599999999999</v>
      </c>
      <c r="E154">
        <v>498.16</v>
      </c>
      <c r="F154">
        <f t="shared" si="4"/>
        <v>739.22666666666657</v>
      </c>
      <c r="G154">
        <f t="shared" si="5"/>
        <v>723.19999999999982</v>
      </c>
      <c r="H154" s="84">
        <v>0.75994455999999999</v>
      </c>
    </row>
    <row r="155" spans="1:8">
      <c r="A155">
        <v>40.9</v>
      </c>
      <c r="B155">
        <v>6.3520000000000003</v>
      </c>
      <c r="C155">
        <v>2.089</v>
      </c>
      <c r="D155">
        <v>1224.99</v>
      </c>
      <c r="E155">
        <v>498.41</v>
      </c>
      <c r="F155">
        <f t="shared" si="4"/>
        <v>740.60333333333335</v>
      </c>
      <c r="G155">
        <f t="shared" si="5"/>
        <v>726.57999999999993</v>
      </c>
      <c r="H155" s="84">
        <v>0.75978936000000008</v>
      </c>
    </row>
    <row r="156" spans="1:8">
      <c r="A156">
        <v>41.5</v>
      </c>
      <c r="B156">
        <v>6.4530000000000003</v>
      </c>
      <c r="C156">
        <v>2.1080000000000001</v>
      </c>
      <c r="D156">
        <v>1229.02</v>
      </c>
      <c r="E156">
        <v>498.82</v>
      </c>
      <c r="F156">
        <f t="shared" si="4"/>
        <v>742.21999999999991</v>
      </c>
      <c r="G156">
        <f t="shared" si="5"/>
        <v>730.2</v>
      </c>
      <c r="H156" s="84">
        <v>0.75964192000000008</v>
      </c>
    </row>
    <row r="157" spans="1:8">
      <c r="A157">
        <v>42.1</v>
      </c>
      <c r="B157">
        <v>6.556</v>
      </c>
      <c r="C157">
        <v>2.1259999999999999</v>
      </c>
      <c r="D157">
        <v>1232.8399999999999</v>
      </c>
      <c r="E157">
        <v>499.05</v>
      </c>
      <c r="F157">
        <f t="shared" si="4"/>
        <v>743.64666666666665</v>
      </c>
      <c r="G157">
        <f t="shared" si="5"/>
        <v>733.79</v>
      </c>
      <c r="H157" s="84">
        <v>0.75950224000000011</v>
      </c>
    </row>
    <row r="158" spans="1:8">
      <c r="A158">
        <v>42.7</v>
      </c>
      <c r="B158">
        <v>6.657</v>
      </c>
      <c r="C158">
        <v>2.1429999999999998</v>
      </c>
      <c r="D158">
        <v>1236.31</v>
      </c>
      <c r="E158">
        <v>499.13</v>
      </c>
      <c r="F158">
        <f t="shared" si="4"/>
        <v>744.85666666666657</v>
      </c>
      <c r="G158">
        <f t="shared" si="5"/>
        <v>737.18</v>
      </c>
      <c r="H158" s="84">
        <v>0.75937032000000004</v>
      </c>
    </row>
    <row r="159" spans="1:8">
      <c r="A159">
        <v>43.3</v>
      </c>
      <c r="B159">
        <v>6.7619999999999996</v>
      </c>
      <c r="C159">
        <v>2.161</v>
      </c>
      <c r="D159">
        <v>1239.06</v>
      </c>
      <c r="E159">
        <v>499.17</v>
      </c>
      <c r="F159">
        <f t="shared" si="4"/>
        <v>745.80000000000007</v>
      </c>
      <c r="G159">
        <f t="shared" si="5"/>
        <v>739.88999999999987</v>
      </c>
      <c r="H159" s="84">
        <v>0.75923063999999996</v>
      </c>
    </row>
    <row r="160" spans="1:8">
      <c r="A160">
        <v>43.9</v>
      </c>
      <c r="B160">
        <v>6.8659999999999997</v>
      </c>
      <c r="C160">
        <v>2.1779999999999999</v>
      </c>
      <c r="D160">
        <v>1242.5899999999999</v>
      </c>
      <c r="E160">
        <v>499.36</v>
      </c>
      <c r="F160">
        <f t="shared" si="4"/>
        <v>747.10333333333335</v>
      </c>
      <c r="G160">
        <f t="shared" si="5"/>
        <v>743.2299999999999</v>
      </c>
      <c r="H160" s="84">
        <v>0.75909872</v>
      </c>
    </row>
    <row r="161" spans="1:8">
      <c r="A161">
        <v>44.5</v>
      </c>
      <c r="B161">
        <v>6.97</v>
      </c>
      <c r="C161">
        <v>2.1949999999999998</v>
      </c>
      <c r="D161">
        <v>1246.18</v>
      </c>
      <c r="E161">
        <v>499.4</v>
      </c>
      <c r="F161">
        <f t="shared" si="4"/>
        <v>748.32666666666671</v>
      </c>
      <c r="G161">
        <f t="shared" si="5"/>
        <v>746.78000000000009</v>
      </c>
      <c r="H161" s="84">
        <v>0.75896680000000005</v>
      </c>
    </row>
    <row r="162" spans="1:8">
      <c r="A162">
        <v>45.1</v>
      </c>
      <c r="B162">
        <v>7.0759999999999996</v>
      </c>
      <c r="C162">
        <v>2.2109999999999999</v>
      </c>
      <c r="D162">
        <v>1249.23</v>
      </c>
      <c r="E162">
        <v>499.36</v>
      </c>
      <c r="F162">
        <f t="shared" si="4"/>
        <v>749.31666666666661</v>
      </c>
      <c r="G162">
        <f t="shared" si="5"/>
        <v>749.87</v>
      </c>
      <c r="H162" s="84">
        <v>0.75884264000000001</v>
      </c>
    </row>
    <row r="163" spans="1:8">
      <c r="A163">
        <v>45.6</v>
      </c>
      <c r="B163">
        <v>7.1769999999999996</v>
      </c>
      <c r="C163">
        <v>2.2280000000000002</v>
      </c>
      <c r="D163">
        <v>1252.94</v>
      </c>
      <c r="E163">
        <v>499.52</v>
      </c>
      <c r="F163">
        <f t="shared" si="4"/>
        <v>750.66</v>
      </c>
      <c r="G163">
        <f t="shared" si="5"/>
        <v>753.42000000000007</v>
      </c>
      <c r="H163" s="84">
        <v>0.75871072000000006</v>
      </c>
    </row>
    <row r="164" spans="1:8">
      <c r="A164">
        <v>46.2</v>
      </c>
      <c r="B164">
        <v>7.282</v>
      </c>
      <c r="C164">
        <v>2.2440000000000002</v>
      </c>
      <c r="D164">
        <v>1256.1500000000001</v>
      </c>
      <c r="E164">
        <v>499.65</v>
      </c>
      <c r="F164">
        <f t="shared" si="4"/>
        <v>751.81666666666661</v>
      </c>
      <c r="G164">
        <f t="shared" si="5"/>
        <v>756.50000000000011</v>
      </c>
      <c r="H164" s="84">
        <v>0.75858656000000002</v>
      </c>
    </row>
    <row r="165" spans="1:8">
      <c r="A165">
        <v>46.8</v>
      </c>
      <c r="B165">
        <v>7.3890000000000002</v>
      </c>
      <c r="C165">
        <v>2.2589999999999999</v>
      </c>
      <c r="D165">
        <v>1259.8599999999999</v>
      </c>
      <c r="E165">
        <v>499.67</v>
      </c>
      <c r="F165">
        <f t="shared" si="4"/>
        <v>753.06666666666661</v>
      </c>
      <c r="G165">
        <f t="shared" si="5"/>
        <v>760.18999999999983</v>
      </c>
      <c r="H165" s="84">
        <v>0.75847016</v>
      </c>
    </row>
    <row r="166" spans="1:8">
      <c r="A166">
        <v>47.4</v>
      </c>
      <c r="B166">
        <v>7.492</v>
      </c>
      <c r="C166">
        <v>2.274</v>
      </c>
      <c r="D166">
        <v>1264.56</v>
      </c>
      <c r="E166">
        <v>499.81</v>
      </c>
      <c r="F166">
        <f t="shared" si="4"/>
        <v>754.72666666666657</v>
      </c>
      <c r="G166">
        <f t="shared" si="5"/>
        <v>764.75</v>
      </c>
      <c r="H166" s="84">
        <v>0.75835375999999999</v>
      </c>
    </row>
    <row r="167" spans="1:8">
      <c r="A167">
        <v>48</v>
      </c>
      <c r="B167">
        <v>7.5979999999999999</v>
      </c>
      <c r="C167">
        <v>2.2879999999999998</v>
      </c>
      <c r="D167">
        <v>1268.6500000000001</v>
      </c>
      <c r="E167">
        <v>499.81</v>
      </c>
      <c r="F167">
        <f t="shared" si="4"/>
        <v>756.09</v>
      </c>
      <c r="G167">
        <f t="shared" si="5"/>
        <v>768.84000000000015</v>
      </c>
      <c r="H167" s="84">
        <v>0.75824511999999999</v>
      </c>
    </row>
    <row r="168" spans="1:8">
      <c r="A168">
        <v>48.6</v>
      </c>
      <c r="B168">
        <v>7.7</v>
      </c>
      <c r="C168">
        <v>2.3039999999999998</v>
      </c>
      <c r="D168">
        <v>1270.99</v>
      </c>
      <c r="E168">
        <v>499.92</v>
      </c>
      <c r="F168">
        <f t="shared" si="4"/>
        <v>756.94333333333327</v>
      </c>
      <c r="G168">
        <f t="shared" si="5"/>
        <v>771.06999999999994</v>
      </c>
      <c r="H168" s="84">
        <v>0.75812096000000007</v>
      </c>
    </row>
    <row r="169" spans="1:8">
      <c r="A169">
        <v>49.2</v>
      </c>
      <c r="B169">
        <v>7.8049999999999997</v>
      </c>
      <c r="C169">
        <v>2.3180000000000001</v>
      </c>
      <c r="D169">
        <v>1272.6600000000001</v>
      </c>
      <c r="E169">
        <v>499.83</v>
      </c>
      <c r="F169">
        <f t="shared" si="4"/>
        <v>757.44</v>
      </c>
      <c r="G169">
        <f t="shared" si="5"/>
        <v>772.83000000000015</v>
      </c>
      <c r="H169" s="84">
        <v>0.75801232000000007</v>
      </c>
    </row>
    <row r="170" spans="1:8">
      <c r="A170">
        <v>49.8</v>
      </c>
      <c r="B170">
        <v>7.907</v>
      </c>
      <c r="C170">
        <v>2.3319999999999999</v>
      </c>
      <c r="D170">
        <v>1275.6400000000001</v>
      </c>
      <c r="E170">
        <v>499.77</v>
      </c>
      <c r="F170">
        <f t="shared" si="4"/>
        <v>758.39333333333343</v>
      </c>
      <c r="G170">
        <f t="shared" si="5"/>
        <v>775.87000000000012</v>
      </c>
      <c r="H170" s="84">
        <v>0.75790367999999997</v>
      </c>
    </row>
    <row r="171" spans="1:8">
      <c r="A171">
        <v>50.4</v>
      </c>
      <c r="B171">
        <v>8.0090000000000003</v>
      </c>
      <c r="C171">
        <v>2.3460000000000001</v>
      </c>
      <c r="D171">
        <v>1279.21</v>
      </c>
      <c r="E171">
        <v>499.88</v>
      </c>
      <c r="F171">
        <f t="shared" si="4"/>
        <v>759.65666666666675</v>
      </c>
      <c r="G171">
        <f t="shared" si="5"/>
        <v>779.33</v>
      </c>
      <c r="H171" s="84">
        <v>0.75779503999999998</v>
      </c>
    </row>
    <row r="172" spans="1:8">
      <c r="A172">
        <v>51</v>
      </c>
      <c r="B172">
        <v>8.1110000000000007</v>
      </c>
      <c r="C172">
        <v>2.359</v>
      </c>
      <c r="D172">
        <v>1282.6099999999999</v>
      </c>
      <c r="E172">
        <v>499.83</v>
      </c>
      <c r="F172">
        <f t="shared" si="4"/>
        <v>760.75666666666666</v>
      </c>
      <c r="G172">
        <f t="shared" si="5"/>
        <v>782.78</v>
      </c>
      <c r="H172" s="84">
        <v>0.75769416000000001</v>
      </c>
    </row>
    <row r="173" spans="1:8">
      <c r="A173">
        <v>51.6</v>
      </c>
      <c r="B173">
        <v>8.2170000000000005</v>
      </c>
      <c r="C173">
        <v>2.3730000000000002</v>
      </c>
      <c r="D173">
        <v>1285.31</v>
      </c>
      <c r="E173">
        <v>499.96</v>
      </c>
      <c r="F173">
        <f t="shared" si="4"/>
        <v>761.74333333333334</v>
      </c>
      <c r="G173">
        <f t="shared" si="5"/>
        <v>785.34999999999991</v>
      </c>
      <c r="H173" s="84">
        <v>0.75758552000000001</v>
      </c>
    </row>
    <row r="174" spans="1:8">
      <c r="A174">
        <v>52.2</v>
      </c>
      <c r="B174">
        <v>8.3219999999999992</v>
      </c>
      <c r="C174">
        <v>2.3879999999999999</v>
      </c>
      <c r="D174">
        <v>1288.47</v>
      </c>
      <c r="E174">
        <v>499.92</v>
      </c>
      <c r="F174">
        <f t="shared" si="4"/>
        <v>762.77</v>
      </c>
      <c r="G174">
        <f t="shared" si="5"/>
        <v>788.55</v>
      </c>
      <c r="H174" s="84">
        <v>0.75746912</v>
      </c>
    </row>
    <row r="175" spans="1:8">
      <c r="A175">
        <v>52.9</v>
      </c>
      <c r="B175">
        <v>8.4269999999999996</v>
      </c>
      <c r="C175">
        <v>2.4020000000000001</v>
      </c>
      <c r="D175">
        <v>1291.07</v>
      </c>
      <c r="E175">
        <v>499.96</v>
      </c>
      <c r="F175">
        <f t="shared" si="4"/>
        <v>763.6633333333333</v>
      </c>
      <c r="G175">
        <f t="shared" si="5"/>
        <v>791.1099999999999</v>
      </c>
      <c r="H175" s="84">
        <v>0.75736048</v>
      </c>
    </row>
    <row r="176" spans="1:8">
      <c r="A176">
        <v>53.4</v>
      </c>
      <c r="B176">
        <v>8.5269999999999992</v>
      </c>
      <c r="C176">
        <v>2.4159999999999999</v>
      </c>
      <c r="D176">
        <v>1294.3699999999999</v>
      </c>
      <c r="E176">
        <v>500.04</v>
      </c>
      <c r="F176">
        <f t="shared" si="4"/>
        <v>764.81666666666661</v>
      </c>
      <c r="G176">
        <f t="shared" si="5"/>
        <v>794.32999999999993</v>
      </c>
      <c r="H176" s="84">
        <v>0.75725184000000001</v>
      </c>
    </row>
    <row r="177" spans="1:8">
      <c r="A177">
        <v>54</v>
      </c>
      <c r="B177">
        <v>8.6329999999999991</v>
      </c>
      <c r="C177">
        <v>2.4279999999999999</v>
      </c>
      <c r="D177">
        <v>1296.0899999999999</v>
      </c>
      <c r="E177">
        <v>500.06</v>
      </c>
      <c r="F177">
        <f t="shared" si="4"/>
        <v>765.40333333333331</v>
      </c>
      <c r="G177">
        <f t="shared" si="5"/>
        <v>796.03</v>
      </c>
      <c r="H177" s="84">
        <v>0.75715872000000006</v>
      </c>
    </row>
    <row r="178" spans="1:8">
      <c r="A178">
        <v>54.7</v>
      </c>
      <c r="B178">
        <v>8.734</v>
      </c>
      <c r="C178">
        <v>2.4390000000000001</v>
      </c>
      <c r="D178">
        <v>1296.1199999999999</v>
      </c>
      <c r="E178">
        <v>498.8</v>
      </c>
      <c r="F178">
        <f t="shared" si="4"/>
        <v>764.57333333333327</v>
      </c>
      <c r="G178">
        <f t="shared" si="5"/>
        <v>797.31999999999994</v>
      </c>
      <c r="H178" s="84">
        <v>0.75707336000000003</v>
      </c>
    </row>
    <row r="179" spans="1:8">
      <c r="A179">
        <v>55.3</v>
      </c>
      <c r="B179">
        <v>8.84</v>
      </c>
      <c r="C179">
        <v>2.4510000000000001</v>
      </c>
      <c r="D179">
        <v>1297.6500000000001</v>
      </c>
      <c r="E179">
        <v>498.24</v>
      </c>
      <c r="F179">
        <f t="shared" si="4"/>
        <v>764.71</v>
      </c>
      <c r="G179">
        <f t="shared" si="5"/>
        <v>799.41000000000008</v>
      </c>
      <c r="H179" s="84">
        <v>0.75698023999999997</v>
      </c>
    </row>
    <row r="180" spans="1:8">
      <c r="A180">
        <v>55.9</v>
      </c>
      <c r="B180">
        <v>8.9440000000000008</v>
      </c>
      <c r="C180">
        <v>2.4620000000000002</v>
      </c>
      <c r="D180">
        <v>1299.8</v>
      </c>
      <c r="E180">
        <v>497.87</v>
      </c>
      <c r="F180">
        <f t="shared" si="4"/>
        <v>765.18</v>
      </c>
      <c r="G180">
        <f t="shared" si="5"/>
        <v>801.93</v>
      </c>
      <c r="H180" s="84">
        <v>0.75689488000000005</v>
      </c>
    </row>
    <row r="181" spans="1:8">
      <c r="A181">
        <v>56.4</v>
      </c>
      <c r="B181">
        <v>9.0470000000000006</v>
      </c>
      <c r="C181">
        <v>2.4740000000000002</v>
      </c>
      <c r="D181">
        <v>1302.8800000000001</v>
      </c>
      <c r="E181">
        <v>498.63</v>
      </c>
      <c r="F181">
        <f t="shared" si="4"/>
        <v>766.71333333333348</v>
      </c>
      <c r="G181">
        <f t="shared" si="5"/>
        <v>804.25000000000011</v>
      </c>
      <c r="H181" s="84">
        <v>0.75680175999999999</v>
      </c>
    </row>
    <row r="182" spans="1:8">
      <c r="A182">
        <v>57</v>
      </c>
      <c r="B182">
        <v>9.1489999999999991</v>
      </c>
      <c r="C182">
        <v>2.4860000000000002</v>
      </c>
      <c r="D182">
        <v>1305.6099999999999</v>
      </c>
      <c r="E182">
        <v>498.84</v>
      </c>
      <c r="F182">
        <f t="shared" si="4"/>
        <v>767.76333333333332</v>
      </c>
      <c r="G182">
        <f t="shared" si="5"/>
        <v>806.77</v>
      </c>
      <c r="H182" s="84">
        <v>0.75670864000000004</v>
      </c>
    </row>
    <row r="183" spans="1:8">
      <c r="A183">
        <v>57.7</v>
      </c>
      <c r="B183">
        <v>9.2509999999999994</v>
      </c>
      <c r="C183">
        <v>2.4969999999999999</v>
      </c>
      <c r="D183">
        <v>1309.57</v>
      </c>
      <c r="E183">
        <v>499.05</v>
      </c>
      <c r="F183">
        <f t="shared" si="4"/>
        <v>769.22333333333336</v>
      </c>
      <c r="G183">
        <f t="shared" si="5"/>
        <v>810.52</v>
      </c>
      <c r="H183" s="84">
        <v>0.75662328000000001</v>
      </c>
    </row>
    <row r="184" spans="1:8">
      <c r="A184">
        <v>58.2</v>
      </c>
      <c r="B184">
        <v>9.3559999999999999</v>
      </c>
      <c r="C184">
        <v>2.508</v>
      </c>
      <c r="D184">
        <v>1311.4</v>
      </c>
      <c r="E184">
        <v>499.23</v>
      </c>
      <c r="F184">
        <f t="shared" si="4"/>
        <v>769.95333333333338</v>
      </c>
      <c r="G184">
        <f t="shared" si="5"/>
        <v>812.17000000000007</v>
      </c>
      <c r="H184" s="84">
        <v>0.75653791999999997</v>
      </c>
    </row>
    <row r="185" spans="1:8">
      <c r="A185">
        <v>58.8</v>
      </c>
      <c r="B185">
        <v>9.4610000000000003</v>
      </c>
      <c r="C185">
        <v>2.5190000000000001</v>
      </c>
      <c r="D185">
        <v>1313.29</v>
      </c>
      <c r="E185">
        <v>499.28</v>
      </c>
      <c r="F185">
        <f t="shared" si="4"/>
        <v>770.61666666666667</v>
      </c>
      <c r="G185">
        <f t="shared" si="5"/>
        <v>814.01</v>
      </c>
      <c r="H185" s="84">
        <v>0.75645255999999994</v>
      </c>
    </row>
    <row r="186" spans="1:8">
      <c r="A186">
        <v>59.4</v>
      </c>
      <c r="B186">
        <v>9.5679999999999996</v>
      </c>
      <c r="C186">
        <v>2.5299999999999998</v>
      </c>
      <c r="D186">
        <v>1315.47</v>
      </c>
      <c r="E186">
        <v>499.42</v>
      </c>
      <c r="F186">
        <f t="shared" si="4"/>
        <v>771.43666666666661</v>
      </c>
      <c r="G186">
        <f t="shared" si="5"/>
        <v>816.05</v>
      </c>
      <c r="H186" s="84">
        <v>0.75636720000000002</v>
      </c>
    </row>
    <row r="187" spans="1:8">
      <c r="A187">
        <v>60</v>
      </c>
      <c r="B187">
        <v>9.6709999999999994</v>
      </c>
      <c r="C187">
        <v>2.5409999999999999</v>
      </c>
      <c r="D187">
        <v>1317.49</v>
      </c>
      <c r="E187">
        <v>499.38</v>
      </c>
      <c r="F187">
        <f t="shared" si="4"/>
        <v>772.08333333333337</v>
      </c>
      <c r="G187">
        <f t="shared" si="5"/>
        <v>818.11</v>
      </c>
      <c r="H187" s="84">
        <v>0.75628183999999998</v>
      </c>
    </row>
    <row r="188" spans="1:8">
      <c r="A188">
        <v>60.6</v>
      </c>
      <c r="B188">
        <v>9.7720000000000002</v>
      </c>
      <c r="C188">
        <v>2.5510000000000002</v>
      </c>
      <c r="D188">
        <v>1319.55</v>
      </c>
      <c r="E188">
        <v>499.38</v>
      </c>
      <c r="F188">
        <f t="shared" si="4"/>
        <v>772.77</v>
      </c>
      <c r="G188">
        <f t="shared" si="5"/>
        <v>820.17</v>
      </c>
      <c r="H188" s="84">
        <v>0.75620423999999997</v>
      </c>
    </row>
    <row r="189" spans="1:8">
      <c r="A189">
        <v>61.2</v>
      </c>
      <c r="B189">
        <v>9.8759999999999994</v>
      </c>
      <c r="C189">
        <v>2.5609999999999999</v>
      </c>
      <c r="D189">
        <v>1321.57</v>
      </c>
      <c r="E189">
        <v>499.57</v>
      </c>
      <c r="F189">
        <f t="shared" si="4"/>
        <v>773.57</v>
      </c>
      <c r="G189">
        <f t="shared" si="5"/>
        <v>822</v>
      </c>
      <c r="H189" s="84">
        <v>0.75612663999999996</v>
      </c>
    </row>
    <row r="190" spans="1:8">
      <c r="A190">
        <v>61.8</v>
      </c>
      <c r="B190">
        <v>9.9809999999999999</v>
      </c>
      <c r="C190">
        <v>2.5710000000000002</v>
      </c>
      <c r="D190">
        <v>1323.64</v>
      </c>
      <c r="E190">
        <v>499.63</v>
      </c>
      <c r="F190">
        <f t="shared" si="4"/>
        <v>774.30000000000007</v>
      </c>
      <c r="G190">
        <f t="shared" si="5"/>
        <v>824.0100000000001</v>
      </c>
      <c r="H190" s="84">
        <v>0.75604904000000006</v>
      </c>
    </row>
    <row r="191" spans="1:8">
      <c r="A191">
        <v>62.4</v>
      </c>
      <c r="B191">
        <v>10.082000000000001</v>
      </c>
      <c r="C191">
        <v>2.581</v>
      </c>
      <c r="D191">
        <v>1325.66</v>
      </c>
      <c r="E191">
        <v>499.61</v>
      </c>
      <c r="F191">
        <f t="shared" si="4"/>
        <v>774.96</v>
      </c>
      <c r="G191">
        <f t="shared" si="5"/>
        <v>826.05000000000007</v>
      </c>
      <c r="H191" s="84">
        <v>0.75597144000000005</v>
      </c>
    </row>
    <row r="192" spans="1:8">
      <c r="A192">
        <v>63</v>
      </c>
      <c r="B192">
        <v>10.183999999999999</v>
      </c>
      <c r="C192">
        <v>2.5910000000000002</v>
      </c>
      <c r="D192">
        <v>1326.99</v>
      </c>
      <c r="E192">
        <v>499.73</v>
      </c>
      <c r="F192">
        <f t="shared" si="4"/>
        <v>775.48333333333323</v>
      </c>
      <c r="G192">
        <f t="shared" si="5"/>
        <v>827.26</v>
      </c>
      <c r="H192" s="84">
        <v>0.75589384000000004</v>
      </c>
    </row>
    <row r="193" spans="1:8">
      <c r="A193">
        <v>63.6</v>
      </c>
      <c r="B193">
        <v>10.284000000000001</v>
      </c>
      <c r="C193">
        <v>2.6</v>
      </c>
      <c r="D193">
        <v>1329.44</v>
      </c>
      <c r="E193">
        <v>499.73</v>
      </c>
      <c r="F193">
        <f t="shared" si="4"/>
        <v>776.30000000000007</v>
      </c>
      <c r="G193">
        <f t="shared" si="5"/>
        <v>829.71</v>
      </c>
      <c r="H193" s="84">
        <v>0.75582400000000005</v>
      </c>
    </row>
    <row r="194" spans="1:8">
      <c r="A194">
        <v>64.2</v>
      </c>
      <c r="B194">
        <v>10.391999999999999</v>
      </c>
      <c r="C194">
        <v>2.61</v>
      </c>
      <c r="D194">
        <v>1332.3</v>
      </c>
      <c r="E194">
        <v>499.81</v>
      </c>
      <c r="F194">
        <f t="shared" si="4"/>
        <v>777.30666666666673</v>
      </c>
      <c r="G194">
        <f t="shared" si="5"/>
        <v>832.49</v>
      </c>
      <c r="H194" s="84">
        <v>0.75574640000000004</v>
      </c>
    </row>
    <row r="195" spans="1:8">
      <c r="A195">
        <v>64.8</v>
      </c>
      <c r="B195">
        <v>10.497</v>
      </c>
      <c r="C195">
        <v>2.62</v>
      </c>
      <c r="D195">
        <v>1333.49</v>
      </c>
      <c r="E195">
        <v>499.83</v>
      </c>
      <c r="F195">
        <f t="shared" si="4"/>
        <v>777.7166666666667</v>
      </c>
      <c r="G195">
        <f t="shared" si="5"/>
        <v>833.66000000000008</v>
      </c>
      <c r="H195" s="84">
        <v>0.75566880000000003</v>
      </c>
    </row>
    <row r="196" spans="1:8">
      <c r="A196">
        <v>65.400000000000006</v>
      </c>
      <c r="B196">
        <v>10.597</v>
      </c>
      <c r="C196">
        <v>2.629</v>
      </c>
      <c r="D196">
        <v>1336.12</v>
      </c>
      <c r="E196">
        <v>500.04</v>
      </c>
      <c r="F196">
        <f t="shared" si="4"/>
        <v>778.73333333333323</v>
      </c>
      <c r="G196">
        <f t="shared" si="5"/>
        <v>836.07999999999993</v>
      </c>
      <c r="H196" s="84">
        <v>0.75559896000000004</v>
      </c>
    </row>
    <row r="197" spans="1:8">
      <c r="A197">
        <v>66</v>
      </c>
      <c r="B197">
        <v>10.698</v>
      </c>
      <c r="C197">
        <v>2.6379999999999999</v>
      </c>
      <c r="D197">
        <v>1337.77</v>
      </c>
      <c r="E197">
        <v>499.9</v>
      </c>
      <c r="F197">
        <f t="shared" si="4"/>
        <v>779.18999999999994</v>
      </c>
      <c r="G197">
        <f t="shared" si="5"/>
        <v>837.87</v>
      </c>
      <c r="H197" s="84">
        <v>0.75552912000000005</v>
      </c>
    </row>
    <row r="198" spans="1:8">
      <c r="A198">
        <v>66.599999999999994</v>
      </c>
      <c r="B198">
        <v>10.801</v>
      </c>
      <c r="C198">
        <v>2.645</v>
      </c>
      <c r="D198">
        <v>1340.5</v>
      </c>
      <c r="E198">
        <v>500.04</v>
      </c>
      <c r="F198">
        <f t="shared" si="4"/>
        <v>780.19333333333327</v>
      </c>
      <c r="G198">
        <f t="shared" si="5"/>
        <v>840.46</v>
      </c>
      <c r="H198" s="84">
        <v>0.7554748</v>
      </c>
    </row>
    <row r="199" spans="1:8">
      <c r="A199">
        <v>67.2</v>
      </c>
      <c r="B199">
        <v>10.904</v>
      </c>
      <c r="C199">
        <v>2.6539999999999999</v>
      </c>
      <c r="D199">
        <v>1342.54</v>
      </c>
      <c r="E199">
        <v>500.12</v>
      </c>
      <c r="F199">
        <f t="shared" si="4"/>
        <v>780.92666666666662</v>
      </c>
      <c r="G199">
        <f t="shared" si="5"/>
        <v>842.42</v>
      </c>
      <c r="H199" s="84">
        <v>0.75540496000000001</v>
      </c>
    </row>
    <row r="200" spans="1:8">
      <c r="A200">
        <v>67.8</v>
      </c>
      <c r="B200">
        <v>11.005000000000001</v>
      </c>
      <c r="C200">
        <v>2.6619999999999999</v>
      </c>
      <c r="D200">
        <v>1344.56</v>
      </c>
      <c r="E200">
        <v>500.17</v>
      </c>
      <c r="F200">
        <f t="shared" si="4"/>
        <v>781.63333333333333</v>
      </c>
      <c r="G200">
        <f t="shared" si="5"/>
        <v>844.38999999999987</v>
      </c>
      <c r="H200" s="84">
        <v>0.75534288000000005</v>
      </c>
    </row>
    <row r="201" spans="1:8">
      <c r="A201">
        <v>68.400000000000006</v>
      </c>
      <c r="B201">
        <v>11.106999999999999</v>
      </c>
      <c r="C201">
        <v>2.67</v>
      </c>
      <c r="D201">
        <v>1345.9</v>
      </c>
      <c r="E201">
        <v>500.17</v>
      </c>
      <c r="F201">
        <f t="shared" si="4"/>
        <v>782.08</v>
      </c>
      <c r="G201">
        <f t="shared" si="5"/>
        <v>845.73</v>
      </c>
      <c r="H201" s="84">
        <v>0.75528080000000009</v>
      </c>
    </row>
    <row r="202" spans="1:8">
      <c r="A202">
        <v>68.900000000000006</v>
      </c>
      <c r="B202">
        <v>11.208</v>
      </c>
      <c r="C202">
        <v>2.6760000000000002</v>
      </c>
      <c r="D202">
        <v>1347.95</v>
      </c>
      <c r="E202">
        <v>500.27</v>
      </c>
      <c r="F202">
        <f t="shared" si="4"/>
        <v>782.82999999999993</v>
      </c>
      <c r="G202">
        <f t="shared" si="5"/>
        <v>847.68000000000006</v>
      </c>
      <c r="H202" s="84">
        <v>0.75523424000000006</v>
      </c>
    </row>
    <row r="203" spans="1:8">
      <c r="A203">
        <v>69.5</v>
      </c>
      <c r="B203">
        <v>11.311</v>
      </c>
      <c r="C203">
        <v>2.6840000000000002</v>
      </c>
      <c r="D203">
        <v>1349.12</v>
      </c>
      <c r="E203">
        <v>499.71</v>
      </c>
      <c r="F203">
        <f t="shared" si="4"/>
        <v>782.84666666666669</v>
      </c>
      <c r="G203">
        <f t="shared" si="5"/>
        <v>849.40999999999985</v>
      </c>
      <c r="H203" s="84">
        <v>0.75517216000000009</v>
      </c>
    </row>
    <row r="204" spans="1:8">
      <c r="A204">
        <v>70.099999999999994</v>
      </c>
      <c r="B204">
        <v>11.414999999999999</v>
      </c>
      <c r="C204">
        <v>2.6890000000000001</v>
      </c>
      <c r="D204">
        <v>1348.32</v>
      </c>
      <c r="E204">
        <v>498.84</v>
      </c>
      <c r="F204">
        <f t="shared" si="4"/>
        <v>782</v>
      </c>
      <c r="G204">
        <f t="shared" si="5"/>
        <v>849.48</v>
      </c>
      <c r="H204" s="84">
        <v>0.75513336000000009</v>
      </c>
    </row>
    <row r="205" spans="1:8">
      <c r="A205">
        <v>70.7</v>
      </c>
      <c r="B205">
        <v>11.521000000000001</v>
      </c>
      <c r="C205">
        <v>2.6960000000000002</v>
      </c>
      <c r="D205">
        <v>1349.4</v>
      </c>
      <c r="E205">
        <v>498.45</v>
      </c>
      <c r="F205">
        <f t="shared" si="4"/>
        <v>782.1</v>
      </c>
      <c r="G205">
        <f t="shared" si="5"/>
        <v>850.95</v>
      </c>
      <c r="H205" s="84">
        <v>0.75507904000000003</v>
      </c>
    </row>
    <row r="206" spans="1:8">
      <c r="A206">
        <v>71.3</v>
      </c>
      <c r="B206">
        <v>11.625</v>
      </c>
      <c r="C206">
        <v>2.702</v>
      </c>
      <c r="D206">
        <v>1351.2</v>
      </c>
      <c r="E206">
        <v>498.34</v>
      </c>
      <c r="F206">
        <f t="shared" si="4"/>
        <v>782.62666666666667</v>
      </c>
      <c r="G206">
        <f t="shared" si="5"/>
        <v>852.86000000000013</v>
      </c>
      <c r="H206" s="84">
        <v>0.75503248000000001</v>
      </c>
    </row>
    <row r="207" spans="1:8">
      <c r="A207">
        <v>71.900000000000006</v>
      </c>
      <c r="B207">
        <v>11.73</v>
      </c>
      <c r="C207">
        <v>2.7109999999999999</v>
      </c>
      <c r="D207">
        <v>1354.75</v>
      </c>
      <c r="E207">
        <v>498.99</v>
      </c>
      <c r="F207">
        <f t="shared" si="4"/>
        <v>784.24333333333334</v>
      </c>
      <c r="G207">
        <f t="shared" si="5"/>
        <v>855.76</v>
      </c>
      <c r="H207" s="84">
        <v>0.75496264000000002</v>
      </c>
    </row>
    <row r="208" spans="1:8">
      <c r="A208">
        <v>72.400000000000006</v>
      </c>
      <c r="B208">
        <v>11.832000000000001</v>
      </c>
      <c r="C208">
        <v>2.7170000000000001</v>
      </c>
      <c r="D208">
        <v>1355.74</v>
      </c>
      <c r="E208">
        <v>499.09</v>
      </c>
      <c r="F208">
        <f t="shared" si="4"/>
        <v>784.64</v>
      </c>
      <c r="G208">
        <f t="shared" si="5"/>
        <v>856.65000000000009</v>
      </c>
      <c r="H208" s="84">
        <v>0.75491607999999999</v>
      </c>
    </row>
    <row r="209" spans="1:8">
      <c r="A209">
        <v>73</v>
      </c>
      <c r="B209">
        <v>11.935</v>
      </c>
      <c r="C209">
        <v>2.7240000000000002</v>
      </c>
      <c r="D209">
        <v>1358.52</v>
      </c>
      <c r="E209">
        <v>499.17</v>
      </c>
      <c r="F209">
        <f t="shared" ref="F209:F272" si="6">(D209+2*E209)/3</f>
        <v>785.62</v>
      </c>
      <c r="G209">
        <f t="shared" ref="G209:G272" si="7">D209-E209</f>
        <v>859.34999999999991</v>
      </c>
      <c r="H209" s="84">
        <v>0.75486175999999994</v>
      </c>
    </row>
    <row r="210" spans="1:8">
      <c r="A210">
        <v>73.599999999999994</v>
      </c>
      <c r="B210">
        <v>12.041</v>
      </c>
      <c r="C210">
        <v>2.73</v>
      </c>
      <c r="D210">
        <v>1360.19</v>
      </c>
      <c r="E210">
        <v>499.4</v>
      </c>
      <c r="F210">
        <f t="shared" si="6"/>
        <v>786.32999999999993</v>
      </c>
      <c r="G210">
        <f t="shared" si="7"/>
        <v>860.79000000000008</v>
      </c>
      <c r="H210" s="84">
        <v>0.75481520000000002</v>
      </c>
    </row>
    <row r="211" spans="1:8">
      <c r="A211">
        <v>74.2</v>
      </c>
      <c r="B211">
        <v>12.141999999999999</v>
      </c>
      <c r="C211">
        <v>2.7360000000000002</v>
      </c>
      <c r="D211">
        <v>1361.66</v>
      </c>
      <c r="E211">
        <v>499.38</v>
      </c>
      <c r="F211">
        <f t="shared" si="6"/>
        <v>786.80666666666673</v>
      </c>
      <c r="G211">
        <f t="shared" si="7"/>
        <v>862.28000000000009</v>
      </c>
      <c r="H211" s="84">
        <v>0.75476863999999999</v>
      </c>
    </row>
    <row r="212" spans="1:8">
      <c r="A212">
        <v>74.7</v>
      </c>
      <c r="B212">
        <v>12.244999999999999</v>
      </c>
      <c r="C212">
        <v>2.7440000000000002</v>
      </c>
      <c r="D212">
        <v>1363.36</v>
      </c>
      <c r="E212">
        <v>499.61</v>
      </c>
      <c r="F212">
        <f t="shared" si="6"/>
        <v>787.52666666666664</v>
      </c>
      <c r="G212">
        <f t="shared" si="7"/>
        <v>863.74999999999989</v>
      </c>
      <c r="H212" s="84">
        <v>0.75470656000000003</v>
      </c>
    </row>
    <row r="213" spans="1:8">
      <c r="A213">
        <v>75.3</v>
      </c>
      <c r="B213">
        <v>12.348000000000001</v>
      </c>
      <c r="C213">
        <v>2.7490000000000001</v>
      </c>
      <c r="D213">
        <v>1364.86</v>
      </c>
      <c r="E213">
        <v>499.46</v>
      </c>
      <c r="F213">
        <f t="shared" si="6"/>
        <v>787.92666666666662</v>
      </c>
      <c r="G213">
        <f t="shared" si="7"/>
        <v>865.39999999999986</v>
      </c>
      <c r="H213" s="84">
        <v>0.75466776000000002</v>
      </c>
    </row>
    <row r="214" spans="1:8">
      <c r="A214">
        <v>75.900000000000006</v>
      </c>
      <c r="B214">
        <v>12.452</v>
      </c>
      <c r="C214">
        <v>2.7549999999999999</v>
      </c>
      <c r="D214">
        <v>1366.99</v>
      </c>
      <c r="E214">
        <v>499.54</v>
      </c>
      <c r="F214">
        <f t="shared" si="6"/>
        <v>788.69</v>
      </c>
      <c r="G214">
        <f t="shared" si="7"/>
        <v>867.45</v>
      </c>
      <c r="H214" s="84">
        <v>0.7546212000000001</v>
      </c>
    </row>
    <row r="215" spans="1:8">
      <c r="A215">
        <v>76.5</v>
      </c>
      <c r="B215">
        <v>12.554</v>
      </c>
      <c r="C215">
        <v>2.762</v>
      </c>
      <c r="D215">
        <v>1368.91</v>
      </c>
      <c r="E215">
        <v>499.61</v>
      </c>
      <c r="F215">
        <f t="shared" si="6"/>
        <v>789.37666666666667</v>
      </c>
      <c r="G215">
        <f t="shared" si="7"/>
        <v>869.30000000000007</v>
      </c>
      <c r="H215" s="84">
        <v>0.75456688000000005</v>
      </c>
    </row>
    <row r="216" spans="1:8">
      <c r="A216">
        <v>77.099999999999994</v>
      </c>
      <c r="B216">
        <v>12.656000000000001</v>
      </c>
      <c r="C216">
        <v>2.7669999999999999</v>
      </c>
      <c r="D216">
        <v>1370.37</v>
      </c>
      <c r="E216">
        <v>499.63</v>
      </c>
      <c r="F216">
        <f t="shared" si="6"/>
        <v>789.87666666666667</v>
      </c>
      <c r="G216">
        <f t="shared" si="7"/>
        <v>870.7399999999999</v>
      </c>
      <c r="H216" s="84">
        <v>0.75452808000000005</v>
      </c>
    </row>
    <row r="217" spans="1:8">
      <c r="A217">
        <v>77.8</v>
      </c>
      <c r="B217">
        <v>12.762</v>
      </c>
      <c r="C217">
        <v>2.774</v>
      </c>
      <c r="D217">
        <v>1370.89</v>
      </c>
      <c r="E217">
        <v>499.34</v>
      </c>
      <c r="F217">
        <f t="shared" si="6"/>
        <v>789.85666666666668</v>
      </c>
      <c r="G217">
        <f t="shared" si="7"/>
        <v>871.55000000000018</v>
      </c>
      <c r="H217" s="84">
        <v>0.75447375999999999</v>
      </c>
    </row>
    <row r="218" spans="1:8">
      <c r="A218">
        <v>78.400000000000006</v>
      </c>
      <c r="B218">
        <v>12.862</v>
      </c>
      <c r="C218">
        <v>2.7789999999999999</v>
      </c>
      <c r="D218">
        <v>1373.7</v>
      </c>
      <c r="E218">
        <v>499.5</v>
      </c>
      <c r="F218">
        <f t="shared" si="6"/>
        <v>790.9</v>
      </c>
      <c r="G218">
        <f t="shared" si="7"/>
        <v>874.2</v>
      </c>
      <c r="H218" s="84">
        <v>0.75443495999999999</v>
      </c>
    </row>
    <row r="219" spans="1:8">
      <c r="A219">
        <v>79</v>
      </c>
      <c r="B219">
        <v>12.964</v>
      </c>
      <c r="C219">
        <v>2.7839999999999998</v>
      </c>
      <c r="D219">
        <v>1374.42</v>
      </c>
      <c r="E219">
        <v>499.61</v>
      </c>
      <c r="F219">
        <f t="shared" si="6"/>
        <v>791.21333333333348</v>
      </c>
      <c r="G219">
        <f t="shared" si="7"/>
        <v>874.81000000000006</v>
      </c>
      <c r="H219" s="84">
        <v>0.75439616000000009</v>
      </c>
    </row>
    <row r="220" spans="1:8">
      <c r="A220">
        <v>79.599999999999994</v>
      </c>
      <c r="B220">
        <v>13.066000000000001</v>
      </c>
      <c r="C220">
        <v>2.79</v>
      </c>
      <c r="D220">
        <v>1376.21</v>
      </c>
      <c r="E220">
        <v>499.77</v>
      </c>
      <c r="F220">
        <f t="shared" si="6"/>
        <v>791.91666666666663</v>
      </c>
      <c r="G220">
        <f t="shared" si="7"/>
        <v>876.44</v>
      </c>
      <c r="H220" s="84">
        <v>0.75434959999999995</v>
      </c>
    </row>
    <row r="221" spans="1:8">
      <c r="A221">
        <v>80.099999999999994</v>
      </c>
      <c r="B221">
        <v>13.167</v>
      </c>
      <c r="C221">
        <v>2.7949999999999999</v>
      </c>
      <c r="D221">
        <v>1377.97</v>
      </c>
      <c r="E221">
        <v>499.71</v>
      </c>
      <c r="F221">
        <f t="shared" si="6"/>
        <v>792.46333333333325</v>
      </c>
      <c r="G221">
        <f t="shared" si="7"/>
        <v>878.26</v>
      </c>
      <c r="H221" s="84">
        <v>0.75431079999999995</v>
      </c>
    </row>
    <row r="222" spans="1:8">
      <c r="A222">
        <v>80.7</v>
      </c>
      <c r="B222">
        <v>13.271000000000001</v>
      </c>
      <c r="C222">
        <v>2.8</v>
      </c>
      <c r="D222">
        <v>1379.26</v>
      </c>
      <c r="E222">
        <v>499.81</v>
      </c>
      <c r="F222">
        <f t="shared" si="6"/>
        <v>792.96</v>
      </c>
      <c r="G222">
        <f t="shared" si="7"/>
        <v>879.45</v>
      </c>
      <c r="H222" s="84">
        <v>0.75427200000000005</v>
      </c>
    </row>
    <row r="223" spans="1:8">
      <c r="A223">
        <v>81.3</v>
      </c>
      <c r="B223">
        <v>13.372</v>
      </c>
      <c r="C223">
        <v>2.8050000000000002</v>
      </c>
      <c r="D223">
        <v>1381.17</v>
      </c>
      <c r="E223">
        <v>499.92</v>
      </c>
      <c r="F223">
        <f t="shared" si="6"/>
        <v>793.67000000000007</v>
      </c>
      <c r="G223">
        <f t="shared" si="7"/>
        <v>881.25</v>
      </c>
      <c r="H223" s="84">
        <v>0.75423320000000005</v>
      </c>
    </row>
    <row r="224" spans="1:8">
      <c r="A224">
        <v>82</v>
      </c>
      <c r="B224">
        <v>13.477</v>
      </c>
      <c r="C224">
        <v>2.81</v>
      </c>
      <c r="D224">
        <v>1382.38</v>
      </c>
      <c r="E224">
        <v>499.96</v>
      </c>
      <c r="F224">
        <f t="shared" si="6"/>
        <v>794.1</v>
      </c>
      <c r="G224">
        <f t="shared" si="7"/>
        <v>882.42000000000007</v>
      </c>
      <c r="H224" s="84">
        <v>0.75419440000000004</v>
      </c>
    </row>
    <row r="225" spans="1:8">
      <c r="A225">
        <v>82.6</v>
      </c>
      <c r="B225">
        <v>13.584</v>
      </c>
      <c r="C225">
        <v>2.8149999999999999</v>
      </c>
      <c r="D225">
        <v>1384.63</v>
      </c>
      <c r="E225">
        <v>500.08</v>
      </c>
      <c r="F225">
        <f t="shared" si="6"/>
        <v>794.93</v>
      </c>
      <c r="G225">
        <f t="shared" si="7"/>
        <v>884.55000000000018</v>
      </c>
      <c r="H225" s="84">
        <v>0.75415560000000004</v>
      </c>
    </row>
    <row r="226" spans="1:8">
      <c r="A226">
        <v>83.1</v>
      </c>
      <c r="B226">
        <v>13.685</v>
      </c>
      <c r="C226">
        <v>2.82</v>
      </c>
      <c r="D226">
        <v>1384.68</v>
      </c>
      <c r="E226">
        <v>500.12</v>
      </c>
      <c r="F226">
        <f t="shared" si="6"/>
        <v>794.97333333333336</v>
      </c>
      <c r="G226">
        <f t="shared" si="7"/>
        <v>884.56000000000006</v>
      </c>
      <c r="H226" s="84">
        <v>0.75411680000000003</v>
      </c>
    </row>
    <row r="227" spans="1:8">
      <c r="A227">
        <v>83.7</v>
      </c>
      <c r="B227">
        <v>13.786</v>
      </c>
      <c r="C227">
        <v>2.8239999999999998</v>
      </c>
      <c r="D227">
        <v>1386.07</v>
      </c>
      <c r="E227">
        <v>500.14</v>
      </c>
      <c r="F227">
        <f t="shared" si="6"/>
        <v>795.44999999999993</v>
      </c>
      <c r="G227">
        <f t="shared" si="7"/>
        <v>885.93</v>
      </c>
      <c r="H227" s="84">
        <v>0.75408575999999994</v>
      </c>
    </row>
    <row r="228" spans="1:8">
      <c r="A228">
        <v>84.3</v>
      </c>
      <c r="B228">
        <v>13.893000000000001</v>
      </c>
      <c r="C228">
        <v>2.8279999999999998</v>
      </c>
      <c r="D228">
        <v>1387.71</v>
      </c>
      <c r="E228">
        <v>500.27</v>
      </c>
      <c r="F228">
        <f t="shared" si="6"/>
        <v>796.08333333333337</v>
      </c>
      <c r="G228">
        <f t="shared" si="7"/>
        <v>887.44</v>
      </c>
      <c r="H228" s="84">
        <v>0.75405472000000007</v>
      </c>
    </row>
    <row r="229" spans="1:8">
      <c r="A229">
        <v>84.9</v>
      </c>
      <c r="B229">
        <v>13.994999999999999</v>
      </c>
      <c r="C229">
        <v>2.831</v>
      </c>
      <c r="D229">
        <v>1387.57</v>
      </c>
      <c r="E229">
        <v>499.38</v>
      </c>
      <c r="F229">
        <f t="shared" si="6"/>
        <v>795.44333333333327</v>
      </c>
      <c r="G229">
        <f t="shared" si="7"/>
        <v>888.18999999999994</v>
      </c>
      <c r="H229" s="84">
        <v>0.75403144000000011</v>
      </c>
    </row>
    <row r="230" spans="1:8">
      <c r="A230">
        <v>85.5</v>
      </c>
      <c r="B230">
        <v>14.1</v>
      </c>
      <c r="C230">
        <v>2.8340000000000001</v>
      </c>
      <c r="D230">
        <v>1387.23</v>
      </c>
      <c r="E230">
        <v>498.9</v>
      </c>
      <c r="F230">
        <f t="shared" si="6"/>
        <v>795.00999999999988</v>
      </c>
      <c r="G230">
        <f t="shared" si="7"/>
        <v>888.33</v>
      </c>
      <c r="H230" s="84">
        <v>0.75400816000000004</v>
      </c>
    </row>
    <row r="231" spans="1:8">
      <c r="A231">
        <v>86.1</v>
      </c>
      <c r="B231">
        <v>14.202</v>
      </c>
      <c r="C231">
        <v>2.8380000000000001</v>
      </c>
      <c r="D231">
        <v>1387.27</v>
      </c>
      <c r="E231">
        <v>498.39</v>
      </c>
      <c r="F231">
        <f t="shared" si="6"/>
        <v>794.68333333333339</v>
      </c>
      <c r="G231">
        <f t="shared" si="7"/>
        <v>888.88</v>
      </c>
      <c r="H231" s="84">
        <v>0.75397712000000006</v>
      </c>
    </row>
    <row r="232" spans="1:8">
      <c r="A232">
        <v>86.7</v>
      </c>
      <c r="B232">
        <v>14.305</v>
      </c>
      <c r="C232">
        <v>2.8420000000000001</v>
      </c>
      <c r="D232">
        <v>1389.11</v>
      </c>
      <c r="E232">
        <v>498.7</v>
      </c>
      <c r="F232">
        <f t="shared" si="6"/>
        <v>795.50333333333322</v>
      </c>
      <c r="G232">
        <f t="shared" si="7"/>
        <v>890.40999999999985</v>
      </c>
      <c r="H232" s="84">
        <v>0.75394608000000007</v>
      </c>
    </row>
    <row r="233" spans="1:8">
      <c r="A233">
        <v>87.3</v>
      </c>
      <c r="B233">
        <v>14.407</v>
      </c>
      <c r="C233">
        <v>2.8460000000000001</v>
      </c>
      <c r="D233">
        <v>1391.71</v>
      </c>
      <c r="E233">
        <v>499.17</v>
      </c>
      <c r="F233">
        <f t="shared" si="6"/>
        <v>796.68333333333339</v>
      </c>
      <c r="G233">
        <f t="shared" si="7"/>
        <v>892.54</v>
      </c>
      <c r="H233" s="84">
        <v>0.75391503999999998</v>
      </c>
    </row>
    <row r="234" spans="1:8">
      <c r="A234">
        <v>87.9</v>
      </c>
      <c r="B234">
        <v>14.51</v>
      </c>
      <c r="C234">
        <v>2.85</v>
      </c>
      <c r="D234">
        <v>1393.72</v>
      </c>
      <c r="E234">
        <v>499.28</v>
      </c>
      <c r="F234">
        <f t="shared" si="6"/>
        <v>797.42666666666662</v>
      </c>
      <c r="G234">
        <f t="shared" si="7"/>
        <v>894.44</v>
      </c>
      <c r="H234" s="84">
        <v>0.753884</v>
      </c>
    </row>
    <row r="235" spans="1:8">
      <c r="A235">
        <v>88.4</v>
      </c>
      <c r="B235">
        <v>14.611000000000001</v>
      </c>
      <c r="C235">
        <v>2.8540000000000001</v>
      </c>
      <c r="D235">
        <v>1394.06</v>
      </c>
      <c r="E235">
        <v>499.46</v>
      </c>
      <c r="F235">
        <f t="shared" si="6"/>
        <v>797.66</v>
      </c>
      <c r="G235">
        <f t="shared" si="7"/>
        <v>894.59999999999991</v>
      </c>
      <c r="H235" s="84">
        <v>0.75385296000000002</v>
      </c>
    </row>
    <row r="236" spans="1:8">
      <c r="A236">
        <v>89.1</v>
      </c>
      <c r="B236">
        <v>14.715999999999999</v>
      </c>
      <c r="C236">
        <v>2.8580000000000001</v>
      </c>
      <c r="D236">
        <v>1395.82</v>
      </c>
      <c r="E236">
        <v>499.54</v>
      </c>
      <c r="F236">
        <f t="shared" si="6"/>
        <v>798.30000000000007</v>
      </c>
      <c r="G236">
        <f t="shared" si="7"/>
        <v>896.28</v>
      </c>
      <c r="H236" s="84">
        <v>0.75382192000000003</v>
      </c>
    </row>
    <row r="237" spans="1:8">
      <c r="A237">
        <v>89.7</v>
      </c>
      <c r="B237">
        <v>14.817</v>
      </c>
      <c r="C237">
        <v>2.8610000000000002</v>
      </c>
      <c r="D237">
        <v>1396.38</v>
      </c>
      <c r="E237">
        <v>499.75</v>
      </c>
      <c r="F237">
        <f t="shared" si="6"/>
        <v>798.62666666666667</v>
      </c>
      <c r="G237">
        <f t="shared" si="7"/>
        <v>896.63000000000011</v>
      </c>
      <c r="H237" s="84">
        <v>0.75379863999999996</v>
      </c>
    </row>
    <row r="238" spans="1:8">
      <c r="A238">
        <v>90.2</v>
      </c>
      <c r="B238">
        <v>14.919</v>
      </c>
      <c r="C238">
        <v>2.8650000000000002</v>
      </c>
      <c r="D238">
        <v>1398.14</v>
      </c>
      <c r="E238">
        <v>499.81</v>
      </c>
      <c r="F238">
        <f t="shared" si="6"/>
        <v>799.25333333333344</v>
      </c>
      <c r="G238">
        <f t="shared" si="7"/>
        <v>898.33000000000015</v>
      </c>
      <c r="H238" s="84">
        <v>0.75376760000000009</v>
      </c>
    </row>
    <row r="239" spans="1:8">
      <c r="A239">
        <v>90.9</v>
      </c>
      <c r="B239">
        <v>15.019</v>
      </c>
      <c r="C239">
        <v>2.8679999999999999</v>
      </c>
      <c r="D239">
        <v>1399.03</v>
      </c>
      <c r="E239">
        <v>499.77</v>
      </c>
      <c r="F239">
        <f t="shared" si="6"/>
        <v>799.5233333333332</v>
      </c>
      <c r="G239">
        <f t="shared" si="7"/>
        <v>899.26</v>
      </c>
      <c r="H239" s="84">
        <v>0.75374432000000002</v>
      </c>
    </row>
    <row r="240" spans="1:8">
      <c r="A240">
        <v>91.4</v>
      </c>
      <c r="B240">
        <v>15.119</v>
      </c>
      <c r="C240">
        <v>2.871</v>
      </c>
      <c r="D240">
        <v>1400.28</v>
      </c>
      <c r="E240">
        <v>499.92</v>
      </c>
      <c r="F240">
        <f t="shared" si="6"/>
        <v>800.04</v>
      </c>
      <c r="G240">
        <f t="shared" si="7"/>
        <v>900.3599999999999</v>
      </c>
      <c r="H240" s="84">
        <v>0.75372104000000006</v>
      </c>
    </row>
    <row r="241" spans="1:8">
      <c r="A241">
        <v>92</v>
      </c>
      <c r="B241">
        <v>15.223000000000001</v>
      </c>
      <c r="C241">
        <v>2.8740000000000001</v>
      </c>
      <c r="D241">
        <v>1401.8</v>
      </c>
      <c r="E241">
        <v>499.98</v>
      </c>
      <c r="F241">
        <f t="shared" si="6"/>
        <v>800.5866666666667</v>
      </c>
      <c r="G241">
        <f t="shared" si="7"/>
        <v>901.81999999999994</v>
      </c>
      <c r="H241" s="84">
        <v>0.75369775999999999</v>
      </c>
    </row>
    <row r="242" spans="1:8">
      <c r="A242">
        <v>92.6</v>
      </c>
      <c r="B242">
        <v>15.326000000000001</v>
      </c>
      <c r="C242">
        <v>2.8769999999999998</v>
      </c>
      <c r="D242">
        <v>1402.99</v>
      </c>
      <c r="E242">
        <v>499.9</v>
      </c>
      <c r="F242">
        <f t="shared" si="6"/>
        <v>800.93</v>
      </c>
      <c r="G242">
        <f t="shared" si="7"/>
        <v>903.09</v>
      </c>
      <c r="H242" s="84">
        <v>0.75367448000000004</v>
      </c>
    </row>
    <row r="243" spans="1:8">
      <c r="A243">
        <v>93.2</v>
      </c>
      <c r="B243">
        <v>15.430999999999999</v>
      </c>
      <c r="C243">
        <v>2.879</v>
      </c>
      <c r="D243">
        <v>1404.09</v>
      </c>
      <c r="E243">
        <v>499.96</v>
      </c>
      <c r="F243">
        <f t="shared" si="6"/>
        <v>801.33666666666659</v>
      </c>
      <c r="G243">
        <f t="shared" si="7"/>
        <v>904.12999999999988</v>
      </c>
      <c r="H243" s="84">
        <v>0.75365895999999999</v>
      </c>
    </row>
    <row r="244" spans="1:8">
      <c r="A244">
        <v>93.8</v>
      </c>
      <c r="B244">
        <v>15.534000000000001</v>
      </c>
      <c r="C244">
        <v>2.8820000000000001</v>
      </c>
      <c r="D244">
        <v>1404.7</v>
      </c>
      <c r="E244">
        <v>500.08</v>
      </c>
      <c r="F244">
        <f t="shared" si="6"/>
        <v>801.62</v>
      </c>
      <c r="G244">
        <f t="shared" si="7"/>
        <v>904.62000000000012</v>
      </c>
      <c r="H244" s="84">
        <v>0.75363568000000003</v>
      </c>
    </row>
    <row r="245" spans="1:8">
      <c r="A245">
        <v>94.4</v>
      </c>
      <c r="B245">
        <v>15.638</v>
      </c>
      <c r="C245">
        <v>2.8849999999999998</v>
      </c>
      <c r="D245">
        <v>1406.24</v>
      </c>
      <c r="E245">
        <v>500.19</v>
      </c>
      <c r="F245">
        <f t="shared" si="6"/>
        <v>802.20666666666659</v>
      </c>
      <c r="G245">
        <f t="shared" si="7"/>
        <v>906.05</v>
      </c>
      <c r="H245" s="84">
        <v>0.75361239999999996</v>
      </c>
    </row>
    <row r="246" spans="1:8">
      <c r="A246">
        <v>95</v>
      </c>
      <c r="B246">
        <v>15.741</v>
      </c>
      <c r="C246">
        <v>2.8879999999999999</v>
      </c>
      <c r="D246">
        <v>1408.1</v>
      </c>
      <c r="E246">
        <v>500.23</v>
      </c>
      <c r="F246">
        <f t="shared" si="6"/>
        <v>802.85333333333335</v>
      </c>
      <c r="G246">
        <f t="shared" si="7"/>
        <v>907.86999999999989</v>
      </c>
      <c r="H246" s="84">
        <v>0.75358912</v>
      </c>
    </row>
    <row r="247" spans="1:8">
      <c r="A247">
        <v>95.5</v>
      </c>
      <c r="B247">
        <v>15.840999999999999</v>
      </c>
      <c r="C247">
        <v>2.89</v>
      </c>
      <c r="D247">
        <v>1409.39</v>
      </c>
      <c r="E247">
        <v>500.25</v>
      </c>
      <c r="F247">
        <f t="shared" si="6"/>
        <v>803.29666666666674</v>
      </c>
      <c r="G247">
        <f t="shared" si="7"/>
        <v>909.1400000000001</v>
      </c>
      <c r="H247" s="84">
        <v>0.75357359999999995</v>
      </c>
    </row>
    <row r="248" spans="1:8">
      <c r="A248">
        <v>96.1</v>
      </c>
      <c r="B248">
        <v>15.946999999999999</v>
      </c>
      <c r="C248">
        <v>2.8919999999999999</v>
      </c>
      <c r="D248">
        <v>1410.28</v>
      </c>
      <c r="E248">
        <v>500.33</v>
      </c>
      <c r="F248">
        <f t="shared" si="6"/>
        <v>803.64666666666665</v>
      </c>
      <c r="G248">
        <f t="shared" si="7"/>
        <v>909.95</v>
      </c>
      <c r="H248" s="84">
        <v>0.75355808000000002</v>
      </c>
    </row>
    <row r="249" spans="1:8">
      <c r="A249">
        <v>96.7</v>
      </c>
      <c r="B249">
        <v>16.052</v>
      </c>
      <c r="C249">
        <v>2.895</v>
      </c>
      <c r="D249">
        <v>1411.39</v>
      </c>
      <c r="E249">
        <v>500.43</v>
      </c>
      <c r="F249">
        <f t="shared" si="6"/>
        <v>804.08333333333337</v>
      </c>
      <c r="G249">
        <f t="shared" si="7"/>
        <v>910.96</v>
      </c>
      <c r="H249" s="84">
        <v>0.75353479999999995</v>
      </c>
    </row>
    <row r="250" spans="1:8">
      <c r="A250">
        <v>97.3</v>
      </c>
      <c r="B250">
        <v>16.158000000000001</v>
      </c>
      <c r="C250">
        <v>2.8969999999999998</v>
      </c>
      <c r="D250">
        <v>1412.69</v>
      </c>
      <c r="E250">
        <v>500.35</v>
      </c>
      <c r="F250">
        <f t="shared" si="6"/>
        <v>804.46333333333348</v>
      </c>
      <c r="G250">
        <f t="shared" si="7"/>
        <v>912.34</v>
      </c>
      <c r="H250" s="84">
        <v>0.75351928000000001</v>
      </c>
    </row>
    <row r="251" spans="1:8">
      <c r="A251">
        <v>97.9</v>
      </c>
      <c r="B251">
        <v>16.260000000000002</v>
      </c>
      <c r="C251">
        <v>2.899</v>
      </c>
      <c r="D251">
        <v>1413.35</v>
      </c>
      <c r="E251">
        <v>500.37</v>
      </c>
      <c r="F251">
        <f t="shared" si="6"/>
        <v>804.69666666666672</v>
      </c>
      <c r="G251">
        <f t="shared" si="7"/>
        <v>912.9799999999999</v>
      </c>
      <c r="H251" s="84">
        <v>0.75350376000000008</v>
      </c>
    </row>
    <row r="252" spans="1:8">
      <c r="A252">
        <v>98.4</v>
      </c>
      <c r="B252">
        <v>16.36</v>
      </c>
      <c r="C252">
        <v>2.9009999999999998</v>
      </c>
      <c r="D252">
        <v>1414.07</v>
      </c>
      <c r="E252">
        <v>500.43</v>
      </c>
      <c r="F252">
        <f t="shared" si="6"/>
        <v>804.97666666666657</v>
      </c>
      <c r="G252">
        <f t="shared" si="7"/>
        <v>913.63999999999987</v>
      </c>
      <c r="H252" s="84">
        <v>0.75348824000000003</v>
      </c>
    </row>
    <row r="253" spans="1:8">
      <c r="A253">
        <v>99</v>
      </c>
      <c r="B253">
        <v>16.463999999999999</v>
      </c>
      <c r="C253">
        <v>2.9020000000000001</v>
      </c>
      <c r="D253">
        <v>1415.64</v>
      </c>
      <c r="E253">
        <v>500.43</v>
      </c>
      <c r="F253">
        <f t="shared" si="6"/>
        <v>805.5</v>
      </c>
      <c r="G253">
        <f t="shared" si="7"/>
        <v>915.21</v>
      </c>
      <c r="H253" s="84">
        <v>0.75348048000000001</v>
      </c>
    </row>
    <row r="254" spans="1:8">
      <c r="A254">
        <v>99.6</v>
      </c>
      <c r="B254">
        <v>16.568999999999999</v>
      </c>
      <c r="C254">
        <v>2.9079999999999999</v>
      </c>
      <c r="D254">
        <v>1417.54</v>
      </c>
      <c r="E254">
        <v>500.56</v>
      </c>
      <c r="F254">
        <f t="shared" si="6"/>
        <v>806.21999999999991</v>
      </c>
      <c r="G254">
        <f t="shared" si="7"/>
        <v>916.98</v>
      </c>
      <c r="H254" s="84">
        <v>0.75343391999999998</v>
      </c>
    </row>
    <row r="255" spans="1:8">
      <c r="A255">
        <v>100.3</v>
      </c>
      <c r="B255">
        <v>16.675000000000001</v>
      </c>
      <c r="C255">
        <v>2.9159999999999999</v>
      </c>
      <c r="D255">
        <v>1416.66</v>
      </c>
      <c r="E255">
        <v>499.42</v>
      </c>
      <c r="F255">
        <f t="shared" si="6"/>
        <v>805.16666666666663</v>
      </c>
      <c r="G255">
        <f t="shared" si="7"/>
        <v>917.24</v>
      </c>
      <c r="H255" s="84">
        <v>0.75337184000000001</v>
      </c>
    </row>
    <row r="256" spans="1:8">
      <c r="A256">
        <v>100.9</v>
      </c>
      <c r="B256">
        <v>16.783000000000001</v>
      </c>
      <c r="C256">
        <v>2.919</v>
      </c>
      <c r="D256">
        <v>1416.06</v>
      </c>
      <c r="E256">
        <v>498.84</v>
      </c>
      <c r="F256">
        <f t="shared" si="6"/>
        <v>804.57999999999993</v>
      </c>
      <c r="G256">
        <f t="shared" si="7"/>
        <v>917.22</v>
      </c>
      <c r="H256" s="84">
        <v>0.75334855999999994</v>
      </c>
    </row>
    <row r="257" spans="1:8">
      <c r="A257">
        <v>101.5</v>
      </c>
      <c r="B257">
        <v>16.884</v>
      </c>
      <c r="C257">
        <v>2.9140000000000001</v>
      </c>
      <c r="D257">
        <v>1415.14</v>
      </c>
      <c r="E257">
        <v>498.32</v>
      </c>
      <c r="F257">
        <f t="shared" si="6"/>
        <v>803.92666666666673</v>
      </c>
      <c r="G257">
        <f t="shared" si="7"/>
        <v>916.82000000000016</v>
      </c>
      <c r="H257" s="84">
        <v>0.75338735999999995</v>
      </c>
    </row>
    <row r="258" spans="1:8">
      <c r="A258">
        <v>102.1</v>
      </c>
      <c r="B258">
        <v>16.989000000000001</v>
      </c>
      <c r="C258">
        <v>2.915</v>
      </c>
      <c r="D258">
        <v>1417.03</v>
      </c>
      <c r="E258">
        <v>498.88</v>
      </c>
      <c r="F258">
        <f t="shared" si="6"/>
        <v>804.93</v>
      </c>
      <c r="G258">
        <f t="shared" si="7"/>
        <v>918.15</v>
      </c>
      <c r="H258" s="84">
        <v>0.75337960000000004</v>
      </c>
    </row>
    <row r="259" spans="1:8">
      <c r="A259">
        <v>102.7</v>
      </c>
      <c r="B259">
        <v>17.093</v>
      </c>
      <c r="C259">
        <v>2.9159999999999999</v>
      </c>
      <c r="D259">
        <v>1418.41</v>
      </c>
      <c r="E259">
        <v>499.11</v>
      </c>
      <c r="F259">
        <f t="shared" si="6"/>
        <v>805.54333333333341</v>
      </c>
      <c r="G259">
        <f t="shared" si="7"/>
        <v>919.30000000000007</v>
      </c>
      <c r="H259" s="84">
        <v>0.75337184000000001</v>
      </c>
    </row>
    <row r="260" spans="1:8">
      <c r="A260">
        <v>103.4</v>
      </c>
      <c r="B260">
        <v>17.196999999999999</v>
      </c>
      <c r="C260">
        <v>2.9169999999999998</v>
      </c>
      <c r="D260">
        <v>1420.46</v>
      </c>
      <c r="E260">
        <v>499.07</v>
      </c>
      <c r="F260">
        <f t="shared" si="6"/>
        <v>806.19999999999993</v>
      </c>
      <c r="G260">
        <f t="shared" si="7"/>
        <v>921.3900000000001</v>
      </c>
      <c r="H260" s="84">
        <v>0.75336407999999999</v>
      </c>
    </row>
    <row r="261" spans="1:8">
      <c r="A261">
        <v>104</v>
      </c>
      <c r="B261">
        <v>17.305</v>
      </c>
      <c r="C261">
        <v>2.919</v>
      </c>
      <c r="D261">
        <v>1421.25</v>
      </c>
      <c r="E261">
        <v>499.32</v>
      </c>
      <c r="F261">
        <f t="shared" si="6"/>
        <v>806.63</v>
      </c>
      <c r="G261">
        <f t="shared" si="7"/>
        <v>921.93000000000006</v>
      </c>
      <c r="H261" s="84">
        <v>0.75334855999999994</v>
      </c>
    </row>
    <row r="262" spans="1:8">
      <c r="A262">
        <v>104.6</v>
      </c>
      <c r="B262">
        <v>17.413</v>
      </c>
      <c r="C262">
        <v>2.9209999999999998</v>
      </c>
      <c r="D262">
        <v>1421.83</v>
      </c>
      <c r="E262">
        <v>499.38</v>
      </c>
      <c r="F262">
        <f t="shared" si="6"/>
        <v>806.86333333333334</v>
      </c>
      <c r="G262">
        <f t="shared" si="7"/>
        <v>922.44999999999993</v>
      </c>
      <c r="H262" s="84">
        <v>0.75333304000000001</v>
      </c>
    </row>
    <row r="263" spans="1:8">
      <c r="A263">
        <v>105.2</v>
      </c>
      <c r="B263">
        <v>17.515999999999998</v>
      </c>
      <c r="C263">
        <v>2.9220000000000002</v>
      </c>
      <c r="D263">
        <v>1423.28</v>
      </c>
      <c r="E263">
        <v>499.5</v>
      </c>
      <c r="F263">
        <f t="shared" si="6"/>
        <v>807.42666666666662</v>
      </c>
      <c r="G263">
        <f t="shared" si="7"/>
        <v>923.78</v>
      </c>
      <c r="H263" s="84">
        <v>0.75332527999999999</v>
      </c>
    </row>
    <row r="264" spans="1:8">
      <c r="A264">
        <v>105.8</v>
      </c>
      <c r="B264">
        <v>17.62</v>
      </c>
      <c r="C264">
        <v>2.923</v>
      </c>
      <c r="D264">
        <v>1424.13</v>
      </c>
      <c r="E264">
        <v>499.61</v>
      </c>
      <c r="F264">
        <f t="shared" si="6"/>
        <v>807.78333333333342</v>
      </c>
      <c r="G264">
        <f t="shared" si="7"/>
        <v>924.5200000000001</v>
      </c>
      <c r="H264" s="84">
        <v>0.75331752000000007</v>
      </c>
    </row>
    <row r="265" spans="1:8">
      <c r="A265">
        <v>106.4</v>
      </c>
      <c r="B265">
        <v>17.72</v>
      </c>
      <c r="C265">
        <v>2.9249999999999998</v>
      </c>
      <c r="D265">
        <v>1425.61</v>
      </c>
      <c r="E265">
        <v>499.73</v>
      </c>
      <c r="F265">
        <f t="shared" si="6"/>
        <v>808.35666666666657</v>
      </c>
      <c r="G265">
        <f t="shared" si="7"/>
        <v>925.87999999999988</v>
      </c>
      <c r="H265" s="84">
        <v>0.75330200000000003</v>
      </c>
    </row>
    <row r="266" spans="1:8">
      <c r="A266">
        <v>107</v>
      </c>
      <c r="B266">
        <v>17.827999999999999</v>
      </c>
      <c r="C266">
        <v>2.927</v>
      </c>
      <c r="D266">
        <v>1426.68</v>
      </c>
      <c r="E266">
        <v>499.92</v>
      </c>
      <c r="F266">
        <f t="shared" si="6"/>
        <v>808.84</v>
      </c>
      <c r="G266">
        <f t="shared" si="7"/>
        <v>926.76</v>
      </c>
      <c r="H266" s="84">
        <v>0.75328647999999998</v>
      </c>
    </row>
    <row r="267" spans="1:8">
      <c r="A267">
        <v>107.6</v>
      </c>
      <c r="B267">
        <v>17.928999999999998</v>
      </c>
      <c r="C267">
        <v>2.927</v>
      </c>
      <c r="D267">
        <v>1426.74</v>
      </c>
      <c r="E267">
        <v>499.98</v>
      </c>
      <c r="F267">
        <f t="shared" si="6"/>
        <v>808.9</v>
      </c>
      <c r="G267">
        <f t="shared" si="7"/>
        <v>926.76</v>
      </c>
      <c r="H267" s="84">
        <v>0.75328647999999998</v>
      </c>
    </row>
    <row r="268" spans="1:8">
      <c r="A268">
        <v>108.1</v>
      </c>
      <c r="B268">
        <v>18.029</v>
      </c>
      <c r="C268">
        <v>2.9289999999999998</v>
      </c>
      <c r="D268">
        <v>1427.42</v>
      </c>
      <c r="E268">
        <v>500.08</v>
      </c>
      <c r="F268">
        <f t="shared" si="6"/>
        <v>809.19333333333327</v>
      </c>
      <c r="G268">
        <f t="shared" si="7"/>
        <v>927.34000000000015</v>
      </c>
      <c r="H268" s="84">
        <v>0.75327096000000004</v>
      </c>
    </row>
    <row r="269" spans="1:8">
      <c r="A269">
        <v>108.7</v>
      </c>
      <c r="B269">
        <v>18.132000000000001</v>
      </c>
      <c r="C269">
        <v>2.93</v>
      </c>
      <c r="D269">
        <v>1427.71</v>
      </c>
      <c r="E269">
        <v>500.21</v>
      </c>
      <c r="F269">
        <f t="shared" si="6"/>
        <v>809.37666666666667</v>
      </c>
      <c r="G269">
        <f t="shared" si="7"/>
        <v>927.5</v>
      </c>
      <c r="H269" s="84">
        <v>0.75326320000000002</v>
      </c>
    </row>
    <row r="270" spans="1:8">
      <c r="A270">
        <v>109.3</v>
      </c>
      <c r="B270">
        <v>18.233000000000001</v>
      </c>
      <c r="C270">
        <v>2.93</v>
      </c>
      <c r="D270">
        <v>1428.47</v>
      </c>
      <c r="E270">
        <v>500.23</v>
      </c>
      <c r="F270">
        <f t="shared" si="6"/>
        <v>809.64333333333343</v>
      </c>
      <c r="G270">
        <f t="shared" si="7"/>
        <v>928.24</v>
      </c>
      <c r="H270" s="84">
        <v>0.75326320000000002</v>
      </c>
    </row>
    <row r="271" spans="1:8">
      <c r="A271">
        <v>109.8</v>
      </c>
      <c r="B271">
        <v>18.335999999999999</v>
      </c>
      <c r="C271">
        <v>2.931</v>
      </c>
      <c r="D271">
        <v>1429.17</v>
      </c>
      <c r="E271">
        <v>500.39</v>
      </c>
      <c r="F271">
        <f t="shared" si="6"/>
        <v>809.98333333333323</v>
      </c>
      <c r="G271">
        <f t="shared" si="7"/>
        <v>928.78000000000009</v>
      </c>
      <c r="H271" s="84">
        <v>0.75325544000000011</v>
      </c>
    </row>
    <row r="272" spans="1:8">
      <c r="A272">
        <v>110.4</v>
      </c>
      <c r="B272">
        <v>18.440999999999999</v>
      </c>
      <c r="C272">
        <v>2.9319999999999999</v>
      </c>
      <c r="D272">
        <v>1429.84</v>
      </c>
      <c r="E272">
        <v>500.37</v>
      </c>
      <c r="F272">
        <f t="shared" si="6"/>
        <v>810.19333333333327</v>
      </c>
      <c r="G272">
        <f t="shared" si="7"/>
        <v>929.46999999999991</v>
      </c>
      <c r="H272" s="84">
        <v>0.75324767999999998</v>
      </c>
    </row>
    <row r="273" spans="1:8">
      <c r="A273">
        <v>111</v>
      </c>
      <c r="B273">
        <v>18.542999999999999</v>
      </c>
      <c r="C273">
        <v>2.9319999999999999</v>
      </c>
      <c r="D273">
        <v>1430.13</v>
      </c>
      <c r="E273">
        <v>500.52</v>
      </c>
      <c r="F273">
        <f t="shared" ref="F273:F287" si="8">(D273+2*E273)/3</f>
        <v>810.39</v>
      </c>
      <c r="G273">
        <f t="shared" ref="G273:G287" si="9">D273-E273</f>
        <v>929.61000000000013</v>
      </c>
      <c r="H273" s="84">
        <v>0.75324767999999998</v>
      </c>
    </row>
    <row r="274" spans="1:8">
      <c r="A274">
        <v>111.6</v>
      </c>
      <c r="B274">
        <v>18.646999999999998</v>
      </c>
      <c r="C274">
        <v>2.9329999999999998</v>
      </c>
      <c r="D274">
        <v>1431.01</v>
      </c>
      <c r="E274">
        <v>500.52</v>
      </c>
      <c r="F274">
        <f t="shared" si="8"/>
        <v>810.68333333333339</v>
      </c>
      <c r="G274">
        <f t="shared" si="9"/>
        <v>930.49</v>
      </c>
      <c r="H274" s="84">
        <v>0.75323992000000006</v>
      </c>
    </row>
    <row r="275" spans="1:8">
      <c r="A275">
        <v>112.2</v>
      </c>
      <c r="B275">
        <v>18.751000000000001</v>
      </c>
      <c r="C275">
        <v>2.9329999999999998</v>
      </c>
      <c r="D275">
        <v>1431.55</v>
      </c>
      <c r="E275">
        <v>500.56</v>
      </c>
      <c r="F275">
        <f t="shared" si="8"/>
        <v>810.89</v>
      </c>
      <c r="G275">
        <f t="shared" si="9"/>
        <v>930.99</v>
      </c>
      <c r="H275" s="84">
        <v>0.75323992000000006</v>
      </c>
    </row>
    <row r="276" spans="1:8">
      <c r="A276">
        <v>112.8</v>
      </c>
      <c r="B276">
        <v>18.856999999999999</v>
      </c>
      <c r="C276">
        <v>2.9340000000000002</v>
      </c>
      <c r="D276">
        <v>1432.68</v>
      </c>
      <c r="E276">
        <v>500.66</v>
      </c>
      <c r="F276">
        <f t="shared" si="8"/>
        <v>811.33333333333337</v>
      </c>
      <c r="G276">
        <f t="shared" si="9"/>
        <v>932.02</v>
      </c>
      <c r="H276" s="84">
        <v>0.75323216000000004</v>
      </c>
    </row>
    <row r="277" spans="1:8">
      <c r="A277">
        <v>113.4</v>
      </c>
      <c r="B277">
        <v>18.957000000000001</v>
      </c>
      <c r="C277">
        <v>2.9340000000000002</v>
      </c>
      <c r="D277">
        <v>1433.52</v>
      </c>
      <c r="E277">
        <v>500.6</v>
      </c>
      <c r="F277">
        <f t="shared" si="8"/>
        <v>811.57333333333338</v>
      </c>
      <c r="G277">
        <f t="shared" si="9"/>
        <v>932.92</v>
      </c>
      <c r="H277" s="84">
        <v>0.75323216000000004</v>
      </c>
    </row>
    <row r="278" spans="1:8">
      <c r="A278">
        <v>114.1</v>
      </c>
      <c r="B278">
        <v>19.062999999999999</v>
      </c>
      <c r="C278">
        <v>2.9340000000000002</v>
      </c>
      <c r="D278">
        <v>1433.65</v>
      </c>
      <c r="E278">
        <v>500.64</v>
      </c>
      <c r="F278">
        <f t="shared" si="8"/>
        <v>811.64333333333343</v>
      </c>
      <c r="G278">
        <f t="shared" si="9"/>
        <v>933.0100000000001</v>
      </c>
      <c r="H278" s="84">
        <v>0.75323216000000004</v>
      </c>
    </row>
    <row r="279" spans="1:8">
      <c r="A279">
        <v>114.7</v>
      </c>
      <c r="B279">
        <v>19.169</v>
      </c>
      <c r="C279">
        <v>2.9340000000000002</v>
      </c>
      <c r="D279">
        <v>1434.23</v>
      </c>
      <c r="E279">
        <v>500.77</v>
      </c>
      <c r="F279">
        <f t="shared" si="8"/>
        <v>811.92333333333329</v>
      </c>
      <c r="G279">
        <f t="shared" si="9"/>
        <v>933.46</v>
      </c>
      <c r="H279" s="84">
        <v>0.75323216000000004</v>
      </c>
    </row>
    <row r="280" spans="1:8">
      <c r="A280">
        <v>115.3</v>
      </c>
      <c r="B280">
        <v>19.271000000000001</v>
      </c>
      <c r="C280">
        <v>2.9340000000000002</v>
      </c>
      <c r="D280">
        <v>1433.56</v>
      </c>
      <c r="E280">
        <v>500.17</v>
      </c>
      <c r="F280">
        <f t="shared" si="8"/>
        <v>811.30000000000007</v>
      </c>
      <c r="G280">
        <f t="shared" si="9"/>
        <v>933.38999999999987</v>
      </c>
      <c r="H280" s="84">
        <v>0.75323216000000004</v>
      </c>
    </row>
    <row r="281" spans="1:8">
      <c r="A281">
        <v>115.9</v>
      </c>
      <c r="B281">
        <v>19.378</v>
      </c>
      <c r="C281">
        <v>2.9329999999999998</v>
      </c>
      <c r="D281">
        <v>1433.01</v>
      </c>
      <c r="E281">
        <v>499.57</v>
      </c>
      <c r="F281">
        <f t="shared" si="8"/>
        <v>810.7166666666667</v>
      </c>
      <c r="G281">
        <f t="shared" si="9"/>
        <v>933.44</v>
      </c>
      <c r="H281" s="84">
        <v>0.75323992000000006</v>
      </c>
    </row>
    <row r="282" spans="1:8">
      <c r="A282">
        <v>116.5</v>
      </c>
      <c r="B282">
        <v>19.478000000000002</v>
      </c>
      <c r="C282">
        <v>2.9319999999999999</v>
      </c>
      <c r="D282">
        <v>1432.56</v>
      </c>
      <c r="E282">
        <v>498.99</v>
      </c>
      <c r="F282">
        <f t="shared" si="8"/>
        <v>810.18</v>
      </c>
      <c r="G282">
        <f t="shared" si="9"/>
        <v>933.56999999999994</v>
      </c>
      <c r="H282" s="84">
        <v>0.75324767999999998</v>
      </c>
    </row>
    <row r="283" spans="1:8">
      <c r="A283">
        <v>117.1</v>
      </c>
      <c r="B283">
        <v>19.581</v>
      </c>
      <c r="C283">
        <v>2.931</v>
      </c>
      <c r="D283">
        <v>1433.5</v>
      </c>
      <c r="E283">
        <v>499.09</v>
      </c>
      <c r="F283">
        <f t="shared" si="8"/>
        <v>810.56</v>
      </c>
      <c r="G283">
        <f t="shared" si="9"/>
        <v>934.41000000000008</v>
      </c>
      <c r="H283" s="84">
        <v>0.75325544000000011</v>
      </c>
    </row>
    <row r="284" spans="1:8">
      <c r="A284">
        <v>117.7</v>
      </c>
      <c r="B284">
        <v>19.684999999999999</v>
      </c>
      <c r="C284">
        <v>2.9319999999999999</v>
      </c>
      <c r="D284">
        <v>1435.07</v>
      </c>
      <c r="E284">
        <v>499.65</v>
      </c>
      <c r="F284">
        <f t="shared" si="8"/>
        <v>811.45666666666659</v>
      </c>
      <c r="G284">
        <f t="shared" si="9"/>
        <v>935.42</v>
      </c>
      <c r="H284" s="84">
        <v>0.75324767999999998</v>
      </c>
    </row>
    <row r="285" spans="1:8">
      <c r="A285">
        <v>118.3</v>
      </c>
      <c r="B285">
        <v>19.786999999999999</v>
      </c>
      <c r="C285">
        <v>2.931</v>
      </c>
      <c r="D285">
        <v>1436.53</v>
      </c>
      <c r="E285">
        <v>499.9</v>
      </c>
      <c r="F285">
        <f t="shared" si="8"/>
        <v>812.11</v>
      </c>
      <c r="G285">
        <f t="shared" si="9"/>
        <v>936.63</v>
      </c>
      <c r="H285" s="84">
        <v>0.75325544000000011</v>
      </c>
    </row>
    <row r="286" spans="1:8">
      <c r="A286">
        <v>118.9</v>
      </c>
      <c r="B286">
        <v>19.89</v>
      </c>
      <c r="C286">
        <v>2.9319999999999999</v>
      </c>
      <c r="D286">
        <v>1437.83</v>
      </c>
      <c r="E286">
        <v>500</v>
      </c>
      <c r="F286">
        <f t="shared" si="8"/>
        <v>812.61</v>
      </c>
      <c r="G286">
        <f t="shared" si="9"/>
        <v>937.82999999999993</v>
      </c>
      <c r="H286" s="84">
        <v>0.75324767999999998</v>
      </c>
    </row>
    <row r="287" spans="1:8">
      <c r="A287">
        <v>119.5</v>
      </c>
      <c r="B287">
        <v>19.998999999999999</v>
      </c>
      <c r="C287">
        <v>2.931</v>
      </c>
      <c r="D287">
        <v>1438.24</v>
      </c>
      <c r="E287">
        <v>500.04</v>
      </c>
      <c r="F287">
        <f t="shared" si="8"/>
        <v>812.77333333333343</v>
      </c>
      <c r="G287">
        <f t="shared" si="9"/>
        <v>938.2</v>
      </c>
      <c r="H287" s="84">
        <v>0.75325544000000011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H299"/>
  <sheetViews>
    <sheetView workbookViewId="0">
      <selection activeCell="H7" sqref="H7"/>
    </sheetView>
  </sheetViews>
  <sheetFormatPr baseColWidth="10" defaultColWidth="8.83203125" defaultRowHeight="15" x14ac:dyDescent="0"/>
  <cols>
    <col min="1" max="5" width="8.83203125" style="18"/>
    <col min="8" max="16384" width="8.83203125" style="18"/>
  </cols>
  <sheetData>
    <row r="1" spans="1:8">
      <c r="A1" s="18" t="s">
        <v>103</v>
      </c>
      <c r="D1" s="18" t="s">
        <v>104</v>
      </c>
    </row>
    <row r="2" spans="1:8">
      <c r="A2" s="18" t="s">
        <v>105</v>
      </c>
      <c r="D2" s="18" t="s">
        <v>106</v>
      </c>
    </row>
    <row r="3" spans="1:8">
      <c r="A3" s="18" t="s">
        <v>107</v>
      </c>
      <c r="D3" s="18" t="s">
        <v>108</v>
      </c>
    </row>
    <row r="4" spans="1:8">
      <c r="A4" s="18" t="s">
        <v>109</v>
      </c>
      <c r="D4" s="18" t="s">
        <v>110</v>
      </c>
    </row>
    <row r="5" spans="1:8">
      <c r="A5" s="18" t="s">
        <v>111</v>
      </c>
      <c r="B5" s="18" t="s">
        <v>112</v>
      </c>
      <c r="D5" s="18" t="s">
        <v>113</v>
      </c>
    </row>
    <row r="6" spans="1:8">
      <c r="A6" s="18" t="s">
        <v>114</v>
      </c>
      <c r="B6" s="18" t="s">
        <v>115</v>
      </c>
      <c r="D6" s="18" t="s">
        <v>116</v>
      </c>
    </row>
    <row r="7" spans="1:8">
      <c r="A7" s="18" t="s">
        <v>117</v>
      </c>
      <c r="B7" s="18" t="s">
        <v>118</v>
      </c>
      <c r="C7" s="18" t="s">
        <v>119</v>
      </c>
      <c r="D7" s="18" t="s">
        <v>120</v>
      </c>
    </row>
    <row r="8" spans="1:8">
      <c r="A8" s="18" t="s">
        <v>121</v>
      </c>
      <c r="B8" s="18" t="s">
        <v>122</v>
      </c>
      <c r="D8" s="18" t="s">
        <v>123</v>
      </c>
    </row>
    <row r="9" spans="1:8">
      <c r="A9" s="18" t="s">
        <v>124</v>
      </c>
      <c r="B9" s="18" t="s">
        <v>125</v>
      </c>
      <c r="C9" s="18" t="s">
        <v>126</v>
      </c>
      <c r="D9" s="18" t="s">
        <v>127</v>
      </c>
    </row>
    <row r="10" spans="1:8">
      <c r="A10" s="18" t="s">
        <v>128</v>
      </c>
      <c r="B10" s="18" t="s">
        <v>129</v>
      </c>
      <c r="C10" s="18" t="s">
        <v>130</v>
      </c>
      <c r="D10" s="18" t="s">
        <v>131</v>
      </c>
    </row>
    <row r="11" spans="1:8">
      <c r="A11" s="18" t="s">
        <v>132</v>
      </c>
      <c r="B11" s="18" t="s">
        <v>133</v>
      </c>
      <c r="C11" s="18" t="s">
        <v>134</v>
      </c>
      <c r="D11" s="18" t="s">
        <v>131</v>
      </c>
    </row>
    <row r="12" spans="1:8">
      <c r="A12" s="18" t="s">
        <v>135</v>
      </c>
      <c r="B12" s="18" t="s">
        <v>136</v>
      </c>
      <c r="C12" s="18" t="s">
        <v>16</v>
      </c>
      <c r="D12" s="18" t="s">
        <v>137</v>
      </c>
    </row>
    <row r="14" spans="1:8">
      <c r="A14" t="s">
        <v>96</v>
      </c>
      <c r="B14" s="18" t="s">
        <v>97</v>
      </c>
      <c r="C14" s="18" t="s">
        <v>98</v>
      </c>
      <c r="D14" s="18" t="s">
        <v>99</v>
      </c>
      <c r="E14" s="18" t="s">
        <v>100</v>
      </c>
      <c r="F14" t="s">
        <v>101</v>
      </c>
      <c r="G14" t="s">
        <v>17</v>
      </c>
      <c r="H14" t="s">
        <v>37</v>
      </c>
    </row>
    <row r="15" spans="1:8">
      <c r="A15" t="s">
        <v>102</v>
      </c>
      <c r="B15" s="18" t="s">
        <v>12</v>
      </c>
      <c r="C15" s="18" t="s">
        <v>12</v>
      </c>
      <c r="D15" s="18" t="s">
        <v>16</v>
      </c>
      <c r="E15" s="18" t="s">
        <v>16</v>
      </c>
      <c r="F15" t="s">
        <v>16</v>
      </c>
      <c r="G15" t="s">
        <v>16</v>
      </c>
      <c r="H15" t="s">
        <v>139</v>
      </c>
    </row>
    <row r="16" spans="1:8">
      <c r="A16">
        <v>0</v>
      </c>
      <c r="B16" s="18">
        <v>0</v>
      </c>
      <c r="C16" s="18">
        <v>0</v>
      </c>
      <c r="D16" s="18">
        <v>129.96</v>
      </c>
      <c r="E16" s="18">
        <v>129.76</v>
      </c>
      <c r="F16">
        <f>(D16+2*E16)/3</f>
        <v>129.82666666666668</v>
      </c>
      <c r="G16">
        <f>D16-E16</f>
        <v>0.20000000000001705</v>
      </c>
      <c r="H16" s="84">
        <v>0.58692369</v>
      </c>
    </row>
    <row r="17" spans="1:8">
      <c r="A17">
        <v>1</v>
      </c>
      <c r="B17" s="18">
        <v>2.7E-2</v>
      </c>
      <c r="C17" s="18">
        <v>1.2999999999999999E-2</v>
      </c>
      <c r="D17" s="18">
        <v>167.45</v>
      </c>
      <c r="E17" s="18">
        <v>129.63999999999999</v>
      </c>
      <c r="F17">
        <f>(D17+2*E17)/3</f>
        <v>142.24333333333331</v>
      </c>
      <c r="G17">
        <f t="shared" ref="G17:G80" si="0">D17-E17</f>
        <v>37.81</v>
      </c>
      <c r="H17" s="84">
        <v>0.58685324999999999</v>
      </c>
    </row>
    <row r="18" spans="1:8">
      <c r="A18">
        <v>1.3</v>
      </c>
      <c r="B18" s="18">
        <v>5.2999999999999999E-2</v>
      </c>
      <c r="C18" s="18">
        <v>2.5000000000000001E-2</v>
      </c>
      <c r="D18" s="18">
        <v>190.09</v>
      </c>
      <c r="E18" s="18">
        <v>129.63999999999999</v>
      </c>
      <c r="F18">
        <f>(D18+2*E18)/3</f>
        <v>149.79</v>
      </c>
      <c r="G18">
        <f t="shared" si="0"/>
        <v>60.450000000000017</v>
      </c>
      <c r="H18" s="84">
        <v>0.58679455000000003</v>
      </c>
    </row>
    <row r="19" spans="1:8">
      <c r="A19">
        <v>1.6</v>
      </c>
      <c r="B19" s="18">
        <v>7.9000000000000001E-2</v>
      </c>
      <c r="C19" s="18">
        <v>3.5000000000000003E-2</v>
      </c>
      <c r="D19" s="18">
        <v>210.62</v>
      </c>
      <c r="E19" s="18">
        <v>129.76</v>
      </c>
      <c r="F19">
        <f>(D19+2*E19)/3</f>
        <v>156.71333333333334</v>
      </c>
      <c r="G19">
        <f t="shared" si="0"/>
        <v>80.860000000000014</v>
      </c>
      <c r="H19" s="84">
        <v>0.58673584999999995</v>
      </c>
    </row>
    <row r="20" spans="1:8">
      <c r="A20">
        <v>2.1</v>
      </c>
      <c r="B20" s="18">
        <v>0.105</v>
      </c>
      <c r="C20" s="18">
        <v>4.4999999999999998E-2</v>
      </c>
      <c r="D20" s="18">
        <v>229.77</v>
      </c>
      <c r="E20" s="18">
        <v>129.51</v>
      </c>
      <c r="F20">
        <f>(D20+2*E20)/3</f>
        <v>162.92999999999998</v>
      </c>
      <c r="G20">
        <f t="shared" si="0"/>
        <v>100.26000000000002</v>
      </c>
      <c r="H20" s="84">
        <v>0.58668301999999994</v>
      </c>
    </row>
    <row r="21" spans="1:8">
      <c r="A21">
        <v>2.7</v>
      </c>
      <c r="B21" s="18">
        <v>0.13100000000000001</v>
      </c>
      <c r="C21" s="18">
        <v>5.3999999999999999E-2</v>
      </c>
      <c r="D21" s="18">
        <v>247.9</v>
      </c>
      <c r="E21" s="18">
        <v>129.88</v>
      </c>
      <c r="F21">
        <f>(D21+2*E21)/3</f>
        <v>169.22</v>
      </c>
      <c r="G21">
        <f t="shared" si="0"/>
        <v>118.02000000000001</v>
      </c>
      <c r="H21" s="84">
        <v>0.58663018999999994</v>
      </c>
    </row>
    <row r="22" spans="1:8">
      <c r="A22">
        <v>3.3</v>
      </c>
      <c r="B22" s="18">
        <v>0.158</v>
      </c>
      <c r="C22" s="18">
        <v>6.3E-2</v>
      </c>
      <c r="D22" s="18">
        <v>264.27999999999997</v>
      </c>
      <c r="E22" s="18">
        <v>129.51</v>
      </c>
      <c r="F22">
        <f>(D22+2*E22)/3</f>
        <v>174.43333333333331</v>
      </c>
      <c r="G22">
        <f t="shared" si="0"/>
        <v>134.76999999999998</v>
      </c>
      <c r="H22" s="84">
        <v>0.58658323000000001</v>
      </c>
    </row>
    <row r="23" spans="1:8">
      <c r="A23">
        <v>3.7</v>
      </c>
      <c r="B23" s="18">
        <v>0.184</v>
      </c>
      <c r="C23" s="18">
        <v>7.0999999999999994E-2</v>
      </c>
      <c r="D23" s="18">
        <v>280.22000000000003</v>
      </c>
      <c r="E23" s="18">
        <v>129.51</v>
      </c>
      <c r="F23">
        <f>(D23+2*E23)/3</f>
        <v>179.74666666666667</v>
      </c>
      <c r="G23">
        <f t="shared" si="0"/>
        <v>150.71000000000004</v>
      </c>
      <c r="H23" s="84">
        <v>0.5865480099999999</v>
      </c>
    </row>
    <row r="24" spans="1:8">
      <c r="A24">
        <v>4.0999999999999996</v>
      </c>
      <c r="B24" s="18">
        <v>0.21</v>
      </c>
      <c r="C24" s="18">
        <v>7.6999999999999999E-2</v>
      </c>
      <c r="D24" s="18">
        <v>295.05</v>
      </c>
      <c r="E24" s="18">
        <v>129.63999999999999</v>
      </c>
      <c r="F24">
        <f>(D24+2*E24)/3</f>
        <v>184.77666666666664</v>
      </c>
      <c r="G24">
        <f t="shared" si="0"/>
        <v>165.41000000000003</v>
      </c>
      <c r="H24" s="84">
        <v>0.58651279000000001</v>
      </c>
    </row>
    <row r="25" spans="1:8">
      <c r="A25">
        <v>4.4000000000000004</v>
      </c>
      <c r="B25" s="18">
        <v>0.23699999999999999</v>
      </c>
      <c r="C25" s="18">
        <v>8.3000000000000004E-2</v>
      </c>
      <c r="D25" s="18">
        <v>308.95</v>
      </c>
      <c r="E25" s="18">
        <v>129.63999999999999</v>
      </c>
      <c r="F25">
        <f>(D25+2*E25)/3</f>
        <v>189.41</v>
      </c>
      <c r="G25">
        <f t="shared" si="0"/>
        <v>179.31</v>
      </c>
      <c r="H25" s="84">
        <v>0.58648343999999997</v>
      </c>
    </row>
    <row r="26" spans="1:8">
      <c r="A26">
        <v>4.7</v>
      </c>
      <c r="B26" s="18">
        <v>0.26200000000000001</v>
      </c>
      <c r="C26" s="18">
        <v>8.7999999999999995E-2</v>
      </c>
      <c r="D26" s="18">
        <v>322</v>
      </c>
      <c r="E26" s="18">
        <v>129.38999999999999</v>
      </c>
      <c r="F26">
        <f>(D26+2*E26)/3</f>
        <v>193.59333333333333</v>
      </c>
      <c r="G26">
        <f t="shared" si="0"/>
        <v>192.61</v>
      </c>
      <c r="H26" s="84">
        <v>0.58645996</v>
      </c>
    </row>
    <row r="27" spans="1:8">
      <c r="A27">
        <v>5.0999999999999996</v>
      </c>
      <c r="B27" s="18">
        <v>0.28799999999999998</v>
      </c>
      <c r="C27" s="18">
        <v>9.1999999999999998E-2</v>
      </c>
      <c r="D27" s="18">
        <v>334.72</v>
      </c>
      <c r="E27" s="18">
        <v>129.63999999999999</v>
      </c>
      <c r="F27">
        <f>(D27+2*E27)/3</f>
        <v>198</v>
      </c>
      <c r="G27">
        <f t="shared" si="0"/>
        <v>205.08000000000004</v>
      </c>
      <c r="H27" s="84">
        <v>0.58643648000000004</v>
      </c>
    </row>
    <row r="28" spans="1:8">
      <c r="A28">
        <v>5.3</v>
      </c>
      <c r="B28" s="18">
        <v>0.313</v>
      </c>
      <c r="C28" s="18">
        <v>9.6000000000000002E-2</v>
      </c>
      <c r="D28" s="18">
        <v>345.93</v>
      </c>
      <c r="E28" s="18">
        <v>129.38999999999999</v>
      </c>
      <c r="F28">
        <f>(D28+2*E28)/3</f>
        <v>201.57000000000002</v>
      </c>
      <c r="G28">
        <f t="shared" si="0"/>
        <v>216.54000000000002</v>
      </c>
      <c r="H28" s="84">
        <v>0.58642474</v>
      </c>
    </row>
    <row r="29" spans="1:8">
      <c r="A29">
        <v>5.6</v>
      </c>
      <c r="B29" s="18">
        <v>0.33900000000000002</v>
      </c>
      <c r="C29" s="18">
        <v>9.8000000000000004E-2</v>
      </c>
      <c r="D29" s="18">
        <v>357.14</v>
      </c>
      <c r="E29" s="18">
        <v>129.76</v>
      </c>
      <c r="F29">
        <f>(D29+2*E29)/3</f>
        <v>205.55333333333331</v>
      </c>
      <c r="G29">
        <f t="shared" si="0"/>
        <v>227.38</v>
      </c>
      <c r="H29" s="84">
        <v>0.58641299999999996</v>
      </c>
    </row>
    <row r="30" spans="1:8">
      <c r="A30">
        <v>5.9</v>
      </c>
      <c r="B30" s="18">
        <v>0.36399999999999999</v>
      </c>
      <c r="C30" s="18">
        <v>0.1</v>
      </c>
      <c r="D30" s="18">
        <v>367.41</v>
      </c>
      <c r="E30" s="18">
        <v>129.38999999999999</v>
      </c>
      <c r="F30">
        <f>(D30+2*E30)/3</f>
        <v>208.73000000000002</v>
      </c>
      <c r="G30">
        <f t="shared" si="0"/>
        <v>238.02000000000004</v>
      </c>
      <c r="H30" s="84">
        <v>0.58640713</v>
      </c>
    </row>
    <row r="31" spans="1:8">
      <c r="A31">
        <v>6.1</v>
      </c>
      <c r="B31" s="18">
        <v>0.39</v>
      </c>
      <c r="C31" s="18">
        <v>0.10100000000000001</v>
      </c>
      <c r="D31" s="18">
        <v>377.92</v>
      </c>
      <c r="E31" s="18">
        <v>129.88</v>
      </c>
      <c r="F31">
        <f>(D31+2*E31)/3</f>
        <v>212.56000000000003</v>
      </c>
      <c r="G31">
        <f t="shared" si="0"/>
        <v>248.04000000000002</v>
      </c>
      <c r="H31" s="84">
        <v>0.58640713</v>
      </c>
    </row>
    <row r="32" spans="1:8">
      <c r="A32">
        <v>6.4</v>
      </c>
      <c r="B32" s="18">
        <v>0.41599999999999998</v>
      </c>
      <c r="C32" s="18">
        <v>0.10100000000000001</v>
      </c>
      <c r="D32" s="18">
        <v>387.17</v>
      </c>
      <c r="E32" s="18">
        <v>129.51</v>
      </c>
      <c r="F32">
        <f>(D32+2*E32)/3</f>
        <v>215.39666666666668</v>
      </c>
      <c r="G32">
        <f t="shared" si="0"/>
        <v>257.66000000000003</v>
      </c>
      <c r="H32" s="84">
        <v>0.58640713</v>
      </c>
    </row>
    <row r="33" spans="1:8">
      <c r="A33">
        <v>6.6</v>
      </c>
      <c r="B33" s="18">
        <v>0.441</v>
      </c>
      <c r="C33" s="18">
        <v>0.10100000000000001</v>
      </c>
      <c r="D33" s="18">
        <v>395.89</v>
      </c>
      <c r="E33" s="18">
        <v>129.63999999999999</v>
      </c>
      <c r="F33">
        <f>(D33+2*E33)/3</f>
        <v>218.39</v>
      </c>
      <c r="G33">
        <f t="shared" si="0"/>
        <v>266.25</v>
      </c>
      <c r="H33" s="84">
        <v>0.58641886999999993</v>
      </c>
    </row>
    <row r="34" spans="1:8">
      <c r="A34">
        <v>6.9</v>
      </c>
      <c r="B34" s="18">
        <v>0.46700000000000003</v>
      </c>
      <c r="C34" s="18">
        <v>9.9000000000000005E-2</v>
      </c>
      <c r="D34" s="18">
        <v>404.73</v>
      </c>
      <c r="E34" s="18">
        <v>129.88</v>
      </c>
      <c r="F34">
        <f>(D34+2*E34)/3</f>
        <v>221.49666666666667</v>
      </c>
      <c r="G34">
        <f t="shared" si="0"/>
        <v>274.85000000000002</v>
      </c>
      <c r="H34" s="84">
        <v>0.58643060999999996</v>
      </c>
    </row>
    <row r="35" spans="1:8">
      <c r="A35">
        <v>7.1</v>
      </c>
      <c r="B35" s="18">
        <v>0.49299999999999999</v>
      </c>
      <c r="C35" s="18">
        <v>9.7000000000000003E-2</v>
      </c>
      <c r="D35" s="18">
        <v>412.87</v>
      </c>
      <c r="E35" s="18">
        <v>129.63999999999999</v>
      </c>
      <c r="F35">
        <f>(D35+2*E35)/3</f>
        <v>224.04999999999998</v>
      </c>
      <c r="G35">
        <f t="shared" si="0"/>
        <v>283.23</v>
      </c>
      <c r="H35" s="84">
        <v>0.58644235</v>
      </c>
    </row>
    <row r="36" spans="1:8">
      <c r="A36">
        <v>7.3</v>
      </c>
      <c r="B36" s="18">
        <v>0.51900000000000002</v>
      </c>
      <c r="C36" s="18">
        <v>9.5000000000000001E-2</v>
      </c>
      <c r="D36" s="18">
        <v>420.68</v>
      </c>
      <c r="E36" s="18">
        <v>129.88</v>
      </c>
      <c r="F36">
        <f>(D36+2*E36)/3</f>
        <v>226.81333333333336</v>
      </c>
      <c r="G36">
        <f t="shared" si="0"/>
        <v>290.8</v>
      </c>
      <c r="H36" s="84">
        <v>0.58645996</v>
      </c>
    </row>
    <row r="37" spans="1:8">
      <c r="A37">
        <v>7.4</v>
      </c>
      <c r="B37" s="18">
        <v>0.54400000000000004</v>
      </c>
      <c r="C37" s="18">
        <v>9.1999999999999998E-2</v>
      </c>
      <c r="D37" s="18">
        <v>427.93</v>
      </c>
      <c r="E37" s="18">
        <v>129.76</v>
      </c>
      <c r="F37">
        <f>(D37+2*E37)/3</f>
        <v>229.15</v>
      </c>
      <c r="G37">
        <f t="shared" si="0"/>
        <v>298.17</v>
      </c>
      <c r="H37" s="84">
        <v>0.58648343999999997</v>
      </c>
    </row>
    <row r="38" spans="1:8">
      <c r="A38">
        <v>7.6</v>
      </c>
      <c r="B38" s="18">
        <v>0.56999999999999995</v>
      </c>
      <c r="C38" s="18">
        <v>8.7999999999999995E-2</v>
      </c>
      <c r="D38" s="18">
        <v>434.8</v>
      </c>
      <c r="E38" s="18">
        <v>129.88</v>
      </c>
      <c r="F38">
        <f>(D38+2*E38)/3</f>
        <v>231.51999999999998</v>
      </c>
      <c r="G38">
        <f t="shared" si="0"/>
        <v>304.92</v>
      </c>
      <c r="H38" s="84">
        <v>0.58651279000000001</v>
      </c>
    </row>
    <row r="39" spans="1:8">
      <c r="A39">
        <v>7.8</v>
      </c>
      <c r="B39" s="18">
        <v>0.59499999999999997</v>
      </c>
      <c r="C39" s="18">
        <v>8.3000000000000004E-2</v>
      </c>
      <c r="D39" s="18">
        <v>441.43</v>
      </c>
      <c r="E39" s="18">
        <v>129.76</v>
      </c>
      <c r="F39">
        <f>(D39+2*E39)/3</f>
        <v>233.65</v>
      </c>
      <c r="G39">
        <f t="shared" si="0"/>
        <v>311.67</v>
      </c>
      <c r="H39" s="84">
        <v>0.58654213999999993</v>
      </c>
    </row>
    <row r="40" spans="1:8">
      <c r="A40">
        <v>8</v>
      </c>
      <c r="B40" s="18">
        <v>0.621</v>
      </c>
      <c r="C40" s="18">
        <v>7.8E-2</v>
      </c>
      <c r="D40" s="18">
        <v>447.77</v>
      </c>
      <c r="E40" s="18">
        <v>129.76</v>
      </c>
      <c r="F40">
        <f>(D40+2*E40)/3</f>
        <v>235.76333333333332</v>
      </c>
      <c r="G40">
        <f t="shared" si="0"/>
        <v>318.01</v>
      </c>
      <c r="H40" s="84">
        <v>0.58657148999999997</v>
      </c>
    </row>
    <row r="41" spans="1:8">
      <c r="A41">
        <v>8.1</v>
      </c>
      <c r="B41" s="18">
        <v>0.64600000000000002</v>
      </c>
      <c r="C41" s="18">
        <v>7.2999999999999995E-2</v>
      </c>
      <c r="D41" s="18">
        <v>453.63</v>
      </c>
      <c r="E41" s="18">
        <v>129.88</v>
      </c>
      <c r="F41">
        <f>(D41+2*E41)/3</f>
        <v>237.79666666666665</v>
      </c>
      <c r="G41">
        <f t="shared" si="0"/>
        <v>323.75</v>
      </c>
      <c r="H41" s="84">
        <v>0.58660670999999998</v>
      </c>
    </row>
    <row r="42" spans="1:8">
      <c r="A42">
        <v>8.3000000000000007</v>
      </c>
      <c r="B42" s="18">
        <v>0.67300000000000004</v>
      </c>
      <c r="C42" s="18">
        <v>6.7000000000000004E-2</v>
      </c>
      <c r="D42" s="18">
        <v>459.23</v>
      </c>
      <c r="E42" s="18">
        <v>129.76</v>
      </c>
      <c r="F42">
        <f>(D42+2*E42)/3</f>
        <v>239.58333333333334</v>
      </c>
      <c r="G42">
        <f t="shared" si="0"/>
        <v>329.47</v>
      </c>
      <c r="H42" s="84">
        <v>0.58664779999999994</v>
      </c>
    </row>
    <row r="43" spans="1:8">
      <c r="A43">
        <v>8.5</v>
      </c>
      <c r="B43" s="18">
        <v>0.69799999999999995</v>
      </c>
      <c r="C43" s="18">
        <v>0.06</v>
      </c>
      <c r="D43" s="18">
        <v>465.12</v>
      </c>
      <c r="E43" s="18">
        <v>130.12</v>
      </c>
      <c r="F43">
        <f>(D43+2*E43)/3</f>
        <v>241.78666666666666</v>
      </c>
      <c r="G43">
        <f t="shared" si="0"/>
        <v>335</v>
      </c>
      <c r="H43" s="84">
        <v>0.58668888999999991</v>
      </c>
    </row>
    <row r="44" spans="1:8">
      <c r="A44">
        <v>8.6</v>
      </c>
      <c r="B44" s="18">
        <v>0.72299999999999998</v>
      </c>
      <c r="C44" s="18">
        <v>5.2999999999999999E-2</v>
      </c>
      <c r="D44" s="18">
        <v>469.83</v>
      </c>
      <c r="E44" s="18">
        <v>130.12</v>
      </c>
      <c r="F44">
        <f>(D44+2*E44)/3</f>
        <v>243.35666666666665</v>
      </c>
      <c r="G44">
        <f t="shared" si="0"/>
        <v>339.71</v>
      </c>
      <c r="H44" s="84">
        <v>0.58672997999999998</v>
      </c>
    </row>
    <row r="45" spans="1:8">
      <c r="A45">
        <v>8.8000000000000007</v>
      </c>
      <c r="B45" s="18">
        <v>0.748</v>
      </c>
      <c r="C45" s="18">
        <v>4.5999999999999999E-2</v>
      </c>
      <c r="D45" s="18">
        <v>474.42</v>
      </c>
      <c r="E45" s="18">
        <v>130</v>
      </c>
      <c r="F45">
        <f>(D45+2*E45)/3</f>
        <v>244.8066666666667</v>
      </c>
      <c r="G45">
        <f t="shared" si="0"/>
        <v>344.42</v>
      </c>
      <c r="H45" s="84">
        <v>0.58677693999999991</v>
      </c>
    </row>
    <row r="46" spans="1:8">
      <c r="A46">
        <v>9</v>
      </c>
      <c r="B46" s="18">
        <v>0.77500000000000002</v>
      </c>
      <c r="C46" s="18">
        <v>3.7999999999999999E-2</v>
      </c>
      <c r="D46" s="18">
        <v>479.48</v>
      </c>
      <c r="E46" s="18">
        <v>130.36000000000001</v>
      </c>
      <c r="F46">
        <f>(D46+2*E46)/3</f>
        <v>246.73333333333335</v>
      </c>
      <c r="G46">
        <f t="shared" si="0"/>
        <v>349.12</v>
      </c>
      <c r="H46" s="84">
        <v>0.58682976999999992</v>
      </c>
    </row>
    <row r="47" spans="1:8">
      <c r="A47">
        <v>9.1</v>
      </c>
      <c r="B47" s="18">
        <v>0.80100000000000005</v>
      </c>
      <c r="C47" s="18">
        <v>2.9000000000000001E-2</v>
      </c>
      <c r="D47" s="18">
        <v>483.9</v>
      </c>
      <c r="E47" s="18">
        <v>130.49</v>
      </c>
      <c r="F47">
        <f>(D47+2*E47)/3</f>
        <v>248.29333333333332</v>
      </c>
      <c r="G47">
        <f t="shared" si="0"/>
        <v>353.40999999999997</v>
      </c>
      <c r="H47" s="84">
        <v>0.58688260000000003</v>
      </c>
    </row>
    <row r="48" spans="1:8">
      <c r="A48">
        <v>9.3000000000000007</v>
      </c>
      <c r="B48" s="18">
        <v>0.82899999999999996</v>
      </c>
      <c r="C48" s="18">
        <v>0.02</v>
      </c>
      <c r="D48" s="18">
        <v>487.41</v>
      </c>
      <c r="E48" s="18">
        <v>130.12</v>
      </c>
      <c r="F48">
        <f>(D48+2*E48)/3</f>
        <v>249.2166666666667</v>
      </c>
      <c r="G48">
        <f t="shared" si="0"/>
        <v>357.29</v>
      </c>
      <c r="H48" s="84">
        <v>0.58693542999999992</v>
      </c>
    </row>
    <row r="49" spans="1:8">
      <c r="A49">
        <v>9.5</v>
      </c>
      <c r="B49" s="18">
        <v>0.85399999999999998</v>
      </c>
      <c r="C49" s="18">
        <v>1.0999999999999999E-2</v>
      </c>
      <c r="D49" s="18">
        <v>491.02</v>
      </c>
      <c r="E49" s="18">
        <v>130.24</v>
      </c>
      <c r="F49">
        <f>(D49+2*E49)/3</f>
        <v>250.5</v>
      </c>
      <c r="G49">
        <f t="shared" si="0"/>
        <v>360.78</v>
      </c>
      <c r="H49" s="84">
        <v>0.58699413</v>
      </c>
    </row>
    <row r="50" spans="1:8">
      <c r="A50">
        <v>9.6999999999999993</v>
      </c>
      <c r="B50" s="18">
        <v>0.88100000000000001</v>
      </c>
      <c r="C50" s="18">
        <v>1E-3</v>
      </c>
      <c r="D50" s="18">
        <v>495.54</v>
      </c>
      <c r="E50" s="18">
        <v>130.49</v>
      </c>
      <c r="F50">
        <f>(D50+2*E50)/3</f>
        <v>252.17333333333332</v>
      </c>
      <c r="G50">
        <f t="shared" si="0"/>
        <v>365.05</v>
      </c>
      <c r="H50" s="84">
        <v>0.58705282999999997</v>
      </c>
    </row>
    <row r="51" spans="1:8">
      <c r="A51">
        <v>9.8000000000000007</v>
      </c>
      <c r="B51" s="18">
        <v>0.90800000000000003</v>
      </c>
      <c r="C51" s="18">
        <v>-8.9999999999999993E-3</v>
      </c>
      <c r="D51" s="18">
        <v>498.97</v>
      </c>
      <c r="E51" s="18">
        <v>130.24</v>
      </c>
      <c r="F51">
        <f>(D51+2*E51)/3</f>
        <v>253.15</v>
      </c>
      <c r="G51">
        <f t="shared" si="0"/>
        <v>368.73</v>
      </c>
      <c r="H51" s="84">
        <v>0.58711152999999994</v>
      </c>
    </row>
    <row r="52" spans="1:8">
      <c r="A52">
        <v>10</v>
      </c>
      <c r="B52" s="18">
        <v>0.93500000000000005</v>
      </c>
      <c r="C52" s="18">
        <v>-1.9E-2</v>
      </c>
      <c r="D52" s="18">
        <v>502.47</v>
      </c>
      <c r="E52" s="18">
        <v>130.49</v>
      </c>
      <c r="F52">
        <f>(D52+2*E52)/3</f>
        <v>254.48333333333335</v>
      </c>
      <c r="G52">
        <f t="shared" si="0"/>
        <v>371.98</v>
      </c>
      <c r="H52" s="84">
        <v>0.58718196999999994</v>
      </c>
    </row>
    <row r="53" spans="1:8">
      <c r="A53">
        <v>10.199999999999999</v>
      </c>
      <c r="B53" s="18">
        <v>0.96</v>
      </c>
      <c r="C53" s="18">
        <v>-3.1E-2</v>
      </c>
      <c r="D53" s="18">
        <v>505.78</v>
      </c>
      <c r="E53" s="18">
        <v>130.72999999999999</v>
      </c>
      <c r="F53">
        <f>(D53+2*E53)/3</f>
        <v>255.74666666666667</v>
      </c>
      <c r="G53">
        <f t="shared" si="0"/>
        <v>375.04999999999995</v>
      </c>
      <c r="H53" s="84">
        <v>0.58724067000000002</v>
      </c>
    </row>
    <row r="54" spans="1:8">
      <c r="A54">
        <v>10.3</v>
      </c>
      <c r="B54" s="18">
        <v>0.98799999999999999</v>
      </c>
      <c r="C54" s="18">
        <v>-4.1000000000000002E-2</v>
      </c>
      <c r="D54" s="18">
        <v>508.68</v>
      </c>
      <c r="E54" s="18">
        <v>130.36000000000001</v>
      </c>
      <c r="F54">
        <f>(D54+2*E54)/3</f>
        <v>256.4666666666667</v>
      </c>
      <c r="G54">
        <f t="shared" si="0"/>
        <v>378.32</v>
      </c>
      <c r="H54" s="84">
        <v>0.58731110999999991</v>
      </c>
    </row>
    <row r="55" spans="1:8">
      <c r="A55">
        <v>10.5</v>
      </c>
      <c r="B55" s="18">
        <v>1.014</v>
      </c>
      <c r="C55" s="18">
        <v>-5.2999999999999999E-2</v>
      </c>
      <c r="D55" s="18">
        <v>511.78</v>
      </c>
      <c r="E55" s="18">
        <v>130.61000000000001</v>
      </c>
      <c r="F55">
        <f>(D55+2*E55)/3</f>
        <v>257.66666666666669</v>
      </c>
      <c r="G55">
        <f t="shared" si="0"/>
        <v>381.16999999999996</v>
      </c>
      <c r="H55" s="84">
        <v>0.58738155000000003</v>
      </c>
    </row>
    <row r="56" spans="1:8">
      <c r="A56">
        <v>10.7</v>
      </c>
      <c r="B56" s="18">
        <v>1.0409999999999999</v>
      </c>
      <c r="C56" s="18">
        <v>-6.5000000000000002E-2</v>
      </c>
      <c r="D56" s="18">
        <v>514.83000000000004</v>
      </c>
      <c r="E56" s="18">
        <v>130.61000000000001</v>
      </c>
      <c r="F56">
        <f>(D56+2*E56)/3</f>
        <v>258.68333333333334</v>
      </c>
      <c r="G56">
        <f t="shared" si="0"/>
        <v>384.22</v>
      </c>
      <c r="H56" s="84">
        <v>0.58745786</v>
      </c>
    </row>
    <row r="57" spans="1:8">
      <c r="A57">
        <v>10.8</v>
      </c>
      <c r="B57" s="18">
        <v>1.0680000000000001</v>
      </c>
      <c r="C57" s="18">
        <v>-7.8E-2</v>
      </c>
      <c r="D57" s="18">
        <v>517.79999999999995</v>
      </c>
      <c r="E57" s="18">
        <v>130.72999999999999</v>
      </c>
      <c r="F57">
        <f>(D57+2*E57)/3</f>
        <v>259.75333333333333</v>
      </c>
      <c r="G57">
        <f t="shared" si="0"/>
        <v>387.06999999999994</v>
      </c>
      <c r="H57" s="84">
        <v>0.58752829999999989</v>
      </c>
    </row>
    <row r="58" spans="1:8">
      <c r="A58">
        <v>11</v>
      </c>
      <c r="B58" s="18">
        <v>1.0940000000000001</v>
      </c>
      <c r="C58" s="18">
        <v>-0.09</v>
      </c>
      <c r="D58" s="18">
        <v>520.24</v>
      </c>
      <c r="E58" s="18">
        <v>130.72999999999999</v>
      </c>
      <c r="F58">
        <f>(D58+2*E58)/3</f>
        <v>260.56666666666666</v>
      </c>
      <c r="G58">
        <f t="shared" si="0"/>
        <v>389.51</v>
      </c>
      <c r="H58" s="84">
        <v>0.58760460999999997</v>
      </c>
    </row>
    <row r="59" spans="1:8">
      <c r="A59">
        <v>11.2</v>
      </c>
      <c r="B59" s="18">
        <v>1.121</v>
      </c>
      <c r="C59" s="18">
        <v>-0.10299999999999999</v>
      </c>
      <c r="D59" s="18">
        <v>523.13</v>
      </c>
      <c r="E59" s="18">
        <v>130.97</v>
      </c>
      <c r="F59">
        <f>(D59+2*E59)/3</f>
        <v>261.69</v>
      </c>
      <c r="G59">
        <f t="shared" si="0"/>
        <v>392.15999999999997</v>
      </c>
      <c r="H59" s="84">
        <v>0.58767504999999998</v>
      </c>
    </row>
    <row r="60" spans="1:8">
      <c r="A60">
        <v>11.4</v>
      </c>
      <c r="B60" s="18">
        <v>1.147</v>
      </c>
      <c r="C60" s="18">
        <v>-0.115</v>
      </c>
      <c r="D60" s="18">
        <v>524.92999999999995</v>
      </c>
      <c r="E60" s="18">
        <v>130.72999999999999</v>
      </c>
      <c r="F60">
        <f>(D60+2*E60)/3</f>
        <v>262.12999999999994</v>
      </c>
      <c r="G60">
        <f t="shared" si="0"/>
        <v>394.19999999999993</v>
      </c>
      <c r="H60" s="84">
        <v>0.58775723000000002</v>
      </c>
    </row>
    <row r="61" spans="1:8">
      <c r="A61">
        <v>11.5</v>
      </c>
      <c r="B61" s="18">
        <v>1.1739999999999999</v>
      </c>
      <c r="C61" s="18">
        <v>-0.129</v>
      </c>
      <c r="D61" s="18">
        <v>527.61</v>
      </c>
      <c r="E61" s="18">
        <v>130.97</v>
      </c>
      <c r="F61">
        <f>(D61+2*E61)/3</f>
        <v>263.18333333333334</v>
      </c>
      <c r="G61">
        <f t="shared" si="0"/>
        <v>396.64</v>
      </c>
      <c r="H61" s="84">
        <v>0.58782766999999991</v>
      </c>
    </row>
    <row r="62" spans="1:8">
      <c r="A62">
        <v>11.7</v>
      </c>
      <c r="B62" s="18">
        <v>1.1990000000000001</v>
      </c>
      <c r="C62" s="18">
        <v>-0.14099999999999999</v>
      </c>
      <c r="D62" s="18">
        <v>529.41</v>
      </c>
      <c r="E62" s="18">
        <v>130.72999999999999</v>
      </c>
      <c r="F62">
        <f>(D62+2*E62)/3</f>
        <v>263.62333333333328</v>
      </c>
      <c r="G62">
        <f t="shared" si="0"/>
        <v>398.67999999999995</v>
      </c>
      <c r="H62" s="84">
        <v>0.58790984999999996</v>
      </c>
    </row>
    <row r="63" spans="1:8">
      <c r="A63">
        <v>11.9</v>
      </c>
      <c r="B63" s="18">
        <v>1.224</v>
      </c>
      <c r="C63" s="18">
        <v>-0.155</v>
      </c>
      <c r="D63" s="18">
        <v>531.57000000000005</v>
      </c>
      <c r="E63" s="18">
        <v>130.85</v>
      </c>
      <c r="F63">
        <f>(D63+2*E63)/3</f>
        <v>264.42333333333335</v>
      </c>
      <c r="G63">
        <f t="shared" si="0"/>
        <v>400.72</v>
      </c>
      <c r="H63" s="84">
        <v>0.58799203</v>
      </c>
    </row>
    <row r="64" spans="1:8">
      <c r="A64">
        <v>12</v>
      </c>
      <c r="B64" s="18">
        <v>1.2509999999999999</v>
      </c>
      <c r="C64" s="18">
        <v>-0.16900000000000001</v>
      </c>
      <c r="D64" s="18">
        <v>533.48</v>
      </c>
      <c r="E64" s="18">
        <v>130.72999999999999</v>
      </c>
      <c r="F64">
        <f>(D64+2*E64)/3</f>
        <v>264.98</v>
      </c>
      <c r="G64">
        <f t="shared" si="0"/>
        <v>402.75</v>
      </c>
      <c r="H64" s="84">
        <v>0.58806833999999997</v>
      </c>
    </row>
    <row r="65" spans="1:8">
      <c r="A65">
        <v>12.2</v>
      </c>
      <c r="B65" s="18">
        <v>1.276</v>
      </c>
      <c r="C65" s="18">
        <v>-0.182</v>
      </c>
      <c r="D65" s="18">
        <v>535.42999999999995</v>
      </c>
      <c r="E65" s="18">
        <v>130.85</v>
      </c>
      <c r="F65">
        <f>(D65+2*E65)/3</f>
        <v>265.70999999999998</v>
      </c>
      <c r="G65">
        <f t="shared" si="0"/>
        <v>404.57999999999993</v>
      </c>
      <c r="H65" s="84">
        <v>0.5881505199999999</v>
      </c>
    </row>
    <row r="66" spans="1:8">
      <c r="A66">
        <v>12.4</v>
      </c>
      <c r="B66" s="18">
        <v>1.302</v>
      </c>
      <c r="C66" s="18">
        <v>-0.19600000000000001</v>
      </c>
      <c r="D66" s="18">
        <v>537.07000000000005</v>
      </c>
      <c r="E66" s="18">
        <v>130.85</v>
      </c>
      <c r="F66">
        <f>(D66+2*E66)/3</f>
        <v>266.25666666666666</v>
      </c>
      <c r="G66">
        <f t="shared" si="0"/>
        <v>406.22</v>
      </c>
      <c r="H66" s="84">
        <v>0.58823269999999994</v>
      </c>
    </row>
    <row r="67" spans="1:8">
      <c r="A67">
        <v>12.5</v>
      </c>
      <c r="B67" s="18">
        <v>1.3280000000000001</v>
      </c>
      <c r="C67" s="18">
        <v>-0.21</v>
      </c>
      <c r="D67" s="18">
        <v>539.86</v>
      </c>
      <c r="E67" s="18">
        <v>131.22</v>
      </c>
      <c r="F67">
        <f>(D67+2*E67)/3</f>
        <v>267.43333333333334</v>
      </c>
      <c r="G67">
        <f t="shared" si="0"/>
        <v>408.64</v>
      </c>
      <c r="H67" s="84">
        <v>0.58832075000000006</v>
      </c>
    </row>
    <row r="68" spans="1:8">
      <c r="A68">
        <v>12.7</v>
      </c>
      <c r="B68" s="18">
        <v>1.355</v>
      </c>
      <c r="C68" s="18">
        <v>-0.22500000000000001</v>
      </c>
      <c r="D68" s="18">
        <v>541.28</v>
      </c>
      <c r="E68" s="18">
        <v>131.22</v>
      </c>
      <c r="F68">
        <f>(D68+2*E68)/3</f>
        <v>267.90666666666669</v>
      </c>
      <c r="G68">
        <f t="shared" si="0"/>
        <v>410.05999999999995</v>
      </c>
      <c r="H68" s="84">
        <v>0.58840292999999988</v>
      </c>
    </row>
    <row r="69" spans="1:8">
      <c r="A69">
        <v>12.9</v>
      </c>
      <c r="B69" s="18">
        <v>1.38</v>
      </c>
      <c r="C69" s="18">
        <v>-0.23899999999999999</v>
      </c>
      <c r="D69" s="18">
        <v>542.91</v>
      </c>
      <c r="E69" s="18">
        <v>131.22</v>
      </c>
      <c r="F69">
        <f>(D69+2*E69)/3</f>
        <v>268.45</v>
      </c>
      <c r="G69">
        <f t="shared" si="0"/>
        <v>411.68999999999994</v>
      </c>
      <c r="H69" s="84">
        <v>0.58848510999999992</v>
      </c>
    </row>
    <row r="70" spans="1:8">
      <c r="A70">
        <v>13.1</v>
      </c>
      <c r="B70" s="18">
        <v>1.4059999999999999</v>
      </c>
      <c r="C70" s="18">
        <v>-0.253</v>
      </c>
      <c r="D70" s="18">
        <v>544.14</v>
      </c>
      <c r="E70" s="18">
        <v>131.22</v>
      </c>
      <c r="F70">
        <f>(D70+2*E70)/3</f>
        <v>268.85999999999996</v>
      </c>
      <c r="G70">
        <f t="shared" si="0"/>
        <v>412.91999999999996</v>
      </c>
      <c r="H70" s="84">
        <v>0.58856728999999997</v>
      </c>
    </row>
    <row r="71" spans="1:8">
      <c r="A71">
        <v>13.2</v>
      </c>
      <c r="B71" s="18">
        <v>1.431</v>
      </c>
      <c r="C71" s="18">
        <v>-0.26700000000000002</v>
      </c>
      <c r="D71" s="18">
        <v>545.52</v>
      </c>
      <c r="E71" s="18">
        <v>130.97</v>
      </c>
      <c r="F71">
        <f>(D71+2*E71)/3</f>
        <v>269.15333333333336</v>
      </c>
      <c r="G71">
        <f t="shared" si="0"/>
        <v>414.54999999999995</v>
      </c>
      <c r="H71" s="84">
        <v>0.58864947000000001</v>
      </c>
    </row>
    <row r="72" spans="1:8">
      <c r="A72">
        <v>13.4</v>
      </c>
      <c r="B72" s="18">
        <v>1.456</v>
      </c>
      <c r="C72" s="18">
        <v>-0.28100000000000003</v>
      </c>
      <c r="D72" s="18">
        <v>547.19000000000005</v>
      </c>
      <c r="E72" s="18">
        <v>131.22</v>
      </c>
      <c r="F72">
        <f>(D72+2*E72)/3</f>
        <v>269.87666666666672</v>
      </c>
      <c r="G72">
        <f t="shared" si="0"/>
        <v>415.97</v>
      </c>
      <c r="H72" s="84">
        <v>0.58873752000000001</v>
      </c>
    </row>
    <row r="73" spans="1:8">
      <c r="A73">
        <v>13.6</v>
      </c>
      <c r="B73" s="18">
        <v>1.484</v>
      </c>
      <c r="C73" s="18">
        <v>-0.29599999999999999</v>
      </c>
      <c r="D73" s="18">
        <v>548.54999999999995</v>
      </c>
      <c r="E73" s="18">
        <v>130.97</v>
      </c>
      <c r="F73">
        <f>(D73+2*E73)/3</f>
        <v>270.16333333333336</v>
      </c>
      <c r="G73">
        <f t="shared" si="0"/>
        <v>417.57999999999993</v>
      </c>
      <c r="H73" s="84">
        <v>0.58882556999999991</v>
      </c>
    </row>
    <row r="74" spans="1:8">
      <c r="A74">
        <v>13.7</v>
      </c>
      <c r="B74" s="18">
        <v>1.5089999999999999</v>
      </c>
      <c r="C74" s="18">
        <v>-0.311</v>
      </c>
      <c r="D74" s="18">
        <v>550.21</v>
      </c>
      <c r="E74" s="18">
        <v>131.22</v>
      </c>
      <c r="F74">
        <f>(D74+2*E74)/3</f>
        <v>270.88333333333338</v>
      </c>
      <c r="G74">
        <f t="shared" si="0"/>
        <v>418.99</v>
      </c>
      <c r="H74" s="84">
        <v>0.58891948999999999</v>
      </c>
    </row>
    <row r="75" spans="1:8">
      <c r="A75">
        <v>13.9</v>
      </c>
      <c r="B75" s="18">
        <v>1.536</v>
      </c>
      <c r="C75" s="18">
        <v>-0.32700000000000001</v>
      </c>
      <c r="D75" s="18">
        <v>551.54999999999995</v>
      </c>
      <c r="E75" s="18">
        <v>131.34</v>
      </c>
      <c r="F75">
        <f>(D75+2*E75)/3</f>
        <v>271.41000000000003</v>
      </c>
      <c r="G75">
        <f t="shared" si="0"/>
        <v>420.20999999999992</v>
      </c>
      <c r="H75" s="84">
        <v>0.58900754</v>
      </c>
    </row>
    <row r="76" spans="1:8">
      <c r="A76">
        <v>14.1</v>
      </c>
      <c r="B76" s="18">
        <v>1.5620000000000001</v>
      </c>
      <c r="C76" s="18">
        <v>-0.34200000000000003</v>
      </c>
      <c r="D76" s="18">
        <v>552.91</v>
      </c>
      <c r="E76" s="18">
        <v>131.09</v>
      </c>
      <c r="F76">
        <f>(D76+2*E76)/3</f>
        <v>271.69666666666666</v>
      </c>
      <c r="G76">
        <f t="shared" si="0"/>
        <v>421.81999999999994</v>
      </c>
      <c r="H76" s="84">
        <v>0.58910145999999997</v>
      </c>
    </row>
    <row r="77" spans="1:8">
      <c r="A77">
        <v>14.2</v>
      </c>
      <c r="B77" s="18">
        <v>1.589</v>
      </c>
      <c r="C77" s="18">
        <v>-0.35799999999999998</v>
      </c>
      <c r="D77" s="18">
        <v>554.36</v>
      </c>
      <c r="E77" s="18">
        <v>131.34</v>
      </c>
      <c r="F77">
        <f>(D77+2*E77)/3</f>
        <v>272.34666666666664</v>
      </c>
      <c r="G77">
        <f t="shared" si="0"/>
        <v>423.02</v>
      </c>
      <c r="H77" s="84">
        <v>0.58919538000000005</v>
      </c>
    </row>
    <row r="78" spans="1:8">
      <c r="A78">
        <v>14.4</v>
      </c>
      <c r="B78" s="18">
        <v>1.6160000000000001</v>
      </c>
      <c r="C78" s="18">
        <v>-0.374</v>
      </c>
      <c r="D78" s="18">
        <v>555.44000000000005</v>
      </c>
      <c r="E78" s="18">
        <v>131.22</v>
      </c>
      <c r="F78">
        <f>(D78+2*E78)/3</f>
        <v>272.62666666666672</v>
      </c>
      <c r="G78">
        <f t="shared" si="0"/>
        <v>424.22</v>
      </c>
      <c r="H78" s="84">
        <v>0.58928930000000002</v>
      </c>
    </row>
    <row r="79" spans="1:8">
      <c r="A79">
        <v>14.6</v>
      </c>
      <c r="B79" s="18">
        <v>1.643</v>
      </c>
      <c r="C79" s="18">
        <v>-0.39</v>
      </c>
      <c r="D79" s="18">
        <v>556.62</v>
      </c>
      <c r="E79" s="18">
        <v>131.58000000000001</v>
      </c>
      <c r="F79">
        <f>(D79+2*E79)/3</f>
        <v>273.26</v>
      </c>
      <c r="G79">
        <f t="shared" si="0"/>
        <v>425.03999999999996</v>
      </c>
      <c r="H79" s="84">
        <v>0.58938321999999999</v>
      </c>
    </row>
    <row r="80" spans="1:8">
      <c r="A80">
        <v>14.7</v>
      </c>
      <c r="B80" s="18">
        <v>1.67</v>
      </c>
      <c r="C80" s="18">
        <v>-0.40600000000000003</v>
      </c>
      <c r="D80" s="18">
        <v>557.65</v>
      </c>
      <c r="E80" s="18">
        <v>131.22</v>
      </c>
      <c r="F80">
        <f>(D80+2*E80)/3</f>
        <v>273.36333333333329</v>
      </c>
      <c r="G80">
        <f t="shared" si="0"/>
        <v>426.42999999999995</v>
      </c>
      <c r="H80" s="84">
        <v>0.58948300999999992</v>
      </c>
    </row>
    <row r="81" spans="1:8">
      <c r="A81">
        <v>14.9</v>
      </c>
      <c r="B81" s="18">
        <v>1.6970000000000001</v>
      </c>
      <c r="C81" s="18">
        <v>-0.42299999999999999</v>
      </c>
      <c r="D81" s="18">
        <v>559.09</v>
      </c>
      <c r="E81" s="18">
        <v>131.46</v>
      </c>
      <c r="F81">
        <f>(D81+2*E81)/3</f>
        <v>274.00333333333333</v>
      </c>
      <c r="G81">
        <f t="shared" ref="G81:G144" si="1">D81-E81</f>
        <v>427.63</v>
      </c>
      <c r="H81" s="84">
        <v>0.58957692999999989</v>
      </c>
    </row>
    <row r="82" spans="1:8">
      <c r="A82">
        <v>15.1</v>
      </c>
      <c r="B82" s="18">
        <v>1.724</v>
      </c>
      <c r="C82" s="18">
        <v>-0.439</v>
      </c>
      <c r="D82" s="18">
        <v>559.70000000000005</v>
      </c>
      <c r="E82" s="18">
        <v>131.46</v>
      </c>
      <c r="F82">
        <f>(D82+2*E82)/3</f>
        <v>274.20666666666671</v>
      </c>
      <c r="G82">
        <f t="shared" si="1"/>
        <v>428.24</v>
      </c>
      <c r="H82" s="84">
        <v>0.58966498000000001</v>
      </c>
    </row>
    <row r="83" spans="1:8">
      <c r="A83">
        <v>15.3</v>
      </c>
      <c r="B83" s="18">
        <v>1.7490000000000001</v>
      </c>
      <c r="C83" s="18">
        <v>-0.45400000000000001</v>
      </c>
      <c r="D83" s="18">
        <v>560.46</v>
      </c>
      <c r="E83" s="18">
        <v>131.22</v>
      </c>
      <c r="F83">
        <f>(D83+2*E83)/3</f>
        <v>274.3</v>
      </c>
      <c r="G83">
        <f t="shared" si="1"/>
        <v>429.24</v>
      </c>
      <c r="H83" s="84">
        <v>0.58976476999999994</v>
      </c>
    </row>
    <row r="84" spans="1:8">
      <c r="A84">
        <v>15.4</v>
      </c>
      <c r="B84" s="18">
        <v>1.7749999999999999</v>
      </c>
      <c r="C84" s="18">
        <v>-0.47099999999999997</v>
      </c>
      <c r="D84" s="18">
        <v>561.64</v>
      </c>
      <c r="E84" s="18">
        <v>131.58000000000001</v>
      </c>
      <c r="F84">
        <f>(D84+2*E84)/3</f>
        <v>274.93333333333334</v>
      </c>
      <c r="G84">
        <f t="shared" si="1"/>
        <v>430.05999999999995</v>
      </c>
      <c r="H84" s="84">
        <v>0.58985282000000006</v>
      </c>
    </row>
    <row r="85" spans="1:8">
      <c r="A85">
        <v>15.6</v>
      </c>
      <c r="B85" s="18">
        <v>1.8009999999999999</v>
      </c>
      <c r="C85" s="18">
        <v>-0.48599999999999999</v>
      </c>
      <c r="D85" s="18">
        <v>562.44000000000005</v>
      </c>
      <c r="E85" s="18">
        <v>131.58000000000001</v>
      </c>
      <c r="F85">
        <f>(D85+2*E85)/3</f>
        <v>275.20000000000005</v>
      </c>
      <c r="G85">
        <f t="shared" si="1"/>
        <v>430.86</v>
      </c>
      <c r="H85" s="84">
        <v>0.58995260999999999</v>
      </c>
    </row>
    <row r="86" spans="1:8">
      <c r="A86">
        <v>15.8</v>
      </c>
      <c r="B86" s="18">
        <v>1.827</v>
      </c>
      <c r="C86" s="18">
        <v>-0.503</v>
      </c>
      <c r="D86" s="18">
        <v>563.37</v>
      </c>
      <c r="E86" s="18">
        <v>131.69999999999999</v>
      </c>
      <c r="F86">
        <f>(D86+2*E86)/3</f>
        <v>275.58999999999997</v>
      </c>
      <c r="G86">
        <f t="shared" si="1"/>
        <v>431.67</v>
      </c>
      <c r="H86" s="84">
        <v>0.59004065999999999</v>
      </c>
    </row>
    <row r="87" spans="1:8">
      <c r="A87">
        <v>15.9</v>
      </c>
      <c r="B87" s="18">
        <v>1.8520000000000001</v>
      </c>
      <c r="C87" s="18">
        <v>-0.51800000000000002</v>
      </c>
      <c r="D87" s="18">
        <v>564.05999999999995</v>
      </c>
      <c r="E87" s="18">
        <v>131.58000000000001</v>
      </c>
      <c r="F87">
        <f>(D87+2*E87)/3</f>
        <v>275.74</v>
      </c>
      <c r="G87">
        <f t="shared" si="1"/>
        <v>432.4799999999999</v>
      </c>
      <c r="H87" s="84">
        <v>0.59014044999999993</v>
      </c>
    </row>
    <row r="88" spans="1:8">
      <c r="A88">
        <v>16.3</v>
      </c>
      <c r="B88" s="18">
        <v>1.879</v>
      </c>
      <c r="C88" s="18">
        <v>-0.53500000000000003</v>
      </c>
      <c r="D88" s="18">
        <v>565.33000000000004</v>
      </c>
      <c r="E88" s="18">
        <v>131.46</v>
      </c>
      <c r="F88">
        <f>(D88+2*E88)/3</f>
        <v>276.08333333333331</v>
      </c>
      <c r="G88">
        <f t="shared" si="1"/>
        <v>433.87</v>
      </c>
      <c r="H88" s="84">
        <v>0.5902343699999999</v>
      </c>
    </row>
    <row r="89" spans="1:8">
      <c r="A89">
        <v>16.600000000000001</v>
      </c>
      <c r="B89" s="18">
        <v>1.9059999999999999</v>
      </c>
      <c r="C89" s="18">
        <v>-0.55100000000000005</v>
      </c>
      <c r="D89" s="18">
        <v>565.85</v>
      </c>
      <c r="E89" s="18">
        <v>131.58000000000001</v>
      </c>
      <c r="F89">
        <f>(D89+2*E89)/3</f>
        <v>276.33666666666664</v>
      </c>
      <c r="G89">
        <f t="shared" si="1"/>
        <v>434.27</v>
      </c>
      <c r="H89" s="84">
        <v>0.59032828999999998</v>
      </c>
    </row>
    <row r="90" spans="1:8">
      <c r="A90">
        <v>16.899999999999999</v>
      </c>
      <c r="B90" s="18">
        <v>1.931</v>
      </c>
      <c r="C90" s="18">
        <v>-0.56699999999999995</v>
      </c>
      <c r="D90" s="18">
        <v>566.78</v>
      </c>
      <c r="E90" s="18">
        <v>131.69999999999999</v>
      </c>
      <c r="F90">
        <f>(D90+2*E90)/3</f>
        <v>276.72666666666663</v>
      </c>
      <c r="G90">
        <f t="shared" si="1"/>
        <v>435.08</v>
      </c>
      <c r="H90" s="84">
        <v>0.59042220999999995</v>
      </c>
    </row>
    <row r="91" spans="1:8">
      <c r="A91">
        <v>17.2</v>
      </c>
      <c r="B91" s="18">
        <v>1.9570000000000001</v>
      </c>
      <c r="C91" s="18">
        <v>-0.58299999999999996</v>
      </c>
      <c r="D91" s="18">
        <v>567.26</v>
      </c>
      <c r="E91" s="18">
        <v>131.58000000000001</v>
      </c>
      <c r="F91">
        <f>(D91+2*E91)/3</f>
        <v>276.80666666666667</v>
      </c>
      <c r="G91">
        <f t="shared" si="1"/>
        <v>435.67999999999995</v>
      </c>
      <c r="H91" s="84">
        <v>0.59052199999999999</v>
      </c>
    </row>
    <row r="92" spans="1:8">
      <c r="A92">
        <v>17.5</v>
      </c>
      <c r="B92" s="18">
        <v>1.9830000000000001</v>
      </c>
      <c r="C92" s="18">
        <v>-0.6</v>
      </c>
      <c r="D92" s="18">
        <v>568.45000000000005</v>
      </c>
      <c r="E92" s="18">
        <v>131.58000000000001</v>
      </c>
      <c r="F92">
        <f>(D92+2*E92)/3</f>
        <v>277.20333333333338</v>
      </c>
      <c r="G92">
        <f t="shared" si="1"/>
        <v>436.87</v>
      </c>
      <c r="H92" s="84">
        <v>0.59061591999999996</v>
      </c>
    </row>
    <row r="93" spans="1:8">
      <c r="A93">
        <v>17.8</v>
      </c>
      <c r="B93" s="18">
        <v>2.0099999999999998</v>
      </c>
      <c r="C93" s="18">
        <v>-0.61599999999999999</v>
      </c>
      <c r="D93" s="18">
        <v>568.85</v>
      </c>
      <c r="E93" s="18">
        <v>131.58000000000001</v>
      </c>
      <c r="F93">
        <f>(D93+2*E93)/3</f>
        <v>277.33666666666664</v>
      </c>
      <c r="G93">
        <f t="shared" si="1"/>
        <v>437.27</v>
      </c>
      <c r="H93" s="84">
        <v>0.59081549999999994</v>
      </c>
    </row>
    <row r="94" spans="1:8">
      <c r="A94">
        <v>18.2</v>
      </c>
      <c r="B94" s="18">
        <v>2.0619999999999998</v>
      </c>
      <c r="C94" s="18">
        <v>-0.65</v>
      </c>
      <c r="D94" s="18">
        <v>570</v>
      </c>
      <c r="E94" s="18">
        <v>131.34</v>
      </c>
      <c r="F94">
        <f>(D94+2*E94)/3</f>
        <v>277.56</v>
      </c>
      <c r="G94">
        <f t="shared" si="1"/>
        <v>438.65999999999997</v>
      </c>
      <c r="H94" s="84">
        <v>0.59100333999999999</v>
      </c>
    </row>
    <row r="95" spans="1:8">
      <c r="A95">
        <v>18.5</v>
      </c>
      <c r="B95" s="18">
        <v>2.1120000000000001</v>
      </c>
      <c r="C95" s="18">
        <v>-0.68200000000000005</v>
      </c>
      <c r="D95" s="18">
        <v>571.77</v>
      </c>
      <c r="E95" s="18">
        <v>131.69999999999999</v>
      </c>
      <c r="F95">
        <f>(D95+2*E95)/3</f>
        <v>278.39</v>
      </c>
      <c r="G95">
        <f t="shared" si="1"/>
        <v>440.07</v>
      </c>
      <c r="H95" s="84">
        <v>0.59120291999999997</v>
      </c>
    </row>
    <row r="96" spans="1:8">
      <c r="A96">
        <v>18.8</v>
      </c>
      <c r="B96" s="18">
        <v>2.165</v>
      </c>
      <c r="C96" s="18">
        <v>-0.71599999999999997</v>
      </c>
      <c r="D96" s="18">
        <v>572.44000000000005</v>
      </c>
      <c r="E96" s="18">
        <v>131.58000000000001</v>
      </c>
      <c r="F96">
        <f>(D96+2*E96)/3</f>
        <v>278.53333333333336</v>
      </c>
      <c r="G96">
        <f t="shared" si="1"/>
        <v>440.86</v>
      </c>
      <c r="H96" s="84">
        <v>0.59139662999999998</v>
      </c>
    </row>
    <row r="97" spans="1:8">
      <c r="A97">
        <v>19.100000000000001</v>
      </c>
      <c r="B97" s="18">
        <v>2.2160000000000002</v>
      </c>
      <c r="C97" s="18">
        <v>-0.749</v>
      </c>
      <c r="D97" s="18">
        <v>574.08000000000004</v>
      </c>
      <c r="E97" s="18">
        <v>131.82</v>
      </c>
      <c r="F97">
        <f>(D97+2*E97)/3</f>
        <v>279.24</v>
      </c>
      <c r="G97">
        <f t="shared" si="1"/>
        <v>442.26000000000005</v>
      </c>
      <c r="H97" s="84">
        <v>0.59159033999999988</v>
      </c>
    </row>
    <row r="98" spans="1:8">
      <c r="A98">
        <v>19.399999999999999</v>
      </c>
      <c r="B98" s="18">
        <v>2.2690000000000001</v>
      </c>
      <c r="C98" s="18">
        <v>-0.78200000000000003</v>
      </c>
      <c r="D98" s="18">
        <v>574.75</v>
      </c>
      <c r="E98" s="18">
        <v>131.69999999999999</v>
      </c>
      <c r="F98">
        <f>(D98+2*E98)/3</f>
        <v>279.38333333333333</v>
      </c>
      <c r="G98">
        <f t="shared" si="1"/>
        <v>443.05</v>
      </c>
      <c r="H98" s="84">
        <v>0.59178991999999997</v>
      </c>
    </row>
    <row r="99" spans="1:8">
      <c r="A99">
        <v>19.8</v>
      </c>
      <c r="B99" s="18">
        <v>2.3210000000000002</v>
      </c>
      <c r="C99" s="18">
        <v>-0.81599999999999995</v>
      </c>
      <c r="D99" s="18">
        <v>575.73</v>
      </c>
      <c r="E99" s="18">
        <v>131.69999999999999</v>
      </c>
      <c r="F99">
        <f>(D99+2*E99)/3</f>
        <v>279.70999999999998</v>
      </c>
      <c r="G99">
        <f t="shared" si="1"/>
        <v>444.03000000000003</v>
      </c>
      <c r="H99" s="84">
        <v>0.59198949999999995</v>
      </c>
    </row>
    <row r="100" spans="1:8">
      <c r="A100">
        <v>20</v>
      </c>
      <c r="B100" s="18">
        <v>2.3730000000000002</v>
      </c>
      <c r="C100" s="18">
        <v>-0.85</v>
      </c>
      <c r="D100" s="18">
        <v>576.52</v>
      </c>
      <c r="E100" s="18">
        <v>131.69999999999999</v>
      </c>
      <c r="F100">
        <f>(D100+2*E100)/3</f>
        <v>279.9733333333333</v>
      </c>
      <c r="G100">
        <f t="shared" si="1"/>
        <v>444.82</v>
      </c>
      <c r="H100" s="84">
        <v>0.59218320999999985</v>
      </c>
    </row>
    <row r="101" spans="1:8">
      <c r="A101">
        <v>20.3</v>
      </c>
      <c r="B101" s="18">
        <v>2.4239999999999999</v>
      </c>
      <c r="C101" s="18">
        <v>-0.88300000000000001</v>
      </c>
      <c r="D101" s="18">
        <v>578.1</v>
      </c>
      <c r="E101" s="18">
        <v>131.69999999999999</v>
      </c>
      <c r="F101">
        <f>(D101+2*E101)/3</f>
        <v>280.5</v>
      </c>
      <c r="G101">
        <f t="shared" si="1"/>
        <v>446.40000000000003</v>
      </c>
      <c r="H101" s="84">
        <v>0.59237691999999997</v>
      </c>
    </row>
    <row r="102" spans="1:8">
      <c r="A102">
        <v>20.6</v>
      </c>
      <c r="B102" s="18">
        <v>2.4750000000000001</v>
      </c>
      <c r="C102" s="18">
        <v>-0.91600000000000004</v>
      </c>
      <c r="D102" s="18">
        <v>578.48</v>
      </c>
      <c r="E102" s="18">
        <v>132.07</v>
      </c>
      <c r="F102">
        <f>(D102+2*E102)/3</f>
        <v>280.87333333333333</v>
      </c>
      <c r="G102">
        <f t="shared" si="1"/>
        <v>446.41</v>
      </c>
      <c r="H102" s="84">
        <v>0.59257062999999999</v>
      </c>
    </row>
    <row r="103" spans="1:8">
      <c r="A103">
        <v>20.9</v>
      </c>
      <c r="B103" s="18">
        <v>2.5259999999999998</v>
      </c>
      <c r="C103" s="18">
        <v>-0.94899999999999995</v>
      </c>
      <c r="D103" s="18">
        <v>579.98</v>
      </c>
      <c r="E103" s="18">
        <v>132.19</v>
      </c>
      <c r="F103">
        <f>(D103+2*E103)/3</f>
        <v>281.45333333333332</v>
      </c>
      <c r="G103">
        <f t="shared" si="1"/>
        <v>447.79</v>
      </c>
      <c r="H103" s="84">
        <v>0.59277020999999996</v>
      </c>
    </row>
    <row r="104" spans="1:8">
      <c r="A104">
        <v>21.2</v>
      </c>
      <c r="B104" s="18">
        <v>2.5760000000000001</v>
      </c>
      <c r="C104" s="18">
        <v>-0.98299999999999998</v>
      </c>
      <c r="D104" s="18">
        <v>580.13</v>
      </c>
      <c r="E104" s="18">
        <v>131.94999999999999</v>
      </c>
      <c r="F104">
        <f>(D104+2*E104)/3</f>
        <v>281.34333333333331</v>
      </c>
      <c r="G104">
        <f t="shared" si="1"/>
        <v>448.18</v>
      </c>
      <c r="H104" s="84">
        <v>0.59296391999999998</v>
      </c>
    </row>
    <row r="105" spans="1:8">
      <c r="A105">
        <v>21.5</v>
      </c>
      <c r="B105" s="18">
        <v>2.6269999999999998</v>
      </c>
      <c r="C105" s="18">
        <v>-1.016</v>
      </c>
      <c r="D105" s="18">
        <v>580.87</v>
      </c>
      <c r="E105" s="18">
        <v>131.69999999999999</v>
      </c>
      <c r="F105">
        <f>(D105+2*E105)/3</f>
        <v>281.42333333333335</v>
      </c>
      <c r="G105">
        <f t="shared" si="1"/>
        <v>449.17</v>
      </c>
      <c r="H105" s="84">
        <v>0.59316349999999995</v>
      </c>
    </row>
    <row r="106" spans="1:8">
      <c r="A106">
        <v>21.8</v>
      </c>
      <c r="B106" s="18">
        <v>2.6779999999999999</v>
      </c>
      <c r="C106" s="18">
        <v>-1.05</v>
      </c>
      <c r="D106" s="18">
        <v>581.46</v>
      </c>
      <c r="E106" s="18">
        <v>131.69999999999999</v>
      </c>
      <c r="F106">
        <f>(D106+2*E106)/3</f>
        <v>281.62</v>
      </c>
      <c r="G106">
        <f t="shared" si="1"/>
        <v>449.76000000000005</v>
      </c>
      <c r="H106" s="84">
        <v>0.59336895000000001</v>
      </c>
    </row>
    <row r="107" spans="1:8">
      <c r="A107">
        <v>22.1</v>
      </c>
      <c r="B107" s="18">
        <v>2.7320000000000002</v>
      </c>
      <c r="C107" s="18">
        <v>-1.085</v>
      </c>
      <c r="D107" s="18">
        <v>582.28</v>
      </c>
      <c r="E107" s="18">
        <v>131.94999999999999</v>
      </c>
      <c r="F107">
        <f>(D107+2*E107)/3</f>
        <v>282.06</v>
      </c>
      <c r="G107">
        <f t="shared" si="1"/>
        <v>450.33</v>
      </c>
      <c r="H107" s="84">
        <v>0.59356265999999991</v>
      </c>
    </row>
    <row r="108" spans="1:8">
      <c r="A108">
        <v>22.4</v>
      </c>
      <c r="B108" s="18">
        <v>2.7829999999999999</v>
      </c>
      <c r="C108" s="18">
        <v>-1.1180000000000001</v>
      </c>
      <c r="D108" s="18">
        <v>583.17999999999995</v>
      </c>
      <c r="E108" s="18">
        <v>132.07</v>
      </c>
      <c r="F108">
        <f>(D108+2*E108)/3</f>
        <v>282.44</v>
      </c>
      <c r="G108">
        <f t="shared" si="1"/>
        <v>451.10999999999996</v>
      </c>
      <c r="H108" s="84">
        <v>0.59376810999999996</v>
      </c>
    </row>
    <row r="109" spans="1:8">
      <c r="A109">
        <v>22.7</v>
      </c>
      <c r="B109" s="18">
        <v>2.8359999999999999</v>
      </c>
      <c r="C109" s="18">
        <v>-1.153</v>
      </c>
      <c r="D109" s="18">
        <v>583.54999999999995</v>
      </c>
      <c r="E109" s="18">
        <v>132.07</v>
      </c>
      <c r="F109">
        <f>(D109+2*E109)/3</f>
        <v>282.56333333333333</v>
      </c>
      <c r="G109">
        <f t="shared" si="1"/>
        <v>451.47999999999996</v>
      </c>
      <c r="H109" s="84">
        <v>0.59397942999999997</v>
      </c>
    </row>
    <row r="110" spans="1:8">
      <c r="A110">
        <v>23</v>
      </c>
      <c r="B110" s="18">
        <v>2.89</v>
      </c>
      <c r="C110" s="18">
        <v>-1.1890000000000001</v>
      </c>
      <c r="D110" s="18">
        <v>584.19000000000005</v>
      </c>
      <c r="E110" s="18">
        <v>131.94999999999999</v>
      </c>
      <c r="F110">
        <f>(D110+2*E110)/3</f>
        <v>282.69666666666666</v>
      </c>
      <c r="G110">
        <f t="shared" si="1"/>
        <v>452.24000000000007</v>
      </c>
      <c r="H110" s="84">
        <v>0.59417900999999995</v>
      </c>
    </row>
    <row r="111" spans="1:8">
      <c r="A111">
        <v>23.3</v>
      </c>
      <c r="B111" s="18">
        <v>2.9409999999999998</v>
      </c>
      <c r="C111" s="18">
        <v>-1.2230000000000001</v>
      </c>
      <c r="D111" s="18">
        <v>584.80999999999995</v>
      </c>
      <c r="E111" s="18">
        <v>132.19</v>
      </c>
      <c r="F111">
        <f>(D111+2*E111)/3</f>
        <v>283.06333333333333</v>
      </c>
      <c r="G111">
        <f t="shared" si="1"/>
        <v>452.61999999999995</v>
      </c>
      <c r="H111" s="84">
        <v>0.59437858999999993</v>
      </c>
    </row>
    <row r="112" spans="1:8">
      <c r="A112">
        <v>23.6</v>
      </c>
      <c r="B112" s="18">
        <v>2.9929999999999999</v>
      </c>
      <c r="C112" s="18">
        <v>-1.2569999999999999</v>
      </c>
      <c r="D112" s="18">
        <v>585.70000000000005</v>
      </c>
      <c r="E112" s="18">
        <v>132.31</v>
      </c>
      <c r="F112">
        <f>(D112+2*E112)/3</f>
        <v>283.44</v>
      </c>
      <c r="G112">
        <f t="shared" si="1"/>
        <v>453.39000000000004</v>
      </c>
      <c r="H112" s="84">
        <v>0.59457816999999991</v>
      </c>
    </row>
    <row r="113" spans="1:8">
      <c r="A113">
        <v>23.9</v>
      </c>
      <c r="B113" s="18">
        <v>3.044</v>
      </c>
      <c r="C113" s="18">
        <v>-1.2909999999999999</v>
      </c>
      <c r="D113" s="18">
        <v>586.09</v>
      </c>
      <c r="E113" s="18">
        <v>132.31</v>
      </c>
      <c r="F113">
        <f>(D113+2*E113)/3</f>
        <v>283.57</v>
      </c>
      <c r="G113">
        <f t="shared" si="1"/>
        <v>453.78000000000003</v>
      </c>
      <c r="H113" s="84">
        <v>0.59477774999999999</v>
      </c>
    </row>
    <row r="114" spans="1:8">
      <c r="A114">
        <v>24.2</v>
      </c>
      <c r="B114" s="18">
        <v>3.097</v>
      </c>
      <c r="C114" s="18">
        <v>-1.325</v>
      </c>
      <c r="D114" s="18">
        <v>586.34</v>
      </c>
      <c r="E114" s="18">
        <v>132.19</v>
      </c>
      <c r="F114">
        <f>(D114+2*E114)/3</f>
        <v>283.57333333333332</v>
      </c>
      <c r="G114">
        <f t="shared" si="1"/>
        <v>454.15000000000003</v>
      </c>
      <c r="H114" s="84">
        <v>0.59497732999999997</v>
      </c>
    </row>
    <row r="115" spans="1:8">
      <c r="A115">
        <v>24.5</v>
      </c>
      <c r="B115" s="18">
        <v>3.1480000000000001</v>
      </c>
      <c r="C115" s="18">
        <v>-1.359</v>
      </c>
      <c r="D115" s="18">
        <v>586.16999999999996</v>
      </c>
      <c r="E115" s="18">
        <v>131.82</v>
      </c>
      <c r="F115">
        <f>(D115+2*E115)/3</f>
        <v>283.27</v>
      </c>
      <c r="G115">
        <f t="shared" si="1"/>
        <v>454.34999999999997</v>
      </c>
      <c r="H115" s="84">
        <v>0.59517690999999995</v>
      </c>
    </row>
    <row r="116" spans="1:8">
      <c r="A116">
        <v>24.8</v>
      </c>
      <c r="B116" s="18">
        <v>3.2</v>
      </c>
      <c r="C116" s="18">
        <v>-1.393</v>
      </c>
      <c r="D116" s="18">
        <v>586.73</v>
      </c>
      <c r="E116" s="18">
        <v>131.82</v>
      </c>
      <c r="F116">
        <f>(D116+2*E116)/3</f>
        <v>283.45666666666665</v>
      </c>
      <c r="G116">
        <f t="shared" si="1"/>
        <v>454.91</v>
      </c>
      <c r="H116" s="84">
        <v>0.59536475</v>
      </c>
    </row>
    <row r="117" spans="1:8">
      <c r="A117">
        <v>25.2</v>
      </c>
      <c r="B117" s="18">
        <v>3.2519999999999998</v>
      </c>
      <c r="C117" s="18">
        <v>-1.425</v>
      </c>
      <c r="D117" s="18">
        <v>587.54</v>
      </c>
      <c r="E117" s="18">
        <v>132.43</v>
      </c>
      <c r="F117">
        <f>(D117+2*E117)/3</f>
        <v>284.13333333333333</v>
      </c>
      <c r="G117">
        <f t="shared" si="1"/>
        <v>455.10999999999996</v>
      </c>
      <c r="H117" s="84">
        <v>0.59555846000000001</v>
      </c>
    </row>
    <row r="118" spans="1:8">
      <c r="A118">
        <v>25.5</v>
      </c>
      <c r="B118" s="18">
        <v>3.302</v>
      </c>
      <c r="C118" s="18">
        <v>-1.458</v>
      </c>
      <c r="D118" s="18">
        <v>588.05999999999995</v>
      </c>
      <c r="E118" s="18">
        <v>132.19</v>
      </c>
      <c r="F118">
        <f>(D118+2*E118)/3</f>
        <v>284.14666666666665</v>
      </c>
      <c r="G118">
        <f t="shared" si="1"/>
        <v>455.86999999999995</v>
      </c>
      <c r="H118" s="84">
        <v>0.59575803999999999</v>
      </c>
    </row>
    <row r="119" spans="1:8">
      <c r="A119">
        <v>25.8</v>
      </c>
      <c r="B119" s="18">
        <v>3.3540000000000001</v>
      </c>
      <c r="C119" s="18">
        <v>-1.492</v>
      </c>
      <c r="D119" s="18">
        <v>587.80999999999995</v>
      </c>
      <c r="E119" s="18">
        <v>131.94999999999999</v>
      </c>
      <c r="F119">
        <f>(D119+2*E119)/3</f>
        <v>283.90333333333331</v>
      </c>
      <c r="G119">
        <f t="shared" si="1"/>
        <v>455.85999999999996</v>
      </c>
      <c r="H119" s="84">
        <v>0.59595761999999997</v>
      </c>
    </row>
    <row r="120" spans="1:8">
      <c r="A120">
        <v>26.1</v>
      </c>
      <c r="B120" s="18">
        <v>3.4049999999999998</v>
      </c>
      <c r="C120" s="18">
        <v>-1.526</v>
      </c>
      <c r="D120" s="18">
        <v>588.17999999999995</v>
      </c>
      <c r="E120" s="18">
        <v>131.94999999999999</v>
      </c>
      <c r="F120">
        <f>(D120+2*E120)/3</f>
        <v>284.02666666666664</v>
      </c>
      <c r="G120">
        <f t="shared" si="1"/>
        <v>456.22999999999996</v>
      </c>
      <c r="H120" s="84">
        <v>0.59615132999999998</v>
      </c>
    </row>
    <row r="121" spans="1:8">
      <c r="A121">
        <v>26.5</v>
      </c>
      <c r="B121" s="18">
        <v>3.456</v>
      </c>
      <c r="C121" s="18">
        <v>-1.5589999999999999</v>
      </c>
      <c r="D121" s="18">
        <v>588.35</v>
      </c>
      <c r="E121" s="18">
        <v>132.31</v>
      </c>
      <c r="F121">
        <f>(D121+2*E121)/3</f>
        <v>284.32333333333332</v>
      </c>
      <c r="G121">
        <f t="shared" si="1"/>
        <v>456.04</v>
      </c>
      <c r="H121" s="84">
        <v>0.59635678000000003</v>
      </c>
    </row>
    <row r="122" spans="1:8">
      <c r="A122">
        <v>26.8</v>
      </c>
      <c r="B122" s="18">
        <v>3.5089999999999999</v>
      </c>
      <c r="C122" s="18">
        <v>-1.5940000000000001</v>
      </c>
      <c r="D122" s="18">
        <v>588.66</v>
      </c>
      <c r="E122" s="18">
        <v>132.07</v>
      </c>
      <c r="F122">
        <f>(D122+2*E122)/3</f>
        <v>284.26666666666665</v>
      </c>
      <c r="G122">
        <f t="shared" si="1"/>
        <v>456.59</v>
      </c>
      <c r="H122" s="84">
        <v>0.59656222999999997</v>
      </c>
    </row>
    <row r="123" spans="1:8">
      <c r="A123">
        <v>27.1</v>
      </c>
      <c r="B123" s="18">
        <v>3.5619999999999998</v>
      </c>
      <c r="C123" s="18">
        <v>-1.629</v>
      </c>
      <c r="D123" s="18">
        <v>588.63</v>
      </c>
      <c r="E123" s="18">
        <v>132.07</v>
      </c>
      <c r="F123">
        <f>(D123+2*E123)/3</f>
        <v>284.25666666666666</v>
      </c>
      <c r="G123">
        <f t="shared" si="1"/>
        <v>456.56</v>
      </c>
      <c r="H123" s="84">
        <v>0.59676180999999995</v>
      </c>
    </row>
    <row r="124" spans="1:8">
      <c r="A124">
        <v>27.4</v>
      </c>
      <c r="B124" s="18">
        <v>3.613</v>
      </c>
      <c r="C124" s="18">
        <v>-1.663</v>
      </c>
      <c r="D124" s="18">
        <v>589.26</v>
      </c>
      <c r="E124" s="18">
        <v>132.31</v>
      </c>
      <c r="F124">
        <f>(D124+2*E124)/3</f>
        <v>284.62666666666667</v>
      </c>
      <c r="G124">
        <f t="shared" si="1"/>
        <v>456.95</v>
      </c>
      <c r="H124" s="84">
        <v>0.59695551999999996</v>
      </c>
    </row>
    <row r="125" spans="1:8">
      <c r="A125">
        <v>27.7</v>
      </c>
      <c r="B125" s="18">
        <v>3.6629999999999998</v>
      </c>
      <c r="C125" s="18">
        <v>-1.696</v>
      </c>
      <c r="D125" s="18">
        <v>589.05999999999995</v>
      </c>
      <c r="E125" s="18">
        <v>132.31</v>
      </c>
      <c r="F125">
        <f>(D125+2*E125)/3</f>
        <v>284.56</v>
      </c>
      <c r="G125">
        <f t="shared" si="1"/>
        <v>456.74999999999994</v>
      </c>
      <c r="H125" s="84">
        <v>0.5971433599999999</v>
      </c>
    </row>
    <row r="126" spans="1:8">
      <c r="A126">
        <v>28.1</v>
      </c>
      <c r="B126" s="18">
        <v>3.714</v>
      </c>
      <c r="C126" s="18">
        <v>-1.728</v>
      </c>
      <c r="D126" s="18">
        <v>589.55999999999995</v>
      </c>
      <c r="E126" s="18">
        <v>132.43</v>
      </c>
      <c r="F126">
        <f>(D126+2*E126)/3</f>
        <v>284.80666666666667</v>
      </c>
      <c r="G126">
        <f t="shared" si="1"/>
        <v>457.12999999999994</v>
      </c>
      <c r="H126" s="84">
        <v>0.59734880999999995</v>
      </c>
    </row>
    <row r="127" spans="1:8">
      <c r="A127">
        <v>28.4</v>
      </c>
      <c r="B127" s="18">
        <v>3.766</v>
      </c>
      <c r="C127" s="18">
        <v>-1.7629999999999999</v>
      </c>
      <c r="D127" s="18">
        <v>589.1</v>
      </c>
      <c r="E127" s="18">
        <v>132.19</v>
      </c>
      <c r="F127">
        <f>(D127+2*E127)/3</f>
        <v>284.49333333333334</v>
      </c>
      <c r="G127">
        <f t="shared" si="1"/>
        <v>456.91</v>
      </c>
      <c r="H127" s="84">
        <v>0.59754839000000004</v>
      </c>
    </row>
    <row r="128" spans="1:8">
      <c r="A128">
        <v>28.7</v>
      </c>
      <c r="B128" s="18">
        <v>3.819</v>
      </c>
      <c r="C128" s="18">
        <v>-1.7969999999999999</v>
      </c>
      <c r="D128" s="18">
        <v>589.83000000000004</v>
      </c>
      <c r="E128" s="18">
        <v>132.55000000000001</v>
      </c>
      <c r="F128">
        <f>(D128+2*E128)/3</f>
        <v>284.97666666666669</v>
      </c>
      <c r="G128">
        <f t="shared" si="1"/>
        <v>457.28000000000003</v>
      </c>
      <c r="H128" s="84">
        <v>0.59774209999999994</v>
      </c>
    </row>
    <row r="129" spans="1:8">
      <c r="A129">
        <v>29</v>
      </c>
      <c r="B129" s="18">
        <v>3.87</v>
      </c>
      <c r="C129" s="18">
        <v>-1.83</v>
      </c>
      <c r="D129" s="18">
        <v>589.51</v>
      </c>
      <c r="E129" s="18">
        <v>132.43</v>
      </c>
      <c r="F129">
        <f>(D129+2*E129)/3</f>
        <v>284.79000000000002</v>
      </c>
      <c r="G129">
        <f t="shared" si="1"/>
        <v>457.08</v>
      </c>
      <c r="H129" s="84">
        <v>0.59794167999999992</v>
      </c>
    </row>
    <row r="130" spans="1:8">
      <c r="A130">
        <v>29.4</v>
      </c>
      <c r="B130" s="18">
        <v>3.9220000000000002</v>
      </c>
      <c r="C130" s="18">
        <v>-1.8640000000000001</v>
      </c>
      <c r="D130" s="18">
        <v>589.55999999999995</v>
      </c>
      <c r="E130" s="18">
        <v>132.31</v>
      </c>
      <c r="F130">
        <f>(D130+2*E130)/3</f>
        <v>284.72666666666663</v>
      </c>
      <c r="G130">
        <f t="shared" si="1"/>
        <v>457.24999999999994</v>
      </c>
      <c r="H130" s="84">
        <v>0.59812951999999997</v>
      </c>
    </row>
    <row r="131" spans="1:8">
      <c r="A131">
        <v>29.7</v>
      </c>
      <c r="B131" s="18">
        <v>3.9729999999999999</v>
      </c>
      <c r="C131" s="18">
        <v>-1.8959999999999999</v>
      </c>
      <c r="D131" s="18">
        <v>589.61</v>
      </c>
      <c r="E131" s="18">
        <v>132.55000000000001</v>
      </c>
      <c r="F131">
        <f>(D131+2*E131)/3</f>
        <v>284.90333333333336</v>
      </c>
      <c r="G131">
        <f t="shared" si="1"/>
        <v>457.06</v>
      </c>
      <c r="H131" s="84">
        <v>0.59832322999999998</v>
      </c>
    </row>
    <row r="132" spans="1:8">
      <c r="A132">
        <v>30</v>
      </c>
      <c r="B132" s="18">
        <v>4.0250000000000004</v>
      </c>
      <c r="C132" s="18">
        <v>-1.929</v>
      </c>
      <c r="D132" s="18">
        <v>589.54</v>
      </c>
      <c r="E132" s="18">
        <v>132.31</v>
      </c>
      <c r="F132">
        <f>(D132+2*E132)/3</f>
        <v>284.71999999999997</v>
      </c>
      <c r="G132">
        <f t="shared" si="1"/>
        <v>457.22999999999996</v>
      </c>
      <c r="H132" s="84">
        <v>0.59852280999999996</v>
      </c>
    </row>
    <row r="133" spans="1:8">
      <c r="A133">
        <v>30.3</v>
      </c>
      <c r="B133" s="18">
        <v>4.0780000000000003</v>
      </c>
      <c r="C133" s="18">
        <v>-1.9630000000000001</v>
      </c>
      <c r="D133" s="18">
        <v>589.57000000000005</v>
      </c>
      <c r="E133" s="18">
        <v>132.55000000000001</v>
      </c>
      <c r="F133">
        <f>(D133+2*E133)/3</f>
        <v>284.89000000000004</v>
      </c>
      <c r="G133">
        <f t="shared" si="1"/>
        <v>457.02000000000004</v>
      </c>
      <c r="H133" s="84">
        <v>0.59871651999999997</v>
      </c>
    </row>
    <row r="134" spans="1:8">
      <c r="A134">
        <v>30.6</v>
      </c>
      <c r="B134" s="18">
        <v>4.1310000000000002</v>
      </c>
      <c r="C134" s="18">
        <v>-1.996</v>
      </c>
      <c r="D134" s="18">
        <v>589.80999999999995</v>
      </c>
      <c r="E134" s="18">
        <v>132.43</v>
      </c>
      <c r="F134">
        <f>(D134+2*E134)/3</f>
        <v>284.89</v>
      </c>
      <c r="G134">
        <f t="shared" si="1"/>
        <v>457.37999999999994</v>
      </c>
      <c r="H134" s="84">
        <v>0.59890436000000002</v>
      </c>
    </row>
    <row r="135" spans="1:8">
      <c r="A135">
        <v>30.9</v>
      </c>
      <c r="B135" s="18">
        <v>4.181</v>
      </c>
      <c r="C135" s="18">
        <v>-2.028</v>
      </c>
      <c r="D135" s="18">
        <v>589.54</v>
      </c>
      <c r="E135" s="18">
        <v>132.55000000000001</v>
      </c>
      <c r="F135">
        <f>(D135+2*E135)/3</f>
        <v>284.88</v>
      </c>
      <c r="G135">
        <f t="shared" si="1"/>
        <v>456.98999999999995</v>
      </c>
      <c r="H135" s="84">
        <v>0.59909806999999993</v>
      </c>
    </row>
    <row r="136" spans="1:8">
      <c r="A136">
        <v>31.3</v>
      </c>
      <c r="B136" s="18">
        <v>4.2350000000000003</v>
      </c>
      <c r="C136" s="18">
        <v>-2.0609999999999999</v>
      </c>
      <c r="D136" s="18">
        <v>589.33000000000004</v>
      </c>
      <c r="E136" s="18">
        <v>132.55000000000001</v>
      </c>
      <c r="F136">
        <f>(D136+2*E136)/3</f>
        <v>284.81</v>
      </c>
      <c r="G136">
        <f t="shared" si="1"/>
        <v>456.78000000000003</v>
      </c>
      <c r="H136" s="84">
        <v>0.59928590999999987</v>
      </c>
    </row>
    <row r="137" spans="1:8">
      <c r="A137">
        <v>31.6</v>
      </c>
      <c r="B137" s="18">
        <v>4.2850000000000001</v>
      </c>
      <c r="C137" s="18">
        <v>-2.093</v>
      </c>
      <c r="D137" s="18">
        <v>589.45000000000005</v>
      </c>
      <c r="E137" s="18">
        <v>132.68</v>
      </c>
      <c r="F137">
        <f>(D137+2*E137)/3</f>
        <v>284.93666666666667</v>
      </c>
      <c r="G137">
        <f t="shared" si="1"/>
        <v>456.77000000000004</v>
      </c>
      <c r="H137" s="84">
        <v>0.59947374999999992</v>
      </c>
    </row>
    <row r="138" spans="1:8">
      <c r="A138">
        <v>31.9</v>
      </c>
      <c r="B138" s="18">
        <v>4.3360000000000003</v>
      </c>
      <c r="C138" s="18">
        <v>-2.125</v>
      </c>
      <c r="D138" s="18">
        <v>589.26</v>
      </c>
      <c r="E138" s="18">
        <v>132.68</v>
      </c>
      <c r="F138">
        <f>(D138+2*E138)/3</f>
        <v>284.87333333333333</v>
      </c>
      <c r="G138">
        <f t="shared" si="1"/>
        <v>456.58</v>
      </c>
      <c r="H138" s="84">
        <v>0.59965572</v>
      </c>
    </row>
    <row r="139" spans="1:8">
      <c r="A139">
        <v>32.200000000000003</v>
      </c>
      <c r="B139" s="18">
        <v>4.3860000000000001</v>
      </c>
      <c r="C139" s="18">
        <v>-2.1560000000000001</v>
      </c>
      <c r="D139" s="18">
        <v>588.94000000000005</v>
      </c>
      <c r="E139" s="18">
        <v>132.55000000000001</v>
      </c>
      <c r="F139">
        <f>(D139+2*E139)/3</f>
        <v>284.68</v>
      </c>
      <c r="G139">
        <f t="shared" si="1"/>
        <v>456.39000000000004</v>
      </c>
      <c r="H139" s="84">
        <v>0.59983768999999998</v>
      </c>
    </row>
    <row r="140" spans="1:8">
      <c r="A140">
        <v>32.5</v>
      </c>
      <c r="B140" s="18">
        <v>4.4370000000000003</v>
      </c>
      <c r="C140" s="18">
        <v>-2.1869999999999998</v>
      </c>
      <c r="D140" s="18">
        <v>589.05999999999995</v>
      </c>
      <c r="E140" s="18">
        <v>132.68</v>
      </c>
      <c r="F140">
        <f>(D140+2*E140)/3</f>
        <v>284.80666666666667</v>
      </c>
      <c r="G140">
        <f t="shared" si="1"/>
        <v>456.37999999999994</v>
      </c>
      <c r="H140" s="84">
        <v>0.60002552999999992</v>
      </c>
    </row>
    <row r="141" spans="1:8">
      <c r="A141">
        <v>32.799999999999997</v>
      </c>
      <c r="B141" s="18">
        <v>4.4870000000000001</v>
      </c>
      <c r="C141" s="18">
        <v>-2.2189999999999999</v>
      </c>
      <c r="D141" s="18">
        <v>588.67999999999995</v>
      </c>
      <c r="E141" s="18">
        <v>132.68</v>
      </c>
      <c r="F141">
        <f>(D141+2*E141)/3</f>
        <v>284.68</v>
      </c>
      <c r="G141">
        <f t="shared" si="1"/>
        <v>455.99999999999994</v>
      </c>
      <c r="H141" s="84">
        <v>0.60020749999999989</v>
      </c>
    </row>
    <row r="142" spans="1:8">
      <c r="A142">
        <v>33.1</v>
      </c>
      <c r="B142" s="18">
        <v>4.5380000000000003</v>
      </c>
      <c r="C142" s="18">
        <v>-2.25</v>
      </c>
      <c r="D142" s="18">
        <v>588.41999999999996</v>
      </c>
      <c r="E142" s="18">
        <v>132.80000000000001</v>
      </c>
      <c r="F142">
        <f>(D142+2*E142)/3</f>
        <v>284.67333333333335</v>
      </c>
      <c r="G142">
        <f t="shared" si="1"/>
        <v>455.61999999999995</v>
      </c>
      <c r="H142" s="84">
        <v>0.60038946999999998</v>
      </c>
    </row>
    <row r="143" spans="1:8">
      <c r="A143">
        <v>33.700000000000003</v>
      </c>
      <c r="B143" s="18">
        <v>4.5890000000000004</v>
      </c>
      <c r="C143" s="18">
        <v>-2.2810000000000001</v>
      </c>
      <c r="D143" s="18">
        <v>588.6</v>
      </c>
      <c r="E143" s="18">
        <v>132.80000000000001</v>
      </c>
      <c r="F143">
        <f>(D143+2*E143)/3</f>
        <v>284.73333333333335</v>
      </c>
      <c r="G143">
        <f t="shared" si="1"/>
        <v>455.8</v>
      </c>
      <c r="H143" s="84">
        <v>0.60057731000000003</v>
      </c>
    </row>
    <row r="144" spans="1:8">
      <c r="A144">
        <v>34.299999999999997</v>
      </c>
      <c r="B144" s="18">
        <v>4.641</v>
      </c>
      <c r="C144" s="18">
        <v>-2.3130000000000002</v>
      </c>
      <c r="D144" s="18">
        <v>588.09</v>
      </c>
      <c r="E144" s="18">
        <v>132.68</v>
      </c>
      <c r="F144">
        <f>(D144+2*E144)/3</f>
        <v>284.48333333333335</v>
      </c>
      <c r="G144">
        <f t="shared" si="1"/>
        <v>455.41</v>
      </c>
      <c r="H144" s="84">
        <v>0.60076514999999997</v>
      </c>
    </row>
    <row r="145" spans="1:8">
      <c r="A145">
        <v>34.9</v>
      </c>
      <c r="B145" s="18">
        <v>4.6929999999999996</v>
      </c>
      <c r="C145" s="18">
        <v>-2.3450000000000002</v>
      </c>
      <c r="D145" s="18">
        <v>587.64</v>
      </c>
      <c r="E145" s="18">
        <v>132.43</v>
      </c>
      <c r="F145">
        <f>(D145+2*E145)/3</f>
        <v>284.16666666666669</v>
      </c>
      <c r="G145">
        <f t="shared" ref="G145:G208" si="2">D145-E145</f>
        <v>455.21</v>
      </c>
      <c r="H145" s="84">
        <v>0.60095299000000002</v>
      </c>
    </row>
    <row r="146" spans="1:8">
      <c r="A146">
        <v>35.5</v>
      </c>
      <c r="B146" s="18">
        <v>4.7460000000000004</v>
      </c>
      <c r="C146" s="18">
        <v>-2.3769999999999998</v>
      </c>
      <c r="D146" s="18">
        <v>587.87</v>
      </c>
      <c r="E146" s="18">
        <v>132.68</v>
      </c>
      <c r="F146">
        <f>(D146+2*E146)/3</f>
        <v>284.41000000000003</v>
      </c>
      <c r="G146">
        <f t="shared" si="2"/>
        <v>455.19</v>
      </c>
      <c r="H146" s="84">
        <v>0.60108799999999996</v>
      </c>
    </row>
    <row r="147" spans="1:8">
      <c r="A147">
        <v>36.1</v>
      </c>
      <c r="B147" s="18">
        <v>4.798</v>
      </c>
      <c r="C147" s="18">
        <v>-2.4</v>
      </c>
      <c r="D147" s="18">
        <v>588.46</v>
      </c>
      <c r="E147" s="18">
        <v>132.68</v>
      </c>
      <c r="F147">
        <f>(D147+2*E147)/3</f>
        <v>284.60666666666668</v>
      </c>
      <c r="G147">
        <f t="shared" si="2"/>
        <v>455.78000000000003</v>
      </c>
      <c r="H147" s="84">
        <v>0.60126997000000004</v>
      </c>
    </row>
    <row r="148" spans="1:8">
      <c r="A148">
        <v>36.700000000000003</v>
      </c>
      <c r="B148" s="18">
        <v>4.8490000000000002</v>
      </c>
      <c r="C148" s="18">
        <v>-2.431</v>
      </c>
      <c r="D148" s="18">
        <v>588.32000000000005</v>
      </c>
      <c r="E148" s="18">
        <v>132.91999999999999</v>
      </c>
      <c r="F148">
        <f>(D148+2*E148)/3</f>
        <v>284.72000000000003</v>
      </c>
      <c r="G148">
        <f t="shared" si="2"/>
        <v>455.40000000000009</v>
      </c>
      <c r="H148" s="84">
        <v>0.60145780999999987</v>
      </c>
    </row>
    <row r="149" spans="1:8">
      <c r="A149">
        <v>37.299999999999997</v>
      </c>
      <c r="B149" s="18">
        <v>4.9009999999999998</v>
      </c>
      <c r="C149" s="18">
        <v>-2.4630000000000001</v>
      </c>
      <c r="D149" s="18">
        <v>588</v>
      </c>
      <c r="E149" s="18">
        <v>132.80000000000001</v>
      </c>
      <c r="F149">
        <f>(D149+2*E149)/3</f>
        <v>284.53333333333336</v>
      </c>
      <c r="G149">
        <f t="shared" si="2"/>
        <v>455.2</v>
      </c>
      <c r="H149" s="84">
        <v>0.60163390999999988</v>
      </c>
    </row>
    <row r="150" spans="1:8">
      <c r="A150">
        <v>37.799999999999997</v>
      </c>
      <c r="B150" s="18">
        <v>4.9509999999999996</v>
      </c>
      <c r="C150" s="18">
        <v>-2.4929999999999999</v>
      </c>
      <c r="D150" s="18">
        <v>587.75</v>
      </c>
      <c r="E150" s="18">
        <v>132.91999999999999</v>
      </c>
      <c r="F150">
        <f>(D150+2*E150)/3</f>
        <v>284.52999999999997</v>
      </c>
      <c r="G150">
        <f t="shared" si="2"/>
        <v>454.83000000000004</v>
      </c>
      <c r="H150" s="84">
        <v>0.60181001000000001</v>
      </c>
    </row>
    <row r="151" spans="1:8">
      <c r="A151">
        <v>38.4</v>
      </c>
      <c r="B151" s="18">
        <v>5.0019999999999998</v>
      </c>
      <c r="C151" s="18">
        <v>-2.5230000000000001</v>
      </c>
      <c r="D151" s="18">
        <v>587.55999999999995</v>
      </c>
      <c r="E151" s="18">
        <v>132.91999999999999</v>
      </c>
      <c r="F151">
        <f>(D151+2*E151)/3</f>
        <v>284.46666666666664</v>
      </c>
      <c r="G151">
        <f t="shared" si="2"/>
        <v>454.64</v>
      </c>
      <c r="H151" s="84">
        <v>0.60216221000000003</v>
      </c>
    </row>
    <row r="152" spans="1:8">
      <c r="A152">
        <v>39.1</v>
      </c>
      <c r="B152" s="18">
        <v>5.1020000000000003</v>
      </c>
      <c r="C152" s="18">
        <v>-2.5830000000000002</v>
      </c>
      <c r="D152" s="18">
        <v>586.88</v>
      </c>
      <c r="E152" s="18">
        <v>132.80000000000001</v>
      </c>
      <c r="F152">
        <f>(D152+2*E152)/3</f>
        <v>284.16000000000003</v>
      </c>
      <c r="G152">
        <f t="shared" si="2"/>
        <v>454.08</v>
      </c>
      <c r="H152" s="84">
        <v>0.60252028000000002</v>
      </c>
    </row>
    <row r="153" spans="1:8">
      <c r="A153">
        <v>39.700000000000003</v>
      </c>
      <c r="B153" s="18">
        <v>5.2039999999999997</v>
      </c>
      <c r="C153" s="18">
        <v>-2.6440000000000001</v>
      </c>
      <c r="D153" s="18">
        <v>586.24</v>
      </c>
      <c r="E153" s="18">
        <v>132.91999999999999</v>
      </c>
      <c r="F153">
        <f>(D153+2*E153)/3</f>
        <v>284.02666666666664</v>
      </c>
      <c r="G153">
        <f t="shared" si="2"/>
        <v>453.32000000000005</v>
      </c>
      <c r="H153" s="84">
        <v>0.60286660999999986</v>
      </c>
    </row>
    <row r="154" spans="1:8">
      <c r="A154">
        <v>40.299999999999997</v>
      </c>
      <c r="B154" s="18">
        <v>5.3040000000000003</v>
      </c>
      <c r="C154" s="18">
        <v>-2.7029999999999998</v>
      </c>
      <c r="D154" s="18">
        <v>585.32000000000005</v>
      </c>
      <c r="E154" s="18">
        <v>132.91999999999999</v>
      </c>
      <c r="F154">
        <f>(D154+2*E154)/3</f>
        <v>283.72000000000003</v>
      </c>
      <c r="G154">
        <f t="shared" si="2"/>
        <v>452.40000000000009</v>
      </c>
      <c r="H154" s="84">
        <v>0.60321880999999999</v>
      </c>
    </row>
    <row r="155" spans="1:8">
      <c r="A155">
        <v>40.9</v>
      </c>
      <c r="B155" s="18">
        <v>5.4059999999999997</v>
      </c>
      <c r="C155" s="18">
        <v>-2.7629999999999999</v>
      </c>
      <c r="D155" s="18">
        <v>584.94000000000005</v>
      </c>
      <c r="E155" s="18">
        <v>132.91999999999999</v>
      </c>
      <c r="F155">
        <f>(D155+2*E155)/3</f>
        <v>283.59333333333331</v>
      </c>
      <c r="G155">
        <f t="shared" si="2"/>
        <v>452.0200000000001</v>
      </c>
      <c r="H155" s="84">
        <v>0.60357100999999991</v>
      </c>
    </row>
    <row r="156" spans="1:8">
      <c r="A156">
        <v>41.5</v>
      </c>
      <c r="B156" s="18">
        <v>5.508</v>
      </c>
      <c r="C156" s="18">
        <v>-2.823</v>
      </c>
      <c r="D156" s="18">
        <v>584.30999999999995</v>
      </c>
      <c r="E156" s="18">
        <v>133.04</v>
      </c>
      <c r="F156">
        <f>(D156+2*E156)/3</f>
        <v>283.46333333333331</v>
      </c>
      <c r="G156">
        <f t="shared" si="2"/>
        <v>451.27</v>
      </c>
      <c r="H156" s="84">
        <v>0.60391733999999997</v>
      </c>
    </row>
    <row r="157" spans="1:8">
      <c r="A157">
        <v>42.1</v>
      </c>
      <c r="B157" s="18">
        <v>5.61</v>
      </c>
      <c r="C157" s="18">
        <v>-2.8820000000000001</v>
      </c>
      <c r="D157" s="18">
        <v>583.55999999999995</v>
      </c>
      <c r="E157" s="18">
        <v>133.04</v>
      </c>
      <c r="F157">
        <f>(D157+2*E157)/3</f>
        <v>283.21333333333331</v>
      </c>
      <c r="G157">
        <f t="shared" si="2"/>
        <v>450.52</v>
      </c>
      <c r="H157" s="84">
        <v>0.60425780000000007</v>
      </c>
    </row>
    <row r="158" spans="1:8">
      <c r="A158">
        <v>42.7</v>
      </c>
      <c r="B158" s="18">
        <v>5.7119999999999997</v>
      </c>
      <c r="C158" s="18">
        <v>-2.94</v>
      </c>
      <c r="D158" s="18">
        <v>583.01</v>
      </c>
      <c r="E158" s="18">
        <v>133.04</v>
      </c>
      <c r="F158">
        <f>(D158+2*E158)/3</f>
        <v>283.02999999999997</v>
      </c>
      <c r="G158">
        <f t="shared" si="2"/>
        <v>449.97</v>
      </c>
      <c r="H158" s="84">
        <v>0.60459238999999998</v>
      </c>
    </row>
    <row r="159" spans="1:8">
      <c r="A159">
        <v>43.3</v>
      </c>
      <c r="B159" s="18">
        <v>5.8129999999999997</v>
      </c>
      <c r="C159" s="18">
        <v>-2.9969999999999999</v>
      </c>
      <c r="D159" s="18">
        <v>582.4</v>
      </c>
      <c r="E159" s="18">
        <v>133.16</v>
      </c>
      <c r="F159">
        <f>(D159+2*E159)/3</f>
        <v>282.90666666666669</v>
      </c>
      <c r="G159">
        <f t="shared" si="2"/>
        <v>449.24</v>
      </c>
      <c r="H159" s="84">
        <v>0.60492698</v>
      </c>
    </row>
    <row r="160" spans="1:8">
      <c r="A160">
        <v>43.9</v>
      </c>
      <c r="B160" s="18">
        <v>5.9160000000000004</v>
      </c>
      <c r="C160" s="18">
        <v>-3.0539999999999998</v>
      </c>
      <c r="D160" s="18">
        <v>581.6</v>
      </c>
      <c r="E160" s="18">
        <v>133.28</v>
      </c>
      <c r="F160">
        <f>(D160+2*E160)/3</f>
        <v>282.72000000000003</v>
      </c>
      <c r="G160">
        <f t="shared" si="2"/>
        <v>448.32000000000005</v>
      </c>
      <c r="H160" s="84">
        <v>0.60526156999999992</v>
      </c>
    </row>
    <row r="161" spans="1:8">
      <c r="A161">
        <v>44.5</v>
      </c>
      <c r="B161" s="18">
        <v>6.0170000000000003</v>
      </c>
      <c r="C161" s="18">
        <v>-3.1110000000000002</v>
      </c>
      <c r="D161" s="18">
        <v>580.63</v>
      </c>
      <c r="E161" s="18">
        <v>133.04</v>
      </c>
      <c r="F161">
        <f>(D161+2*E161)/3</f>
        <v>282.23666666666668</v>
      </c>
      <c r="G161">
        <f t="shared" si="2"/>
        <v>447.59000000000003</v>
      </c>
      <c r="H161" s="84">
        <v>0.60559028999999998</v>
      </c>
    </row>
    <row r="162" spans="1:8">
      <c r="A162">
        <v>45.1</v>
      </c>
      <c r="B162" s="18">
        <v>6.1180000000000003</v>
      </c>
      <c r="C162" s="18">
        <v>-3.1669999999999998</v>
      </c>
      <c r="D162" s="18">
        <v>580.15</v>
      </c>
      <c r="E162" s="18">
        <v>133.28</v>
      </c>
      <c r="F162">
        <f>(D162+2*E162)/3</f>
        <v>282.23666666666668</v>
      </c>
      <c r="G162">
        <f t="shared" si="2"/>
        <v>446.87</v>
      </c>
      <c r="H162" s="84">
        <v>0.60591313999999996</v>
      </c>
    </row>
    <row r="163" spans="1:8">
      <c r="A163">
        <v>45.6</v>
      </c>
      <c r="B163" s="18">
        <v>6.22</v>
      </c>
      <c r="C163" s="18">
        <v>-3.222</v>
      </c>
      <c r="D163" s="18">
        <v>579.24</v>
      </c>
      <c r="E163" s="18">
        <v>133.28</v>
      </c>
      <c r="F163">
        <f>(D163+2*E163)/3</f>
        <v>281.93333333333334</v>
      </c>
      <c r="G163">
        <f t="shared" si="2"/>
        <v>445.96000000000004</v>
      </c>
      <c r="H163" s="84">
        <v>0.60623011999999987</v>
      </c>
    </row>
    <row r="164" spans="1:8">
      <c r="A164">
        <v>46.2</v>
      </c>
      <c r="B164" s="18">
        <v>6.32</v>
      </c>
      <c r="C164" s="18">
        <v>-3.2759999999999998</v>
      </c>
      <c r="D164" s="18">
        <v>578.59</v>
      </c>
      <c r="E164" s="18">
        <v>133.16</v>
      </c>
      <c r="F164">
        <f>(D164+2*E164)/3</f>
        <v>281.63666666666671</v>
      </c>
      <c r="G164">
        <f t="shared" si="2"/>
        <v>445.43000000000006</v>
      </c>
      <c r="H164" s="84">
        <v>0.60654710000000001</v>
      </c>
    </row>
    <row r="165" spans="1:8">
      <c r="A165">
        <v>46.8</v>
      </c>
      <c r="B165" s="18">
        <v>6.42</v>
      </c>
      <c r="C165" s="18">
        <v>-3.33</v>
      </c>
      <c r="D165" s="18">
        <v>577.76</v>
      </c>
      <c r="E165" s="18">
        <v>133.41</v>
      </c>
      <c r="F165">
        <f>(D165+2*E165)/3</f>
        <v>281.52666666666664</v>
      </c>
      <c r="G165">
        <f t="shared" si="2"/>
        <v>444.35</v>
      </c>
      <c r="H165" s="84">
        <v>0.60686408000000003</v>
      </c>
    </row>
    <row r="166" spans="1:8">
      <c r="A166">
        <v>47.4</v>
      </c>
      <c r="B166" s="18">
        <v>6.52</v>
      </c>
      <c r="C166" s="18">
        <v>-3.3839999999999999</v>
      </c>
      <c r="D166" s="18">
        <v>576.99</v>
      </c>
      <c r="E166" s="18">
        <v>133.53</v>
      </c>
      <c r="F166">
        <f>(D166+2*E166)/3</f>
        <v>281.34999999999997</v>
      </c>
      <c r="G166">
        <f t="shared" si="2"/>
        <v>443.46000000000004</v>
      </c>
      <c r="H166" s="84">
        <v>0.6071693199999999</v>
      </c>
    </row>
    <row r="167" spans="1:8">
      <c r="A167">
        <v>48</v>
      </c>
      <c r="B167" s="18">
        <v>6.6210000000000004</v>
      </c>
      <c r="C167" s="18">
        <v>-3.4359999999999999</v>
      </c>
      <c r="D167" s="18">
        <v>576.23</v>
      </c>
      <c r="E167" s="18">
        <v>133.28</v>
      </c>
      <c r="F167">
        <f>(D167+2*E167)/3</f>
        <v>280.93</v>
      </c>
      <c r="G167">
        <f t="shared" si="2"/>
        <v>442.95000000000005</v>
      </c>
      <c r="H167" s="84">
        <v>0.60747456</v>
      </c>
    </row>
    <row r="168" spans="1:8">
      <c r="A168">
        <v>48.6</v>
      </c>
      <c r="B168" s="18">
        <v>6.7210000000000001</v>
      </c>
      <c r="C168" s="18">
        <v>-3.488</v>
      </c>
      <c r="D168" s="18">
        <v>575.53</v>
      </c>
      <c r="E168" s="18">
        <v>133.28</v>
      </c>
      <c r="F168">
        <f>(D168+2*E168)/3</f>
        <v>280.69666666666666</v>
      </c>
      <c r="G168">
        <f t="shared" si="2"/>
        <v>442.25</v>
      </c>
      <c r="H168" s="84">
        <v>0.60777979999999998</v>
      </c>
    </row>
    <row r="169" spans="1:8">
      <c r="A169">
        <v>49.2</v>
      </c>
      <c r="B169" s="18">
        <v>6.8239999999999998</v>
      </c>
      <c r="C169" s="18">
        <v>-3.54</v>
      </c>
      <c r="D169" s="18">
        <v>574.64</v>
      </c>
      <c r="E169" s="18">
        <v>133.28</v>
      </c>
      <c r="F169">
        <f>(D169+2*E169)/3</f>
        <v>280.40000000000003</v>
      </c>
      <c r="G169">
        <f t="shared" si="2"/>
        <v>441.36</v>
      </c>
      <c r="H169" s="84">
        <v>0.60807917</v>
      </c>
    </row>
    <row r="170" spans="1:8">
      <c r="A170">
        <v>49.8</v>
      </c>
      <c r="B170" s="18">
        <v>6.9249999999999998</v>
      </c>
      <c r="C170" s="18">
        <v>-3.5910000000000002</v>
      </c>
      <c r="D170" s="18">
        <v>573.82000000000005</v>
      </c>
      <c r="E170" s="18">
        <v>133.53</v>
      </c>
      <c r="F170">
        <f>(D170+2*E170)/3</f>
        <v>280.29333333333335</v>
      </c>
      <c r="G170">
        <f t="shared" si="2"/>
        <v>440.29000000000008</v>
      </c>
      <c r="H170" s="84">
        <v>0.60838440999999999</v>
      </c>
    </row>
    <row r="171" spans="1:8">
      <c r="A171">
        <v>50.4</v>
      </c>
      <c r="B171" s="18">
        <v>7.0270000000000001</v>
      </c>
      <c r="C171" s="18">
        <v>-3.6429999999999998</v>
      </c>
      <c r="D171" s="18">
        <v>572.88</v>
      </c>
      <c r="E171" s="18">
        <v>133.28</v>
      </c>
      <c r="F171">
        <f>(D171+2*E171)/3</f>
        <v>279.81333333333333</v>
      </c>
      <c r="G171">
        <f t="shared" si="2"/>
        <v>439.6</v>
      </c>
      <c r="H171" s="84">
        <v>0.6086837799999999</v>
      </c>
    </row>
    <row r="172" spans="1:8">
      <c r="A172">
        <v>51</v>
      </c>
      <c r="B172" s="18">
        <v>7.1280000000000001</v>
      </c>
      <c r="C172" s="18">
        <v>-3.694</v>
      </c>
      <c r="D172" s="18">
        <v>572.73</v>
      </c>
      <c r="E172" s="18">
        <v>133.28</v>
      </c>
      <c r="F172">
        <f>(D172+2*E172)/3</f>
        <v>279.76333333333332</v>
      </c>
      <c r="G172">
        <f t="shared" si="2"/>
        <v>439.45000000000005</v>
      </c>
      <c r="H172" s="84">
        <v>0.60897140999999999</v>
      </c>
    </row>
    <row r="173" spans="1:8">
      <c r="A173">
        <v>51.6</v>
      </c>
      <c r="B173" s="18">
        <v>7.23</v>
      </c>
      <c r="C173" s="18">
        <v>-3.7429999999999999</v>
      </c>
      <c r="D173" s="18">
        <v>571.98</v>
      </c>
      <c r="E173" s="18">
        <v>133.41</v>
      </c>
      <c r="F173">
        <f>(D173+2*E173)/3</f>
        <v>279.59999999999997</v>
      </c>
      <c r="G173">
        <f t="shared" si="2"/>
        <v>438.57000000000005</v>
      </c>
      <c r="H173" s="84">
        <v>0.60925903999999997</v>
      </c>
    </row>
    <row r="174" spans="1:8">
      <c r="A174">
        <v>52.2</v>
      </c>
      <c r="B174" s="18">
        <v>7.3310000000000004</v>
      </c>
      <c r="C174" s="18">
        <v>-3.7919999999999998</v>
      </c>
      <c r="D174" s="18">
        <v>570.99</v>
      </c>
      <c r="E174" s="18">
        <v>133.28</v>
      </c>
      <c r="F174">
        <f>(D174+2*E174)/3</f>
        <v>279.18333333333334</v>
      </c>
      <c r="G174">
        <f t="shared" si="2"/>
        <v>437.71000000000004</v>
      </c>
      <c r="H174" s="84">
        <v>0.60955253999999992</v>
      </c>
    </row>
    <row r="175" spans="1:8">
      <c r="A175">
        <v>52.9</v>
      </c>
      <c r="B175" s="18">
        <v>7.4340000000000002</v>
      </c>
      <c r="C175" s="18">
        <v>-3.8420000000000001</v>
      </c>
      <c r="D175" s="18">
        <v>569.75</v>
      </c>
      <c r="E175" s="18">
        <v>133.28</v>
      </c>
      <c r="F175">
        <f>(D175+2*E175)/3</f>
        <v>278.77</v>
      </c>
      <c r="G175">
        <f t="shared" si="2"/>
        <v>436.47</v>
      </c>
      <c r="H175" s="84">
        <v>0.60984017000000001</v>
      </c>
    </row>
    <row r="176" spans="1:8">
      <c r="A176">
        <v>53.4</v>
      </c>
      <c r="B176" s="18">
        <v>7.5350000000000001</v>
      </c>
      <c r="C176" s="18">
        <v>-3.891</v>
      </c>
      <c r="D176" s="18">
        <v>569.54999999999995</v>
      </c>
      <c r="E176" s="18">
        <v>133.41</v>
      </c>
      <c r="F176">
        <f>(D176+2*E176)/3</f>
        <v>278.78999999999996</v>
      </c>
      <c r="G176">
        <f t="shared" si="2"/>
        <v>436.14</v>
      </c>
      <c r="H176" s="84">
        <v>0.6101278</v>
      </c>
    </row>
    <row r="177" spans="1:8">
      <c r="A177">
        <v>54</v>
      </c>
      <c r="B177" s="18">
        <v>7.6379999999999999</v>
      </c>
      <c r="C177" s="18">
        <v>-3.94</v>
      </c>
      <c r="D177" s="18">
        <v>568.32000000000005</v>
      </c>
      <c r="E177" s="18">
        <v>133.41</v>
      </c>
      <c r="F177">
        <f>(D177+2*E177)/3</f>
        <v>278.38000000000005</v>
      </c>
      <c r="G177">
        <f t="shared" si="2"/>
        <v>434.91000000000008</v>
      </c>
      <c r="H177" s="84">
        <v>0.61041542999999998</v>
      </c>
    </row>
    <row r="178" spans="1:8">
      <c r="A178">
        <v>54.7</v>
      </c>
      <c r="B178" s="18">
        <v>7.7380000000000004</v>
      </c>
      <c r="C178" s="18">
        <v>-3.9889999999999999</v>
      </c>
      <c r="D178" s="18">
        <v>567.95000000000005</v>
      </c>
      <c r="E178" s="18">
        <v>133.53</v>
      </c>
      <c r="F178">
        <f>(D178+2*E178)/3</f>
        <v>278.33666666666664</v>
      </c>
      <c r="G178">
        <f t="shared" si="2"/>
        <v>434.42000000000007</v>
      </c>
      <c r="H178" s="84">
        <v>0.61069131999999993</v>
      </c>
    </row>
    <row r="179" spans="1:8">
      <c r="A179">
        <v>55.3</v>
      </c>
      <c r="B179" s="18">
        <v>7.8380000000000001</v>
      </c>
      <c r="C179" s="18">
        <v>-4.0359999999999996</v>
      </c>
      <c r="D179" s="18">
        <v>566.57000000000005</v>
      </c>
      <c r="E179" s="18">
        <v>133.53</v>
      </c>
      <c r="F179">
        <f>(D179+2*E179)/3</f>
        <v>277.87666666666672</v>
      </c>
      <c r="G179">
        <f t="shared" si="2"/>
        <v>433.04000000000008</v>
      </c>
      <c r="H179" s="84">
        <v>0.61096134000000002</v>
      </c>
    </row>
    <row r="180" spans="1:8">
      <c r="A180">
        <v>55.9</v>
      </c>
      <c r="B180" s="18">
        <v>7.9390000000000001</v>
      </c>
      <c r="C180" s="18">
        <v>-4.0819999999999999</v>
      </c>
      <c r="D180" s="18">
        <v>565.96</v>
      </c>
      <c r="E180" s="18">
        <v>133.41</v>
      </c>
      <c r="F180">
        <f>(D180+2*E180)/3</f>
        <v>277.59333333333331</v>
      </c>
      <c r="G180">
        <f t="shared" si="2"/>
        <v>432.55000000000007</v>
      </c>
      <c r="H180" s="84">
        <v>0.61122548999999993</v>
      </c>
    </row>
    <row r="181" spans="1:8">
      <c r="A181">
        <v>56.4</v>
      </c>
      <c r="B181" s="18">
        <v>8.0399999999999991</v>
      </c>
      <c r="C181" s="18">
        <v>-4.1269999999999998</v>
      </c>
      <c r="D181" s="18">
        <v>565.05999999999995</v>
      </c>
      <c r="E181" s="18">
        <v>133.53</v>
      </c>
      <c r="F181">
        <f>(D181+2*E181)/3</f>
        <v>277.37333333333328</v>
      </c>
      <c r="G181">
        <f t="shared" si="2"/>
        <v>431.53</v>
      </c>
      <c r="H181" s="84">
        <v>0.61150137999999998</v>
      </c>
    </row>
    <row r="182" spans="1:8">
      <c r="A182">
        <v>57</v>
      </c>
      <c r="B182" s="18">
        <v>8.1419999999999995</v>
      </c>
      <c r="C182" s="18">
        <v>-4.1740000000000004</v>
      </c>
      <c r="D182" s="18">
        <v>563.98</v>
      </c>
      <c r="E182" s="18">
        <v>133.65</v>
      </c>
      <c r="F182">
        <f>(D182+2*E182)/3</f>
        <v>277.09333333333331</v>
      </c>
      <c r="G182">
        <f t="shared" si="2"/>
        <v>430.33000000000004</v>
      </c>
      <c r="H182" s="84">
        <v>0.61176552999999989</v>
      </c>
    </row>
    <row r="183" spans="1:8">
      <c r="A183">
        <v>57.7</v>
      </c>
      <c r="B183" s="18">
        <v>8.2430000000000003</v>
      </c>
      <c r="C183" s="18">
        <v>-4.2190000000000003</v>
      </c>
      <c r="D183" s="18">
        <v>562.66</v>
      </c>
      <c r="E183" s="18">
        <v>133.53</v>
      </c>
      <c r="F183">
        <f>(D183+2*E183)/3</f>
        <v>276.57333333333332</v>
      </c>
      <c r="G183">
        <f t="shared" si="2"/>
        <v>429.13</v>
      </c>
      <c r="H183" s="84">
        <v>0.61202380999999995</v>
      </c>
    </row>
    <row r="184" spans="1:8">
      <c r="A184">
        <v>58.2</v>
      </c>
      <c r="B184" s="18">
        <v>8.3439999999999994</v>
      </c>
      <c r="C184" s="18">
        <v>-4.2629999999999999</v>
      </c>
      <c r="D184" s="18">
        <v>561.65</v>
      </c>
      <c r="E184" s="18">
        <v>133.53</v>
      </c>
      <c r="F184">
        <f>(D184+2*E184)/3</f>
        <v>276.23666666666668</v>
      </c>
      <c r="G184">
        <f t="shared" si="2"/>
        <v>428.12</v>
      </c>
      <c r="H184" s="84">
        <v>0.61228795999999996</v>
      </c>
    </row>
    <row r="185" spans="1:8">
      <c r="A185">
        <v>58.8</v>
      </c>
      <c r="B185" s="18">
        <v>8.4459999999999997</v>
      </c>
      <c r="C185" s="18">
        <v>-4.3079999999999998</v>
      </c>
      <c r="D185" s="18">
        <v>560.94000000000005</v>
      </c>
      <c r="E185" s="18">
        <v>133.65</v>
      </c>
      <c r="F185">
        <f>(D185+2*E185)/3</f>
        <v>276.08</v>
      </c>
      <c r="G185">
        <f t="shared" si="2"/>
        <v>427.29000000000008</v>
      </c>
      <c r="H185" s="84">
        <v>0.61254624000000002</v>
      </c>
    </row>
    <row r="186" spans="1:8">
      <c r="A186">
        <v>59.4</v>
      </c>
      <c r="B186" s="18">
        <v>8.5489999999999995</v>
      </c>
      <c r="C186" s="18">
        <v>-4.3520000000000003</v>
      </c>
      <c r="D186" s="18">
        <v>560.04</v>
      </c>
      <c r="E186" s="18">
        <v>133.77000000000001</v>
      </c>
      <c r="F186">
        <f>(D186+2*E186)/3</f>
        <v>275.85999999999996</v>
      </c>
      <c r="G186">
        <f t="shared" si="2"/>
        <v>426.27</v>
      </c>
      <c r="H186" s="84">
        <v>0.61279864999999989</v>
      </c>
    </row>
    <row r="187" spans="1:8">
      <c r="A187">
        <v>60</v>
      </c>
      <c r="B187" s="18">
        <v>8.65</v>
      </c>
      <c r="C187" s="18">
        <v>-4.3949999999999996</v>
      </c>
      <c r="D187" s="18">
        <v>559.33000000000004</v>
      </c>
      <c r="E187" s="18">
        <v>133.53</v>
      </c>
      <c r="F187">
        <f>(D187+2*E187)/3</f>
        <v>275.46333333333337</v>
      </c>
      <c r="G187">
        <f t="shared" si="2"/>
        <v>425.80000000000007</v>
      </c>
      <c r="H187" s="84">
        <v>0.61305105999999998</v>
      </c>
    </row>
    <row r="188" spans="1:8">
      <c r="A188">
        <v>60.6</v>
      </c>
      <c r="B188" s="18">
        <v>8.7520000000000007</v>
      </c>
      <c r="C188" s="18">
        <v>-4.4379999999999997</v>
      </c>
      <c r="D188" s="18">
        <v>558.34</v>
      </c>
      <c r="E188" s="18">
        <v>133.88999999999999</v>
      </c>
      <c r="F188">
        <f>(D188+2*E188)/3</f>
        <v>275.37333333333333</v>
      </c>
      <c r="G188">
        <f t="shared" si="2"/>
        <v>424.45000000000005</v>
      </c>
      <c r="H188" s="84">
        <v>0.61330346999999996</v>
      </c>
    </row>
    <row r="189" spans="1:8">
      <c r="A189">
        <v>61.2</v>
      </c>
      <c r="B189" s="18">
        <v>8.8529999999999998</v>
      </c>
      <c r="C189" s="18">
        <v>-4.4809999999999999</v>
      </c>
      <c r="D189" s="18">
        <v>557.45000000000005</v>
      </c>
      <c r="E189" s="18">
        <v>133.65</v>
      </c>
      <c r="F189">
        <f>(D189+2*E189)/3</f>
        <v>274.91666666666669</v>
      </c>
      <c r="G189">
        <f t="shared" si="2"/>
        <v>423.80000000000007</v>
      </c>
      <c r="H189" s="84">
        <v>0.61355000999999998</v>
      </c>
    </row>
    <row r="190" spans="1:8">
      <c r="A190">
        <v>61.8</v>
      </c>
      <c r="B190" s="18">
        <v>8.9540000000000006</v>
      </c>
      <c r="C190" s="18">
        <v>-4.5229999999999997</v>
      </c>
      <c r="D190" s="18">
        <v>556.63</v>
      </c>
      <c r="E190" s="18">
        <v>133.65</v>
      </c>
      <c r="F190">
        <f>(D190+2*E190)/3</f>
        <v>274.64333333333337</v>
      </c>
      <c r="G190">
        <f t="shared" si="2"/>
        <v>422.98</v>
      </c>
      <c r="H190" s="84">
        <v>0.61378480999999996</v>
      </c>
    </row>
    <row r="191" spans="1:8">
      <c r="A191">
        <v>62.4</v>
      </c>
      <c r="B191" s="18">
        <v>9.0549999999999997</v>
      </c>
      <c r="C191" s="18">
        <v>-4.5629999999999997</v>
      </c>
      <c r="D191" s="18">
        <v>555.29999999999995</v>
      </c>
      <c r="E191" s="18">
        <v>133.65</v>
      </c>
      <c r="F191">
        <f>(D191+2*E191)/3</f>
        <v>274.2</v>
      </c>
      <c r="G191">
        <f t="shared" si="2"/>
        <v>421.65</v>
      </c>
      <c r="H191" s="84">
        <v>0.61401960999999994</v>
      </c>
    </row>
    <row r="192" spans="1:8">
      <c r="A192">
        <v>63</v>
      </c>
      <c r="B192" s="18">
        <v>9.1549999999999994</v>
      </c>
      <c r="C192" s="18">
        <v>-4.6029999999999998</v>
      </c>
      <c r="D192" s="18">
        <v>554.86</v>
      </c>
      <c r="E192" s="18">
        <v>134.01</v>
      </c>
      <c r="F192">
        <f>(D192+2*E192)/3</f>
        <v>274.29333333333335</v>
      </c>
      <c r="G192">
        <f t="shared" si="2"/>
        <v>420.85</v>
      </c>
      <c r="H192" s="84">
        <v>0.61425440999999992</v>
      </c>
    </row>
    <row r="193" spans="1:8">
      <c r="A193">
        <v>63.6</v>
      </c>
      <c r="B193" s="18">
        <v>9.2579999999999991</v>
      </c>
      <c r="C193" s="18">
        <v>-4.6429999999999998</v>
      </c>
      <c r="D193" s="18">
        <v>553.86</v>
      </c>
      <c r="E193" s="18">
        <v>133.65</v>
      </c>
      <c r="F193">
        <f>(D193+2*E193)/3</f>
        <v>273.72000000000003</v>
      </c>
      <c r="G193">
        <f t="shared" si="2"/>
        <v>420.21000000000004</v>
      </c>
      <c r="H193" s="84">
        <v>0.6144892099999999</v>
      </c>
    </row>
    <row r="194" spans="1:8">
      <c r="A194">
        <v>64.2</v>
      </c>
      <c r="B194" s="18">
        <v>9.3610000000000007</v>
      </c>
      <c r="C194" s="18">
        <v>-4.6829999999999998</v>
      </c>
      <c r="D194" s="18">
        <v>552.99</v>
      </c>
      <c r="E194" s="18">
        <v>133.77000000000001</v>
      </c>
      <c r="F194">
        <f>(D194+2*E194)/3</f>
        <v>273.51</v>
      </c>
      <c r="G194">
        <f t="shared" si="2"/>
        <v>419.22</v>
      </c>
      <c r="H194" s="84">
        <v>0.61470639999999988</v>
      </c>
    </row>
    <row r="195" spans="1:8">
      <c r="A195">
        <v>64.8</v>
      </c>
      <c r="B195" s="18">
        <v>9.4619999999999997</v>
      </c>
      <c r="C195" s="18">
        <v>-4.72</v>
      </c>
      <c r="D195" s="18">
        <v>552.22</v>
      </c>
      <c r="E195" s="18">
        <v>134.13999999999999</v>
      </c>
      <c r="F195">
        <f>(D195+2*E195)/3</f>
        <v>273.5</v>
      </c>
      <c r="G195">
        <f t="shared" si="2"/>
        <v>418.08000000000004</v>
      </c>
      <c r="H195" s="84">
        <v>0.61492358999999985</v>
      </c>
    </row>
    <row r="196" spans="1:8">
      <c r="A196">
        <v>65.400000000000006</v>
      </c>
      <c r="B196" s="18">
        <v>9.5630000000000006</v>
      </c>
      <c r="C196" s="18">
        <v>-4.7569999999999997</v>
      </c>
      <c r="D196" s="18">
        <v>550.89</v>
      </c>
      <c r="E196" s="18">
        <v>133.77000000000001</v>
      </c>
      <c r="F196">
        <f>(D196+2*E196)/3</f>
        <v>272.81</v>
      </c>
      <c r="G196">
        <f t="shared" si="2"/>
        <v>417.12</v>
      </c>
      <c r="H196" s="84">
        <v>0.61514078000000005</v>
      </c>
    </row>
    <row r="197" spans="1:8">
      <c r="A197">
        <v>66</v>
      </c>
      <c r="B197" s="18">
        <v>9.6649999999999991</v>
      </c>
      <c r="C197" s="18">
        <v>-4.7939999999999996</v>
      </c>
      <c r="D197" s="18">
        <v>550.16</v>
      </c>
      <c r="E197" s="18">
        <v>134.01</v>
      </c>
      <c r="F197">
        <f>(D197+2*E197)/3</f>
        <v>272.72666666666663</v>
      </c>
      <c r="G197">
        <f t="shared" si="2"/>
        <v>416.15</v>
      </c>
      <c r="H197" s="84">
        <v>0.61536383999999988</v>
      </c>
    </row>
    <row r="198" spans="1:8">
      <c r="A198">
        <v>66.599999999999994</v>
      </c>
      <c r="B198" s="18">
        <v>9.7669999999999995</v>
      </c>
      <c r="C198" s="18">
        <v>-4.8319999999999999</v>
      </c>
      <c r="D198" s="18">
        <v>549.26</v>
      </c>
      <c r="E198" s="18">
        <v>133.88999999999999</v>
      </c>
      <c r="F198">
        <f>(D198+2*E198)/3</f>
        <v>272.34666666666664</v>
      </c>
      <c r="G198">
        <f t="shared" si="2"/>
        <v>415.37</v>
      </c>
      <c r="H198" s="84">
        <v>0.61558102999999986</v>
      </c>
    </row>
    <row r="199" spans="1:8">
      <c r="A199">
        <v>67.2</v>
      </c>
      <c r="B199" s="18">
        <v>9.8689999999999998</v>
      </c>
      <c r="C199" s="18">
        <v>-4.8689999999999998</v>
      </c>
      <c r="D199" s="18">
        <v>548.71</v>
      </c>
      <c r="E199" s="18">
        <v>134.13999999999999</v>
      </c>
      <c r="F199">
        <f>(D199+2*E199)/3</f>
        <v>272.33</v>
      </c>
      <c r="G199">
        <f t="shared" si="2"/>
        <v>414.57000000000005</v>
      </c>
      <c r="H199" s="84">
        <v>0.61579234999999999</v>
      </c>
    </row>
    <row r="200" spans="1:8">
      <c r="A200">
        <v>67.8</v>
      </c>
      <c r="B200" s="18">
        <v>9.9710000000000001</v>
      </c>
      <c r="C200" s="18">
        <v>-4.9050000000000002</v>
      </c>
      <c r="D200" s="18">
        <v>546.86</v>
      </c>
      <c r="E200" s="18">
        <v>133.77000000000001</v>
      </c>
      <c r="F200">
        <f>(D200+2*E200)/3</f>
        <v>271.4666666666667</v>
      </c>
      <c r="G200">
        <f t="shared" si="2"/>
        <v>413.09000000000003</v>
      </c>
      <c r="H200" s="84">
        <v>0.61600366999999989</v>
      </c>
    </row>
    <row r="201" spans="1:8">
      <c r="A201">
        <v>68.400000000000006</v>
      </c>
      <c r="B201" s="18">
        <v>10.071999999999999</v>
      </c>
      <c r="C201" s="18">
        <v>-4.9409999999999998</v>
      </c>
      <c r="D201" s="18">
        <v>546.27</v>
      </c>
      <c r="E201" s="18">
        <v>134.13999999999999</v>
      </c>
      <c r="F201">
        <f>(D201+2*E201)/3</f>
        <v>271.51666666666665</v>
      </c>
      <c r="G201">
        <f t="shared" si="2"/>
        <v>412.13</v>
      </c>
      <c r="H201" s="84">
        <v>0.61621499000000002</v>
      </c>
    </row>
    <row r="202" spans="1:8">
      <c r="A202">
        <v>68.900000000000006</v>
      </c>
      <c r="B202" s="18">
        <v>10.173</v>
      </c>
      <c r="C202" s="18">
        <v>-4.9770000000000003</v>
      </c>
      <c r="D202" s="18">
        <v>545.54999999999995</v>
      </c>
      <c r="E202" s="18">
        <v>134.01</v>
      </c>
      <c r="F202">
        <f>(D202+2*E202)/3</f>
        <v>271.19</v>
      </c>
      <c r="G202">
        <f t="shared" si="2"/>
        <v>411.53999999999996</v>
      </c>
      <c r="H202" s="84">
        <v>0.61642630999999992</v>
      </c>
    </row>
    <row r="203" spans="1:8">
      <c r="A203">
        <v>69.5</v>
      </c>
      <c r="B203" s="18">
        <v>10.275</v>
      </c>
      <c r="C203" s="18">
        <v>-5.0129999999999999</v>
      </c>
      <c r="D203" s="18">
        <v>544.52</v>
      </c>
      <c r="E203" s="18">
        <v>133.77000000000001</v>
      </c>
      <c r="F203">
        <f>(D203+2*E203)/3</f>
        <v>270.68666666666667</v>
      </c>
      <c r="G203">
        <f t="shared" si="2"/>
        <v>410.75</v>
      </c>
      <c r="H203" s="84">
        <v>0.61663175999999997</v>
      </c>
    </row>
    <row r="204" spans="1:8">
      <c r="A204">
        <v>70.099999999999994</v>
      </c>
      <c r="B204" s="18">
        <v>10.375</v>
      </c>
      <c r="C204" s="18">
        <v>-5.048</v>
      </c>
      <c r="D204" s="18">
        <v>543.95000000000005</v>
      </c>
      <c r="E204" s="18">
        <v>134.13999999999999</v>
      </c>
      <c r="F204">
        <f>(D204+2*E204)/3</f>
        <v>270.74333333333334</v>
      </c>
      <c r="G204">
        <f t="shared" si="2"/>
        <v>409.81000000000006</v>
      </c>
      <c r="H204" s="84">
        <v>0.61683134000000006</v>
      </c>
    </row>
    <row r="205" spans="1:8">
      <c r="A205">
        <v>70.7</v>
      </c>
      <c r="B205" s="18">
        <v>10.475</v>
      </c>
      <c r="C205" s="18">
        <v>-5.0819999999999999</v>
      </c>
      <c r="D205" s="18">
        <v>543.05999999999995</v>
      </c>
      <c r="E205" s="18">
        <v>134.01</v>
      </c>
      <c r="F205">
        <f>(D205+2*E205)/3</f>
        <v>270.35999999999996</v>
      </c>
      <c r="G205">
        <f t="shared" si="2"/>
        <v>409.04999999999995</v>
      </c>
      <c r="H205" s="84">
        <v>0.61703678999999989</v>
      </c>
    </row>
    <row r="206" spans="1:8">
      <c r="A206">
        <v>71.3</v>
      </c>
      <c r="B206" s="18">
        <v>10.574999999999999</v>
      </c>
      <c r="C206" s="18">
        <v>-5.117</v>
      </c>
      <c r="D206" s="18">
        <v>542.04999999999995</v>
      </c>
      <c r="E206" s="18">
        <v>133.77000000000001</v>
      </c>
      <c r="F206">
        <f>(D206+2*E206)/3</f>
        <v>269.86333333333329</v>
      </c>
      <c r="G206">
        <f t="shared" si="2"/>
        <v>408.28</v>
      </c>
      <c r="H206" s="84">
        <v>0.61724223999999994</v>
      </c>
    </row>
    <row r="207" spans="1:8">
      <c r="A207">
        <v>71.900000000000006</v>
      </c>
      <c r="B207" s="18">
        <v>10.677</v>
      </c>
      <c r="C207" s="18">
        <v>-5.1520000000000001</v>
      </c>
      <c r="D207" s="18">
        <v>541.48</v>
      </c>
      <c r="E207" s="18">
        <v>134.13999999999999</v>
      </c>
      <c r="F207">
        <f>(D207+2*E207)/3</f>
        <v>269.92</v>
      </c>
      <c r="G207">
        <f t="shared" si="2"/>
        <v>407.34000000000003</v>
      </c>
      <c r="H207" s="84">
        <v>0.61743594999999996</v>
      </c>
    </row>
    <row r="208" spans="1:8">
      <c r="A208">
        <v>72.400000000000006</v>
      </c>
      <c r="B208" s="18">
        <v>10.778</v>
      </c>
      <c r="C208" s="18">
        <v>-5.1849999999999996</v>
      </c>
      <c r="D208" s="18">
        <v>540.96</v>
      </c>
      <c r="E208" s="18">
        <v>134.38</v>
      </c>
      <c r="F208">
        <f>(D208+2*E208)/3</f>
        <v>269.90666666666669</v>
      </c>
      <c r="G208">
        <f t="shared" si="2"/>
        <v>406.58000000000004</v>
      </c>
      <c r="H208" s="84">
        <v>0.61762965999999986</v>
      </c>
    </row>
    <row r="209" spans="1:8">
      <c r="A209">
        <v>73</v>
      </c>
      <c r="B209" s="18">
        <v>10.88</v>
      </c>
      <c r="C209" s="18">
        <v>-5.218</v>
      </c>
      <c r="D209" s="18">
        <v>539.76</v>
      </c>
      <c r="E209" s="18">
        <v>133.77000000000001</v>
      </c>
      <c r="F209">
        <f>(D209+2*E209)/3</f>
        <v>269.09999999999997</v>
      </c>
      <c r="G209">
        <f t="shared" ref="G209:G272" si="3">D209-E209</f>
        <v>405.99</v>
      </c>
      <c r="H209" s="84">
        <v>0.61782336999999998</v>
      </c>
    </row>
    <row r="210" spans="1:8">
      <c r="A210">
        <v>73.599999999999994</v>
      </c>
      <c r="B210" s="18">
        <v>10.981</v>
      </c>
      <c r="C210" s="18">
        <v>-5.2510000000000003</v>
      </c>
      <c r="D210" s="18">
        <v>539.08000000000004</v>
      </c>
      <c r="E210" s="18">
        <v>134.01</v>
      </c>
      <c r="F210">
        <f>(D210+2*E210)/3</f>
        <v>269.03333333333336</v>
      </c>
      <c r="G210">
        <f t="shared" si="3"/>
        <v>405.07000000000005</v>
      </c>
      <c r="H210" s="84">
        <v>0.61801120999999992</v>
      </c>
    </row>
    <row r="211" spans="1:8">
      <c r="A211">
        <v>74.2</v>
      </c>
      <c r="B211" s="18">
        <v>11.082000000000001</v>
      </c>
      <c r="C211" s="18">
        <v>-5.2830000000000004</v>
      </c>
      <c r="D211" s="18">
        <v>538.62</v>
      </c>
      <c r="E211" s="18">
        <v>134.13999999999999</v>
      </c>
      <c r="F211">
        <f>(D211+2*E211)/3</f>
        <v>268.96666666666664</v>
      </c>
      <c r="G211">
        <f t="shared" si="3"/>
        <v>404.48</v>
      </c>
      <c r="H211" s="84">
        <v>0.61819904999999997</v>
      </c>
    </row>
    <row r="212" spans="1:8">
      <c r="A212">
        <v>74.7</v>
      </c>
      <c r="B212" s="18">
        <v>11.183</v>
      </c>
      <c r="C212" s="18">
        <v>-5.3150000000000004</v>
      </c>
      <c r="D212" s="18">
        <v>537.86</v>
      </c>
      <c r="E212" s="18">
        <v>134.13999999999999</v>
      </c>
      <c r="F212">
        <f>(D212+2*E212)/3</f>
        <v>268.71333333333331</v>
      </c>
      <c r="G212">
        <f t="shared" si="3"/>
        <v>403.72</v>
      </c>
      <c r="H212" s="84">
        <v>0.61838688999999991</v>
      </c>
    </row>
    <row r="213" spans="1:8">
      <c r="A213">
        <v>75.3</v>
      </c>
      <c r="B213" s="18">
        <v>11.285</v>
      </c>
      <c r="C213" s="18">
        <v>-5.3470000000000004</v>
      </c>
      <c r="D213" s="18">
        <v>537.47</v>
      </c>
      <c r="E213" s="18">
        <v>134.5</v>
      </c>
      <c r="F213">
        <f>(D213+2*E213)/3</f>
        <v>268.82333333333332</v>
      </c>
      <c r="G213">
        <f t="shared" si="3"/>
        <v>402.97</v>
      </c>
      <c r="H213" s="84">
        <v>0.61856885999999989</v>
      </c>
    </row>
    <row r="214" spans="1:8">
      <c r="A214">
        <v>75.900000000000006</v>
      </c>
      <c r="B214" s="18">
        <v>11.388</v>
      </c>
      <c r="C214" s="18">
        <v>-5.3780000000000001</v>
      </c>
      <c r="D214" s="18">
        <v>535.89</v>
      </c>
      <c r="E214" s="18">
        <v>134.01</v>
      </c>
      <c r="F214">
        <f>(D214+2*E214)/3</f>
        <v>267.96999999999997</v>
      </c>
      <c r="G214">
        <f t="shared" si="3"/>
        <v>401.88</v>
      </c>
      <c r="H214" s="84">
        <v>0.61875082999999997</v>
      </c>
    </row>
    <row r="215" spans="1:8">
      <c r="A215">
        <v>76.5</v>
      </c>
      <c r="B215" s="18">
        <v>11.491</v>
      </c>
      <c r="C215" s="18">
        <v>-5.4089999999999998</v>
      </c>
      <c r="D215" s="18">
        <v>535.45000000000005</v>
      </c>
      <c r="E215" s="18">
        <v>134.5</v>
      </c>
      <c r="F215">
        <f>(D215+2*E215)/3</f>
        <v>268.15000000000003</v>
      </c>
      <c r="G215">
        <f t="shared" si="3"/>
        <v>400.95000000000005</v>
      </c>
      <c r="H215" s="84">
        <v>0.61892692999999988</v>
      </c>
    </row>
    <row r="216" spans="1:8">
      <c r="A216">
        <v>77.099999999999994</v>
      </c>
      <c r="B216" s="18">
        <v>11.593999999999999</v>
      </c>
      <c r="C216" s="18">
        <v>-5.4390000000000001</v>
      </c>
      <c r="D216" s="18">
        <v>534.53</v>
      </c>
      <c r="E216" s="18">
        <v>134.5</v>
      </c>
      <c r="F216">
        <f>(D216+2*E216)/3</f>
        <v>267.84333333333331</v>
      </c>
      <c r="G216">
        <f t="shared" si="3"/>
        <v>400.03</v>
      </c>
      <c r="H216" s="84">
        <v>0.61910302999999989</v>
      </c>
    </row>
    <row r="217" spans="1:8">
      <c r="A217">
        <v>77.8</v>
      </c>
      <c r="B217" s="18">
        <v>11.694000000000001</v>
      </c>
      <c r="C217" s="18">
        <v>-5.4690000000000003</v>
      </c>
      <c r="D217" s="18">
        <v>533.66999999999996</v>
      </c>
      <c r="E217" s="18">
        <v>134.38</v>
      </c>
      <c r="F217">
        <f>(D217+2*E217)/3</f>
        <v>267.47666666666663</v>
      </c>
      <c r="G217">
        <f t="shared" si="3"/>
        <v>399.28999999999996</v>
      </c>
      <c r="H217" s="84">
        <v>0.61927325999999994</v>
      </c>
    </row>
    <row r="218" spans="1:8">
      <c r="A218">
        <v>78.400000000000006</v>
      </c>
      <c r="B218" s="18">
        <v>11.795</v>
      </c>
      <c r="C218" s="18">
        <v>-5.4980000000000002</v>
      </c>
      <c r="D218" s="18">
        <v>533.69000000000005</v>
      </c>
      <c r="E218" s="18">
        <v>134.62</v>
      </c>
      <c r="F218">
        <f>(D218+2*E218)/3</f>
        <v>267.64333333333337</v>
      </c>
      <c r="G218">
        <f t="shared" si="3"/>
        <v>399.07000000000005</v>
      </c>
      <c r="H218" s="84">
        <v>0.61944348999999987</v>
      </c>
    </row>
    <row r="219" spans="1:8">
      <c r="A219">
        <v>79</v>
      </c>
      <c r="B219" s="18">
        <v>11.895</v>
      </c>
      <c r="C219" s="18">
        <v>-5.5270000000000001</v>
      </c>
      <c r="D219" s="18">
        <v>532.13</v>
      </c>
      <c r="E219" s="18">
        <v>134.13999999999999</v>
      </c>
      <c r="F219">
        <f>(D219+2*E219)/3</f>
        <v>266.80333333333334</v>
      </c>
      <c r="G219">
        <f t="shared" si="3"/>
        <v>397.99</v>
      </c>
      <c r="H219" s="84">
        <v>0.61961372000000003</v>
      </c>
    </row>
    <row r="220" spans="1:8">
      <c r="A220">
        <v>79.599999999999994</v>
      </c>
      <c r="B220" s="18">
        <v>11.996</v>
      </c>
      <c r="C220" s="18">
        <v>-5.556</v>
      </c>
      <c r="D220" s="18">
        <v>531.73</v>
      </c>
      <c r="E220" s="18">
        <v>134.13999999999999</v>
      </c>
      <c r="F220">
        <f>(D220+2*E220)/3</f>
        <v>266.67</v>
      </c>
      <c r="G220">
        <f t="shared" si="3"/>
        <v>397.59000000000003</v>
      </c>
      <c r="H220" s="84">
        <v>0.61978394999999997</v>
      </c>
    </row>
    <row r="221" spans="1:8">
      <c r="A221">
        <v>80.099999999999994</v>
      </c>
      <c r="B221" s="18">
        <v>12.096</v>
      </c>
      <c r="C221" s="18">
        <v>-5.585</v>
      </c>
      <c r="D221" s="18">
        <v>531.25</v>
      </c>
      <c r="E221" s="18">
        <v>134.38</v>
      </c>
      <c r="F221">
        <f>(D221+2*E221)/3</f>
        <v>266.67</v>
      </c>
      <c r="G221">
        <f t="shared" si="3"/>
        <v>396.87</v>
      </c>
      <c r="H221" s="84">
        <v>0.61994243999999998</v>
      </c>
    </row>
    <row r="222" spans="1:8">
      <c r="A222">
        <v>80.7</v>
      </c>
      <c r="B222" s="18">
        <v>12.198</v>
      </c>
      <c r="C222" s="18">
        <v>-5.6120000000000001</v>
      </c>
      <c r="D222" s="18">
        <v>529.65</v>
      </c>
      <c r="E222" s="18">
        <v>134.01</v>
      </c>
      <c r="F222">
        <f>(D222+2*E222)/3</f>
        <v>265.89</v>
      </c>
      <c r="G222">
        <f t="shared" si="3"/>
        <v>395.64</v>
      </c>
      <c r="H222" s="84">
        <v>0.62011267000000003</v>
      </c>
    </row>
    <row r="223" spans="1:8">
      <c r="A223">
        <v>81.3</v>
      </c>
      <c r="B223" s="18">
        <v>12.302</v>
      </c>
      <c r="C223" s="18">
        <v>-5.641</v>
      </c>
      <c r="D223" s="18">
        <v>529.6</v>
      </c>
      <c r="E223" s="18">
        <v>134.38</v>
      </c>
      <c r="F223">
        <f>(D223+2*E223)/3</f>
        <v>266.12</v>
      </c>
      <c r="G223">
        <f t="shared" si="3"/>
        <v>395.22</v>
      </c>
      <c r="H223" s="84">
        <v>0.62027116000000004</v>
      </c>
    </row>
    <row r="224" spans="1:8">
      <c r="A224">
        <v>82</v>
      </c>
      <c r="B224" s="18">
        <v>12.401999999999999</v>
      </c>
      <c r="C224" s="18">
        <v>-5.6680000000000001</v>
      </c>
      <c r="D224" s="18">
        <v>528.59</v>
      </c>
      <c r="E224" s="18">
        <v>134.26</v>
      </c>
      <c r="F224">
        <f>(D224+2*E224)/3</f>
        <v>265.70333333333332</v>
      </c>
      <c r="G224">
        <f t="shared" si="3"/>
        <v>394.33000000000004</v>
      </c>
      <c r="H224" s="84">
        <v>0.62042964999999994</v>
      </c>
    </row>
    <row r="225" spans="1:8">
      <c r="A225">
        <v>82.6</v>
      </c>
      <c r="B225" s="18">
        <v>12.504</v>
      </c>
      <c r="C225" s="18">
        <v>-5.6950000000000003</v>
      </c>
      <c r="D225" s="18">
        <v>528.05999999999995</v>
      </c>
      <c r="E225" s="18">
        <v>134.62</v>
      </c>
      <c r="F225">
        <f>(D225+2*E225)/3</f>
        <v>265.76666666666665</v>
      </c>
      <c r="G225">
        <f t="shared" si="3"/>
        <v>393.43999999999994</v>
      </c>
      <c r="H225" s="84">
        <v>0.62058813999999995</v>
      </c>
    </row>
    <row r="226" spans="1:8">
      <c r="A226">
        <v>83.1</v>
      </c>
      <c r="B226" s="18">
        <v>12.606</v>
      </c>
      <c r="C226" s="18">
        <v>-5.7220000000000004</v>
      </c>
      <c r="D226" s="18">
        <v>527.26</v>
      </c>
      <c r="E226" s="18">
        <v>134.38</v>
      </c>
      <c r="F226">
        <f>(D226+2*E226)/3</f>
        <v>265.33999999999997</v>
      </c>
      <c r="G226">
        <f t="shared" si="3"/>
        <v>392.88</v>
      </c>
      <c r="H226" s="84">
        <v>0.62074076</v>
      </c>
    </row>
    <row r="227" spans="1:8">
      <c r="A227">
        <v>83.7</v>
      </c>
      <c r="B227" s="18">
        <v>12.708</v>
      </c>
      <c r="C227" s="18">
        <v>-5.7480000000000002</v>
      </c>
      <c r="D227" s="18">
        <v>526.13</v>
      </c>
      <c r="E227" s="18">
        <v>134.13999999999999</v>
      </c>
      <c r="F227">
        <f>(D227+2*E227)/3</f>
        <v>264.80333333333334</v>
      </c>
      <c r="G227">
        <f t="shared" si="3"/>
        <v>391.99</v>
      </c>
      <c r="H227" s="84">
        <v>0.62089337999999994</v>
      </c>
    </row>
    <row r="228" spans="1:8">
      <c r="A228">
        <v>84.3</v>
      </c>
      <c r="B228" s="18">
        <v>12.81</v>
      </c>
      <c r="C228" s="18">
        <v>-5.774</v>
      </c>
      <c r="D228" s="18">
        <v>525.77</v>
      </c>
      <c r="E228" s="18">
        <v>134.5</v>
      </c>
      <c r="F228">
        <f>(D228+2*E228)/3</f>
        <v>264.92333333333335</v>
      </c>
      <c r="G228">
        <f t="shared" si="3"/>
        <v>391.27</v>
      </c>
      <c r="H228" s="84">
        <v>0.62105186999999995</v>
      </c>
    </row>
    <row r="229" spans="1:8">
      <c r="A229">
        <v>84.9</v>
      </c>
      <c r="B229" s="18">
        <v>12.911</v>
      </c>
      <c r="C229" s="18">
        <v>-5.8010000000000002</v>
      </c>
      <c r="D229" s="18">
        <v>524.98</v>
      </c>
      <c r="E229" s="18">
        <v>134.26</v>
      </c>
      <c r="F229">
        <f>(D229+2*E229)/3</f>
        <v>264.5</v>
      </c>
      <c r="G229">
        <f t="shared" si="3"/>
        <v>390.72</v>
      </c>
      <c r="H229" s="84">
        <v>0.62119861999999992</v>
      </c>
    </row>
    <row r="230" spans="1:8">
      <c r="A230">
        <v>85.5</v>
      </c>
      <c r="B230" s="18">
        <v>13.010999999999999</v>
      </c>
      <c r="C230" s="18">
        <v>-5.8259999999999996</v>
      </c>
      <c r="D230" s="18">
        <v>524.48</v>
      </c>
      <c r="E230" s="18">
        <v>134.13999999999999</v>
      </c>
      <c r="F230">
        <f>(D230+2*E230)/3</f>
        <v>264.25333333333333</v>
      </c>
      <c r="G230">
        <f t="shared" si="3"/>
        <v>390.34000000000003</v>
      </c>
      <c r="H230" s="84">
        <v>0.62134537000000001</v>
      </c>
    </row>
    <row r="231" spans="1:8">
      <c r="A231">
        <v>86.1</v>
      </c>
      <c r="B231" s="18">
        <v>13.114000000000001</v>
      </c>
      <c r="C231" s="18">
        <v>-5.851</v>
      </c>
      <c r="D231" s="18">
        <v>523.84</v>
      </c>
      <c r="E231" s="18">
        <v>134.38</v>
      </c>
      <c r="F231">
        <f>(D231+2*E231)/3</f>
        <v>264.2</v>
      </c>
      <c r="G231">
        <f t="shared" si="3"/>
        <v>389.46000000000004</v>
      </c>
      <c r="H231" s="84">
        <v>0.62150386000000002</v>
      </c>
    </row>
    <row r="232" spans="1:8">
      <c r="A232">
        <v>86.7</v>
      </c>
      <c r="B232" s="18">
        <v>13.217000000000001</v>
      </c>
      <c r="C232" s="18">
        <v>-5.8780000000000001</v>
      </c>
      <c r="D232" s="18">
        <v>523.12</v>
      </c>
      <c r="E232" s="18">
        <v>134.38</v>
      </c>
      <c r="F232">
        <f>(D232+2*E232)/3</f>
        <v>263.95999999999998</v>
      </c>
      <c r="G232">
        <f t="shared" si="3"/>
        <v>388.74</v>
      </c>
      <c r="H232" s="84">
        <v>0.62164474000000003</v>
      </c>
    </row>
    <row r="233" spans="1:8">
      <c r="A233">
        <v>87.3</v>
      </c>
      <c r="B233" s="18">
        <v>13.317</v>
      </c>
      <c r="C233" s="18">
        <v>-5.9020000000000001</v>
      </c>
      <c r="D233" s="18">
        <v>522.34</v>
      </c>
      <c r="E233" s="18">
        <v>134.13999999999999</v>
      </c>
      <c r="F233">
        <f>(D233+2*E233)/3</f>
        <v>263.54000000000002</v>
      </c>
      <c r="G233">
        <f t="shared" si="3"/>
        <v>388.20000000000005</v>
      </c>
      <c r="H233" s="84">
        <v>0.62179148999999989</v>
      </c>
    </row>
    <row r="234" spans="1:8">
      <c r="A234">
        <v>87.9</v>
      </c>
      <c r="B234" s="18">
        <v>13.419</v>
      </c>
      <c r="C234" s="18">
        <v>-5.9269999999999996</v>
      </c>
      <c r="D234" s="18">
        <v>521.25</v>
      </c>
      <c r="E234" s="18">
        <v>134.26</v>
      </c>
      <c r="F234">
        <f>(D234+2*E234)/3</f>
        <v>263.25666666666666</v>
      </c>
      <c r="G234">
        <f t="shared" si="3"/>
        <v>386.99</v>
      </c>
      <c r="H234" s="84">
        <v>0.62192650000000005</v>
      </c>
    </row>
    <row r="235" spans="1:8">
      <c r="A235">
        <v>88.4</v>
      </c>
      <c r="B235" s="18">
        <v>13.519</v>
      </c>
      <c r="C235" s="18">
        <v>-5.95</v>
      </c>
      <c r="D235" s="18">
        <v>520.46</v>
      </c>
      <c r="E235" s="18">
        <v>134.5</v>
      </c>
      <c r="F235">
        <f>(D235+2*E235)/3</f>
        <v>263.15333333333336</v>
      </c>
      <c r="G235">
        <f t="shared" si="3"/>
        <v>385.96000000000004</v>
      </c>
      <c r="H235" s="84">
        <v>0.62206737999999995</v>
      </c>
    </row>
    <row r="236" spans="1:8">
      <c r="A236">
        <v>89.1</v>
      </c>
      <c r="B236" s="18">
        <v>13.62</v>
      </c>
      <c r="C236" s="18">
        <v>-5.9740000000000002</v>
      </c>
      <c r="D236" s="18">
        <v>519.79999999999995</v>
      </c>
      <c r="E236" s="18">
        <v>134.38</v>
      </c>
      <c r="F236">
        <f>(D236+2*E236)/3</f>
        <v>262.8533333333333</v>
      </c>
      <c r="G236">
        <f t="shared" si="3"/>
        <v>385.41999999999996</v>
      </c>
      <c r="H236" s="84">
        <v>0.62220238999999999</v>
      </c>
    </row>
    <row r="237" spans="1:8">
      <c r="A237">
        <v>89.7</v>
      </c>
      <c r="B237" s="18">
        <v>13.72</v>
      </c>
      <c r="C237" s="18">
        <v>-5.9969999999999999</v>
      </c>
      <c r="D237" s="18">
        <v>519.39</v>
      </c>
      <c r="E237" s="18">
        <v>134.5</v>
      </c>
      <c r="F237">
        <f>(D237+2*E237)/3</f>
        <v>262.79666666666668</v>
      </c>
      <c r="G237">
        <f t="shared" si="3"/>
        <v>384.89</v>
      </c>
      <c r="H237" s="84">
        <v>0.62233739999999993</v>
      </c>
    </row>
    <row r="238" spans="1:8">
      <c r="A238">
        <v>90.2</v>
      </c>
      <c r="B238" s="18">
        <v>13.821</v>
      </c>
      <c r="C238" s="18">
        <v>-6.02</v>
      </c>
      <c r="D238" s="18">
        <v>518.74</v>
      </c>
      <c r="E238" s="18">
        <v>134.38</v>
      </c>
      <c r="F238">
        <f>(D238+2*E238)/3</f>
        <v>262.5</v>
      </c>
      <c r="G238">
        <f t="shared" si="3"/>
        <v>384.36</v>
      </c>
      <c r="H238" s="84">
        <v>0.62247240999999998</v>
      </c>
    </row>
    <row r="239" spans="1:8">
      <c r="A239">
        <v>90.9</v>
      </c>
      <c r="B239" s="18">
        <v>13.922000000000001</v>
      </c>
      <c r="C239" s="18">
        <v>-6.0430000000000001</v>
      </c>
      <c r="D239" s="18">
        <v>518.61</v>
      </c>
      <c r="E239" s="18">
        <v>134.62</v>
      </c>
      <c r="F239">
        <f>(D239+2*E239)/3</f>
        <v>262.61666666666667</v>
      </c>
      <c r="G239">
        <f t="shared" si="3"/>
        <v>383.99</v>
      </c>
      <c r="H239" s="84">
        <v>0.62260741999999991</v>
      </c>
    </row>
    <row r="240" spans="1:8">
      <c r="A240">
        <v>91.4</v>
      </c>
      <c r="B240" s="18">
        <v>14.025</v>
      </c>
      <c r="C240" s="18">
        <v>-6.0659999999999998</v>
      </c>
      <c r="D240" s="18">
        <v>517.46</v>
      </c>
      <c r="E240" s="18">
        <v>134.5</v>
      </c>
      <c r="F240">
        <f>(D240+2*E240)/3</f>
        <v>262.15333333333336</v>
      </c>
      <c r="G240">
        <f t="shared" si="3"/>
        <v>382.96000000000004</v>
      </c>
      <c r="H240" s="84">
        <v>0.62273655999999999</v>
      </c>
    </row>
    <row r="241" spans="1:8">
      <c r="A241">
        <v>92</v>
      </c>
      <c r="B241" s="18">
        <v>14.125999999999999</v>
      </c>
      <c r="C241" s="18">
        <v>-6.0880000000000001</v>
      </c>
      <c r="D241" s="18">
        <v>516.92999999999995</v>
      </c>
      <c r="E241" s="18">
        <v>134.5</v>
      </c>
      <c r="F241">
        <f>(D241+2*E241)/3</f>
        <v>261.97666666666663</v>
      </c>
      <c r="G241">
        <f t="shared" si="3"/>
        <v>382.42999999999995</v>
      </c>
      <c r="H241" s="84">
        <v>0.62287156999999993</v>
      </c>
    </row>
    <row r="242" spans="1:8">
      <c r="A242">
        <v>92.6</v>
      </c>
      <c r="B242" s="18">
        <v>14.228</v>
      </c>
      <c r="C242" s="18">
        <v>-6.1109999999999998</v>
      </c>
      <c r="D242" s="18">
        <v>515.82000000000005</v>
      </c>
      <c r="E242" s="18">
        <v>134.26</v>
      </c>
      <c r="F242">
        <f>(D242+2*E242)/3</f>
        <v>261.44666666666666</v>
      </c>
      <c r="G242">
        <f t="shared" si="3"/>
        <v>381.56000000000006</v>
      </c>
      <c r="H242" s="84">
        <v>0.62300071000000001</v>
      </c>
    </row>
    <row r="243" spans="1:8">
      <c r="A243">
        <v>93.2</v>
      </c>
      <c r="B243" s="18">
        <v>14.33</v>
      </c>
      <c r="C243" s="18">
        <v>-6.133</v>
      </c>
      <c r="D243" s="18">
        <v>515.45000000000005</v>
      </c>
      <c r="E243" s="18">
        <v>134.26</v>
      </c>
      <c r="F243">
        <f>(D243+2*E243)/3</f>
        <v>261.32333333333332</v>
      </c>
      <c r="G243">
        <f t="shared" si="3"/>
        <v>381.19000000000005</v>
      </c>
      <c r="H243" s="84">
        <v>0.62312984999999999</v>
      </c>
    </row>
    <row r="244" spans="1:8">
      <c r="A244">
        <v>93.8</v>
      </c>
      <c r="B244" s="18">
        <v>14.430999999999999</v>
      </c>
      <c r="C244" s="18">
        <v>-6.1550000000000002</v>
      </c>
      <c r="D244" s="18">
        <v>515.25</v>
      </c>
      <c r="E244" s="18">
        <v>134.74</v>
      </c>
      <c r="F244">
        <f>(D244+2*E244)/3</f>
        <v>261.57666666666665</v>
      </c>
      <c r="G244">
        <f t="shared" si="3"/>
        <v>380.51</v>
      </c>
      <c r="H244" s="84">
        <v>0.62325899000000007</v>
      </c>
    </row>
    <row r="245" spans="1:8">
      <c r="A245">
        <v>94.4</v>
      </c>
      <c r="B245" s="18">
        <v>14.534000000000001</v>
      </c>
      <c r="C245" s="18">
        <v>-6.1769999999999996</v>
      </c>
      <c r="D245" s="18">
        <v>514.22</v>
      </c>
      <c r="E245" s="18">
        <v>134.26</v>
      </c>
      <c r="F245">
        <f>(D245+2*E245)/3</f>
        <v>260.91333333333336</v>
      </c>
      <c r="G245">
        <f t="shared" si="3"/>
        <v>379.96000000000004</v>
      </c>
      <c r="H245" s="84">
        <v>0.62337639</v>
      </c>
    </row>
    <row r="246" spans="1:8">
      <c r="A246">
        <v>95</v>
      </c>
      <c r="B246" s="18">
        <v>14.634</v>
      </c>
      <c r="C246" s="18">
        <v>-6.1970000000000001</v>
      </c>
      <c r="D246" s="18">
        <v>513.38</v>
      </c>
      <c r="E246" s="18">
        <v>134.26</v>
      </c>
      <c r="F246">
        <f>(D246+2*E246)/3</f>
        <v>260.63333333333333</v>
      </c>
      <c r="G246">
        <f t="shared" si="3"/>
        <v>379.12</v>
      </c>
      <c r="H246" s="84">
        <v>0.62349379000000005</v>
      </c>
    </row>
    <row r="247" spans="1:8">
      <c r="A247">
        <v>95.5</v>
      </c>
      <c r="B247" s="18">
        <v>14.734</v>
      </c>
      <c r="C247" s="18">
        <v>-6.2169999999999996</v>
      </c>
      <c r="D247" s="18">
        <v>513.15</v>
      </c>
      <c r="E247" s="18">
        <v>134.87</v>
      </c>
      <c r="F247">
        <f>(D247+2*E247)/3</f>
        <v>260.96333333333331</v>
      </c>
      <c r="G247">
        <f t="shared" si="3"/>
        <v>378.28</v>
      </c>
      <c r="H247" s="84">
        <v>0.62361118999999998</v>
      </c>
    </row>
    <row r="248" spans="1:8">
      <c r="A248">
        <v>96.1</v>
      </c>
      <c r="B248" s="18">
        <v>14.834</v>
      </c>
      <c r="C248" s="18">
        <v>-6.2370000000000001</v>
      </c>
      <c r="D248" s="18">
        <v>512.15</v>
      </c>
      <c r="E248" s="18">
        <v>134.38</v>
      </c>
      <c r="F248">
        <f>(D248+2*E248)/3</f>
        <v>260.30333333333334</v>
      </c>
      <c r="G248">
        <f t="shared" si="3"/>
        <v>377.77</v>
      </c>
      <c r="H248" s="84">
        <v>0.62372859000000003</v>
      </c>
    </row>
    <row r="249" spans="1:8">
      <c r="A249">
        <v>96.7</v>
      </c>
      <c r="B249" s="18">
        <v>14.936</v>
      </c>
      <c r="C249" s="18">
        <v>-6.2569999999999997</v>
      </c>
      <c r="D249" s="18">
        <v>512.15</v>
      </c>
      <c r="E249" s="18">
        <v>134.74</v>
      </c>
      <c r="F249">
        <f>(D249+2*E249)/3</f>
        <v>260.54333333333335</v>
      </c>
      <c r="G249">
        <f t="shared" si="3"/>
        <v>377.40999999999997</v>
      </c>
      <c r="H249" s="84">
        <v>0.62385186000000004</v>
      </c>
    </row>
    <row r="250" spans="1:8">
      <c r="A250">
        <v>97.3</v>
      </c>
      <c r="B250" s="18">
        <v>15.037000000000001</v>
      </c>
      <c r="C250" s="18">
        <v>-6.2779999999999996</v>
      </c>
      <c r="D250" s="18">
        <v>511.63</v>
      </c>
      <c r="E250" s="18">
        <v>134.74</v>
      </c>
      <c r="F250">
        <f>(D250+2*E250)/3</f>
        <v>260.37</v>
      </c>
      <c r="G250">
        <f t="shared" si="3"/>
        <v>376.89</v>
      </c>
      <c r="H250" s="84">
        <v>0.62396925999999997</v>
      </c>
    </row>
    <row r="251" spans="1:8">
      <c r="A251">
        <v>97.9</v>
      </c>
      <c r="B251" s="18">
        <v>15.138</v>
      </c>
      <c r="C251" s="18">
        <v>-6.298</v>
      </c>
      <c r="D251" s="18">
        <v>510.63</v>
      </c>
      <c r="E251" s="18">
        <v>134.26</v>
      </c>
      <c r="F251">
        <f>(D251+2*E251)/3</f>
        <v>259.71666666666664</v>
      </c>
      <c r="G251">
        <f t="shared" si="3"/>
        <v>376.37</v>
      </c>
      <c r="H251" s="84">
        <v>0.62408078999999994</v>
      </c>
    </row>
    <row r="252" spans="1:8">
      <c r="A252">
        <v>98.4</v>
      </c>
      <c r="B252" s="18">
        <v>15.241</v>
      </c>
      <c r="C252" s="18">
        <v>-6.3170000000000002</v>
      </c>
      <c r="D252" s="18">
        <v>510.31</v>
      </c>
      <c r="E252" s="18">
        <v>134.62</v>
      </c>
      <c r="F252">
        <f>(D252+2*E252)/3</f>
        <v>259.84999999999997</v>
      </c>
      <c r="G252">
        <f t="shared" si="3"/>
        <v>375.69</v>
      </c>
      <c r="H252" s="84">
        <v>0.62419818999999988</v>
      </c>
    </row>
    <row r="253" spans="1:8">
      <c r="A253">
        <v>99</v>
      </c>
      <c r="B253" s="18">
        <v>15.343</v>
      </c>
      <c r="C253" s="18">
        <v>-6.3369999999999997</v>
      </c>
      <c r="D253" s="18">
        <v>509.5</v>
      </c>
      <c r="E253" s="18">
        <v>134.5</v>
      </c>
      <c r="F253">
        <f>(D253+2*E253)/3</f>
        <v>259.5</v>
      </c>
      <c r="G253">
        <f t="shared" si="3"/>
        <v>375</v>
      </c>
      <c r="H253" s="84">
        <v>0.62430384999999999</v>
      </c>
    </row>
    <row r="254" spans="1:8">
      <c r="A254">
        <v>99.6</v>
      </c>
      <c r="B254" s="18">
        <v>15.443</v>
      </c>
      <c r="C254" s="18">
        <v>-6.3550000000000004</v>
      </c>
      <c r="D254" s="18">
        <v>509.52</v>
      </c>
      <c r="E254" s="18">
        <v>134.87</v>
      </c>
      <c r="F254">
        <f>(D254+2*E254)/3</f>
        <v>259.75333333333333</v>
      </c>
      <c r="G254">
        <f t="shared" si="3"/>
        <v>374.65</v>
      </c>
      <c r="H254" s="84">
        <v>0.62441537999999996</v>
      </c>
    </row>
    <row r="255" spans="1:8">
      <c r="A255">
        <v>100.3</v>
      </c>
      <c r="B255" s="18">
        <v>15.542999999999999</v>
      </c>
      <c r="C255" s="18">
        <v>-6.3739999999999997</v>
      </c>
      <c r="D255" s="18">
        <v>508.84</v>
      </c>
      <c r="E255" s="18">
        <v>134.38</v>
      </c>
      <c r="F255">
        <f>(D255+2*E255)/3</f>
        <v>259.2</v>
      </c>
      <c r="G255">
        <f t="shared" si="3"/>
        <v>374.46</v>
      </c>
      <c r="H255" s="84">
        <v>0.62452103999999997</v>
      </c>
    </row>
    <row r="256" spans="1:8">
      <c r="A256">
        <v>100.9</v>
      </c>
      <c r="B256" s="18">
        <v>15.644</v>
      </c>
      <c r="C256" s="18">
        <v>-6.3920000000000003</v>
      </c>
      <c r="D256" s="18">
        <v>508.41</v>
      </c>
      <c r="E256" s="18">
        <v>134.62</v>
      </c>
      <c r="F256">
        <f>(D256+2*E256)/3</f>
        <v>259.2166666666667</v>
      </c>
      <c r="G256">
        <f t="shared" si="3"/>
        <v>373.79</v>
      </c>
      <c r="H256" s="84">
        <v>0.62462669999999998</v>
      </c>
    </row>
    <row r="257" spans="1:8">
      <c r="A257">
        <v>101.5</v>
      </c>
      <c r="B257" s="18">
        <v>15.746</v>
      </c>
      <c r="C257" s="18">
        <v>-6.41</v>
      </c>
      <c r="D257" s="18">
        <v>507.46</v>
      </c>
      <c r="E257" s="18">
        <v>134.5</v>
      </c>
      <c r="F257">
        <f>(D257+2*E257)/3</f>
        <v>258.82</v>
      </c>
      <c r="G257">
        <f t="shared" si="3"/>
        <v>372.96</v>
      </c>
      <c r="H257" s="84">
        <v>0.62473235999999999</v>
      </c>
    </row>
    <row r="258" spans="1:8">
      <c r="A258">
        <v>102.1</v>
      </c>
      <c r="B258" s="18">
        <v>15.847</v>
      </c>
      <c r="C258" s="18">
        <v>-6.4279999999999999</v>
      </c>
      <c r="D258" s="18">
        <v>507.47</v>
      </c>
      <c r="E258" s="18">
        <v>134.87</v>
      </c>
      <c r="F258">
        <f>(D258+2*E258)/3</f>
        <v>259.07</v>
      </c>
      <c r="G258">
        <f t="shared" si="3"/>
        <v>372.6</v>
      </c>
      <c r="H258" s="84">
        <v>0.62483801999999999</v>
      </c>
    </row>
    <row r="259" spans="1:8">
      <c r="A259">
        <v>102.7</v>
      </c>
      <c r="B259" s="18">
        <v>15.949</v>
      </c>
      <c r="C259" s="18">
        <v>-6.4459999999999997</v>
      </c>
      <c r="D259" s="18">
        <v>506.83</v>
      </c>
      <c r="E259" s="18">
        <v>134.74</v>
      </c>
      <c r="F259">
        <f>(D259+2*E259)/3</f>
        <v>258.77</v>
      </c>
      <c r="G259">
        <f t="shared" si="3"/>
        <v>372.09</v>
      </c>
      <c r="H259" s="84">
        <v>0.62494955000000008</v>
      </c>
    </row>
    <row r="260" spans="1:8">
      <c r="A260">
        <v>103.4</v>
      </c>
      <c r="B260" s="18">
        <v>16.05</v>
      </c>
      <c r="C260" s="18">
        <v>-6.4649999999999999</v>
      </c>
      <c r="D260" s="18">
        <v>505.84</v>
      </c>
      <c r="E260" s="18">
        <v>134.26</v>
      </c>
      <c r="F260">
        <f>(D260+2*E260)/3</f>
        <v>258.11999999999995</v>
      </c>
      <c r="G260">
        <f t="shared" si="3"/>
        <v>371.58</v>
      </c>
      <c r="H260" s="84">
        <v>0.62504934000000001</v>
      </c>
    </row>
    <row r="261" spans="1:8">
      <c r="A261">
        <v>104</v>
      </c>
      <c r="B261" s="18">
        <v>16.151</v>
      </c>
      <c r="C261" s="18">
        <v>-6.4820000000000002</v>
      </c>
      <c r="D261" s="18">
        <v>505.78</v>
      </c>
      <c r="E261" s="18">
        <v>134.87</v>
      </c>
      <c r="F261">
        <f>(D261+2*E261)/3</f>
        <v>258.50666666666666</v>
      </c>
      <c r="G261">
        <f t="shared" si="3"/>
        <v>370.90999999999997</v>
      </c>
      <c r="H261" s="84">
        <v>0.62515499999999991</v>
      </c>
    </row>
    <row r="262" spans="1:8">
      <c r="A262">
        <v>104.6</v>
      </c>
      <c r="B262" s="18">
        <v>16.253</v>
      </c>
      <c r="C262" s="18">
        <v>-6.5</v>
      </c>
      <c r="D262" s="18">
        <v>505.26</v>
      </c>
      <c r="E262" s="18">
        <v>134.87</v>
      </c>
      <c r="F262">
        <f>(D262+2*E262)/3</f>
        <v>258.33333333333331</v>
      </c>
      <c r="G262">
        <f t="shared" si="3"/>
        <v>370.39</v>
      </c>
      <c r="H262" s="84">
        <v>0.62526066000000002</v>
      </c>
    </row>
    <row r="263" spans="1:8">
      <c r="A263">
        <v>105.2</v>
      </c>
      <c r="B263" s="18">
        <v>16.355</v>
      </c>
      <c r="C263" s="18">
        <v>-6.5179999999999998</v>
      </c>
      <c r="D263" s="18">
        <v>504.67</v>
      </c>
      <c r="E263" s="18">
        <v>134.62</v>
      </c>
      <c r="F263">
        <f>(D263+2*E263)/3</f>
        <v>257.97000000000003</v>
      </c>
      <c r="G263">
        <f t="shared" si="3"/>
        <v>370.05</v>
      </c>
      <c r="H263" s="84">
        <v>0.62536632000000003</v>
      </c>
    </row>
    <row r="264" spans="1:8">
      <c r="A264">
        <v>105.8</v>
      </c>
      <c r="B264" s="18">
        <v>16.456</v>
      </c>
      <c r="C264" s="18">
        <v>-6.5359999999999996</v>
      </c>
      <c r="D264" s="18">
        <v>504.28</v>
      </c>
      <c r="E264" s="18">
        <v>134.74</v>
      </c>
      <c r="F264">
        <f>(D264+2*E264)/3</f>
        <v>257.92</v>
      </c>
      <c r="G264">
        <f t="shared" si="3"/>
        <v>369.53999999999996</v>
      </c>
      <c r="H264" s="84">
        <v>0.62546610999999996</v>
      </c>
    </row>
    <row r="265" spans="1:8">
      <c r="A265">
        <v>106.4</v>
      </c>
      <c r="B265" s="18">
        <v>16.556000000000001</v>
      </c>
      <c r="C265" s="18">
        <v>-6.5529999999999999</v>
      </c>
      <c r="D265" s="18">
        <v>503.62</v>
      </c>
      <c r="E265" s="18">
        <v>134.74</v>
      </c>
      <c r="F265">
        <f>(D265+2*E265)/3</f>
        <v>257.7</v>
      </c>
      <c r="G265">
        <f t="shared" si="3"/>
        <v>368.88</v>
      </c>
      <c r="H265" s="84">
        <v>0.62556590000000001</v>
      </c>
    </row>
    <row r="266" spans="1:8">
      <c r="A266">
        <v>107</v>
      </c>
      <c r="B266" s="18">
        <v>16.657</v>
      </c>
      <c r="C266" s="18">
        <v>-6.57</v>
      </c>
      <c r="D266" s="18">
        <v>503.08</v>
      </c>
      <c r="E266" s="18">
        <v>134.87</v>
      </c>
      <c r="F266">
        <f>(D266+2*E266)/3</f>
        <v>257.60666666666663</v>
      </c>
      <c r="G266">
        <f t="shared" si="3"/>
        <v>368.21</v>
      </c>
      <c r="H266" s="84">
        <v>0.62566569000000005</v>
      </c>
    </row>
    <row r="267" spans="1:8">
      <c r="A267">
        <v>107.6</v>
      </c>
      <c r="B267" s="18">
        <v>16.757999999999999</v>
      </c>
      <c r="C267" s="18">
        <v>-6.5869999999999997</v>
      </c>
      <c r="D267" s="18">
        <v>502.21</v>
      </c>
      <c r="E267" s="18">
        <v>134.5</v>
      </c>
      <c r="F267">
        <f>(D267+2*E267)/3</f>
        <v>257.07</v>
      </c>
      <c r="G267">
        <f t="shared" si="3"/>
        <v>367.71</v>
      </c>
      <c r="H267" s="84">
        <v>0.62576547999999999</v>
      </c>
    </row>
    <row r="268" spans="1:8">
      <c r="A268">
        <v>108.1</v>
      </c>
      <c r="B268" s="18">
        <v>16.858000000000001</v>
      </c>
      <c r="C268" s="18">
        <v>-6.6040000000000001</v>
      </c>
      <c r="D268" s="18">
        <v>502.11</v>
      </c>
      <c r="E268" s="18">
        <v>134.74</v>
      </c>
      <c r="F268">
        <f>(D268+2*E268)/3</f>
        <v>257.19666666666666</v>
      </c>
      <c r="G268">
        <f t="shared" si="3"/>
        <v>367.37</v>
      </c>
      <c r="H268" s="84">
        <v>0.62586527000000003</v>
      </c>
    </row>
    <row r="269" spans="1:8">
      <c r="A269">
        <v>108.7</v>
      </c>
      <c r="B269" s="18">
        <v>16.957999999999998</v>
      </c>
      <c r="C269" s="18">
        <v>-6.6210000000000004</v>
      </c>
      <c r="D269" s="18">
        <v>501.05</v>
      </c>
      <c r="E269" s="18">
        <v>134.5</v>
      </c>
      <c r="F269">
        <f>(D269+2*E269)/3</f>
        <v>256.68333333333334</v>
      </c>
      <c r="G269">
        <f t="shared" si="3"/>
        <v>366.55</v>
      </c>
      <c r="H269" s="84">
        <v>0.62596506000000007</v>
      </c>
    </row>
    <row r="270" spans="1:8">
      <c r="A270">
        <v>109.3</v>
      </c>
      <c r="B270" s="18">
        <v>17.061</v>
      </c>
      <c r="C270" s="18">
        <v>-6.6379999999999999</v>
      </c>
      <c r="D270" s="18">
        <v>500.57</v>
      </c>
      <c r="E270" s="18">
        <v>134.38</v>
      </c>
      <c r="F270">
        <f>(D270+2*E270)/3</f>
        <v>256.44333333333333</v>
      </c>
      <c r="G270">
        <f t="shared" si="3"/>
        <v>366.19</v>
      </c>
      <c r="H270" s="84">
        <v>0.62605898000000004</v>
      </c>
    </row>
    <row r="271" spans="1:8">
      <c r="A271">
        <v>109.8</v>
      </c>
      <c r="B271" s="18">
        <v>17.161999999999999</v>
      </c>
      <c r="C271" s="18">
        <v>-6.6539999999999999</v>
      </c>
      <c r="D271" s="18">
        <v>501</v>
      </c>
      <c r="E271" s="18">
        <v>134.99</v>
      </c>
      <c r="F271">
        <f>(D271+2*E271)/3</f>
        <v>256.99333333333334</v>
      </c>
      <c r="G271">
        <f t="shared" si="3"/>
        <v>366.01</v>
      </c>
      <c r="H271" s="84">
        <v>0.6261528999999999</v>
      </c>
    </row>
    <row r="272" spans="1:8">
      <c r="A272">
        <v>110.4</v>
      </c>
      <c r="B272" s="18">
        <v>17.265000000000001</v>
      </c>
      <c r="C272" s="18">
        <v>-6.67</v>
      </c>
      <c r="D272" s="18">
        <v>499.93</v>
      </c>
      <c r="E272" s="18">
        <v>134.74</v>
      </c>
      <c r="F272">
        <f>(D272+2*E272)/3</f>
        <v>256.47000000000003</v>
      </c>
      <c r="G272">
        <f t="shared" si="3"/>
        <v>365.19</v>
      </c>
      <c r="H272" s="84">
        <v>0.62624095000000002</v>
      </c>
    </row>
    <row r="273" spans="1:8">
      <c r="A273">
        <v>111</v>
      </c>
      <c r="B273" s="18">
        <v>17.367000000000001</v>
      </c>
      <c r="C273" s="18">
        <v>-6.6849999999999996</v>
      </c>
      <c r="D273" s="18">
        <v>499.22</v>
      </c>
      <c r="E273" s="18">
        <v>134.38</v>
      </c>
      <c r="F273">
        <f>(D273+2*E273)/3</f>
        <v>255.99333333333334</v>
      </c>
      <c r="G273">
        <f t="shared" ref="G273:G298" si="4">D273-E273</f>
        <v>364.84000000000003</v>
      </c>
      <c r="H273" s="84">
        <v>0.62634074000000006</v>
      </c>
    </row>
    <row r="274" spans="1:8">
      <c r="A274">
        <v>111.6</v>
      </c>
      <c r="B274" s="18">
        <v>17.468</v>
      </c>
      <c r="C274" s="18">
        <v>-6.702</v>
      </c>
      <c r="D274" s="18">
        <v>498.87</v>
      </c>
      <c r="E274" s="18">
        <v>134.38</v>
      </c>
      <c r="F274">
        <f>(D274+2*E274)/3</f>
        <v>255.87666666666667</v>
      </c>
      <c r="G274">
        <f t="shared" si="4"/>
        <v>364.49</v>
      </c>
      <c r="H274" s="84">
        <v>0.62642878999999996</v>
      </c>
    </row>
    <row r="275" spans="1:8">
      <c r="A275">
        <v>112.2</v>
      </c>
      <c r="B275" s="18">
        <v>17.568999999999999</v>
      </c>
      <c r="C275" s="18">
        <v>-6.7169999999999996</v>
      </c>
      <c r="D275" s="18">
        <v>498.74</v>
      </c>
      <c r="E275" s="18">
        <v>134.74</v>
      </c>
      <c r="F275">
        <f>(D275+2*E275)/3</f>
        <v>256.07333333333332</v>
      </c>
      <c r="G275">
        <f t="shared" si="4"/>
        <v>364</v>
      </c>
      <c r="H275" s="84">
        <v>0.62651683999999996</v>
      </c>
    </row>
    <row r="276" spans="1:8">
      <c r="A276">
        <v>112.8</v>
      </c>
      <c r="B276" s="18">
        <v>17.669</v>
      </c>
      <c r="C276" s="18">
        <v>-6.7320000000000002</v>
      </c>
      <c r="D276" s="18">
        <v>497.88</v>
      </c>
      <c r="E276" s="18">
        <v>134.38</v>
      </c>
      <c r="F276">
        <f>(D276+2*E276)/3</f>
        <v>255.54666666666665</v>
      </c>
      <c r="G276">
        <f t="shared" si="4"/>
        <v>363.5</v>
      </c>
      <c r="H276" s="84">
        <v>0.62660488999999997</v>
      </c>
    </row>
    <row r="277" spans="1:8">
      <c r="A277">
        <v>113.4</v>
      </c>
      <c r="B277" s="18">
        <v>17.77</v>
      </c>
      <c r="C277" s="18">
        <v>-6.7469999999999999</v>
      </c>
      <c r="D277" s="18">
        <v>497.9</v>
      </c>
      <c r="E277" s="18">
        <v>134.74</v>
      </c>
      <c r="F277">
        <f>(D277+2*E277)/3</f>
        <v>255.79333333333332</v>
      </c>
      <c r="G277">
        <f t="shared" si="4"/>
        <v>363.15999999999997</v>
      </c>
      <c r="H277" s="84">
        <v>0.62669293999999998</v>
      </c>
    </row>
    <row r="278" spans="1:8">
      <c r="A278">
        <v>114.1</v>
      </c>
      <c r="B278" s="18">
        <v>17.872</v>
      </c>
      <c r="C278" s="18">
        <v>-6.7619999999999996</v>
      </c>
      <c r="D278" s="18">
        <v>496.97</v>
      </c>
      <c r="E278" s="18">
        <v>134.62</v>
      </c>
      <c r="F278">
        <f>(D278+2*E278)/3</f>
        <v>255.40333333333334</v>
      </c>
      <c r="G278">
        <f t="shared" si="4"/>
        <v>362.35</v>
      </c>
      <c r="H278" s="84">
        <v>0.62678098999999987</v>
      </c>
    </row>
    <row r="279" spans="1:8">
      <c r="A279">
        <v>114.7</v>
      </c>
      <c r="B279" s="18">
        <v>17.972000000000001</v>
      </c>
      <c r="C279" s="18">
        <v>-6.7770000000000001</v>
      </c>
      <c r="D279" s="18">
        <v>497.5</v>
      </c>
      <c r="E279" s="18">
        <v>134.87</v>
      </c>
      <c r="F279">
        <f>(D279+2*E279)/3</f>
        <v>255.74666666666667</v>
      </c>
      <c r="G279">
        <f t="shared" si="4"/>
        <v>362.63</v>
      </c>
      <c r="H279" s="84">
        <v>0.62687490999999995</v>
      </c>
    </row>
    <row r="280" spans="1:8">
      <c r="A280">
        <v>115.3</v>
      </c>
      <c r="B280" s="18">
        <v>18.073</v>
      </c>
      <c r="C280" s="18">
        <v>-6.7930000000000001</v>
      </c>
      <c r="D280" s="18">
        <v>496.22</v>
      </c>
      <c r="E280" s="18">
        <v>134.87</v>
      </c>
      <c r="F280">
        <f>(D280+2*E280)/3</f>
        <v>255.32000000000002</v>
      </c>
      <c r="G280">
        <f t="shared" si="4"/>
        <v>361.35</v>
      </c>
      <c r="H280" s="84">
        <v>0.62696295999999996</v>
      </c>
    </row>
    <row r="281" spans="1:8">
      <c r="A281">
        <v>115.9</v>
      </c>
      <c r="B281" s="18">
        <v>18.175000000000001</v>
      </c>
      <c r="C281" s="18">
        <v>-6.8079999999999998</v>
      </c>
      <c r="D281" s="18">
        <v>495.91</v>
      </c>
      <c r="E281" s="18">
        <v>134.74</v>
      </c>
      <c r="F281">
        <f>(D281+2*E281)/3</f>
        <v>255.13000000000002</v>
      </c>
      <c r="G281">
        <f t="shared" si="4"/>
        <v>361.17</v>
      </c>
      <c r="H281" s="84">
        <v>0.62705100999999996</v>
      </c>
    </row>
    <row r="282" spans="1:8">
      <c r="A282">
        <v>116.5</v>
      </c>
      <c r="B282" s="18">
        <v>18.276</v>
      </c>
      <c r="C282" s="18">
        <v>-6.8230000000000004</v>
      </c>
      <c r="D282" s="18">
        <v>495.02</v>
      </c>
      <c r="E282" s="18">
        <v>134.5</v>
      </c>
      <c r="F282">
        <f>(D282+2*E282)/3</f>
        <v>254.67333333333332</v>
      </c>
      <c r="G282">
        <f t="shared" si="4"/>
        <v>360.52</v>
      </c>
      <c r="H282" s="84">
        <v>0.62713905999999986</v>
      </c>
    </row>
    <row r="283" spans="1:8">
      <c r="A283">
        <v>117.1</v>
      </c>
      <c r="B283" s="18">
        <v>18.378</v>
      </c>
      <c r="C283" s="18">
        <v>-6.8380000000000001</v>
      </c>
      <c r="D283" s="18">
        <v>495.07</v>
      </c>
      <c r="E283" s="18">
        <v>134.74</v>
      </c>
      <c r="F283">
        <f>(D283+2*E283)/3</f>
        <v>254.85</v>
      </c>
      <c r="G283">
        <f t="shared" si="4"/>
        <v>360.33</v>
      </c>
      <c r="H283" s="84">
        <v>0.62722710999999998</v>
      </c>
    </row>
    <row r="284" spans="1:8">
      <c r="A284">
        <v>117.7</v>
      </c>
      <c r="B284" s="18">
        <v>18.48</v>
      </c>
      <c r="C284" s="18">
        <v>-6.8529999999999998</v>
      </c>
      <c r="D284" s="18">
        <v>494.69</v>
      </c>
      <c r="E284" s="18">
        <v>134.87</v>
      </c>
      <c r="F284">
        <f>(D284+2*E284)/3</f>
        <v>254.81000000000003</v>
      </c>
      <c r="G284">
        <f t="shared" si="4"/>
        <v>359.82</v>
      </c>
      <c r="H284" s="84">
        <v>0.62730929000000002</v>
      </c>
    </row>
    <row r="285" spans="1:8">
      <c r="A285">
        <v>118.3</v>
      </c>
      <c r="B285" s="18">
        <v>18.581</v>
      </c>
      <c r="C285" s="18">
        <v>-6.867</v>
      </c>
      <c r="D285" s="18">
        <v>494.07</v>
      </c>
      <c r="E285" s="18">
        <v>134.74</v>
      </c>
      <c r="F285">
        <f>(D285+2*E285)/3</f>
        <v>254.51666666666665</v>
      </c>
      <c r="G285">
        <f t="shared" si="4"/>
        <v>359.33</v>
      </c>
      <c r="H285" s="84">
        <v>0.62739146999999995</v>
      </c>
    </row>
    <row r="286" spans="1:8">
      <c r="A286">
        <v>118.9</v>
      </c>
      <c r="B286" s="18">
        <v>18.681000000000001</v>
      </c>
      <c r="C286" s="18">
        <v>-6.8810000000000002</v>
      </c>
      <c r="D286" s="18">
        <v>493.31</v>
      </c>
      <c r="E286" s="18">
        <v>134.62</v>
      </c>
      <c r="F286">
        <f>(D286+2*E286)/3</f>
        <v>254.18333333333331</v>
      </c>
      <c r="G286">
        <f t="shared" si="4"/>
        <v>358.69</v>
      </c>
      <c r="H286" s="84">
        <v>0.62747364999999999</v>
      </c>
    </row>
    <row r="287" spans="1:8">
      <c r="A287">
        <v>119.5</v>
      </c>
      <c r="B287" s="18">
        <v>18.782</v>
      </c>
      <c r="C287" s="18">
        <v>-6.8949999999999996</v>
      </c>
      <c r="D287" s="18">
        <v>493.21</v>
      </c>
      <c r="E287" s="18">
        <v>134.87</v>
      </c>
      <c r="F287">
        <f>(D287+2*E287)/3</f>
        <v>254.31666666666669</v>
      </c>
      <c r="G287">
        <f t="shared" si="4"/>
        <v>358.34</v>
      </c>
      <c r="H287" s="84">
        <v>0.62755583000000004</v>
      </c>
    </row>
    <row r="288" spans="1:8">
      <c r="A288" s="18">
        <v>120.1</v>
      </c>
      <c r="B288" s="18">
        <v>18.885000000000002</v>
      </c>
      <c r="C288" s="18">
        <v>-6.9089999999999998</v>
      </c>
      <c r="D288" s="18">
        <v>492.47</v>
      </c>
      <c r="E288" s="18">
        <v>134.62</v>
      </c>
      <c r="F288">
        <f>(D288+2*E288)/3</f>
        <v>253.90333333333334</v>
      </c>
      <c r="G288">
        <f t="shared" si="4"/>
        <v>357.85</v>
      </c>
      <c r="H288" s="84">
        <v>0.62764387999999993</v>
      </c>
    </row>
    <row r="289" spans="1:8">
      <c r="A289" s="18">
        <v>120.69999999999999</v>
      </c>
      <c r="B289" s="18">
        <v>18.986999999999998</v>
      </c>
      <c r="C289" s="18">
        <v>-6.9240000000000004</v>
      </c>
      <c r="D289" s="18">
        <v>492.55</v>
      </c>
      <c r="E289" s="18">
        <v>134.74</v>
      </c>
      <c r="F289">
        <f>(D289+2*E289)/3</f>
        <v>254.01</v>
      </c>
      <c r="G289">
        <f t="shared" si="4"/>
        <v>357.81</v>
      </c>
      <c r="H289" s="84">
        <v>0.62772605999999997</v>
      </c>
    </row>
    <row r="290" spans="1:8">
      <c r="A290" s="18">
        <v>121.29999999999998</v>
      </c>
      <c r="B290" s="18">
        <v>19.088999999999999</v>
      </c>
      <c r="C290" s="18">
        <v>-6.9379999999999997</v>
      </c>
      <c r="D290" s="18">
        <v>492.05</v>
      </c>
      <c r="E290" s="18">
        <v>134.74</v>
      </c>
      <c r="F290">
        <f>(D290+2*E290)/3</f>
        <v>253.84333333333333</v>
      </c>
      <c r="G290">
        <f t="shared" si="4"/>
        <v>357.31</v>
      </c>
      <c r="H290" s="84">
        <v>0.62780824000000002</v>
      </c>
    </row>
    <row r="291" spans="1:8">
      <c r="A291" s="18">
        <v>121.89999999999998</v>
      </c>
      <c r="B291" s="18">
        <v>19.192</v>
      </c>
      <c r="C291" s="18">
        <v>-6.952</v>
      </c>
      <c r="D291" s="18">
        <v>491.61</v>
      </c>
      <c r="E291" s="18">
        <v>134.5</v>
      </c>
      <c r="F291">
        <f>(D291+2*E291)/3</f>
        <v>253.53666666666666</v>
      </c>
      <c r="G291">
        <f t="shared" si="4"/>
        <v>357.11</v>
      </c>
      <c r="H291" s="84">
        <v>0.62788454999999999</v>
      </c>
    </row>
    <row r="292" spans="1:8">
      <c r="A292" s="18">
        <v>122.49999999999997</v>
      </c>
      <c r="B292" s="18">
        <v>19.292999999999999</v>
      </c>
      <c r="C292" s="18">
        <v>-6.9649999999999999</v>
      </c>
      <c r="D292" s="18">
        <v>491.64</v>
      </c>
      <c r="E292" s="18">
        <v>134.87</v>
      </c>
      <c r="F292">
        <f>(D292+2*E292)/3</f>
        <v>253.79333333333332</v>
      </c>
      <c r="G292">
        <f t="shared" si="4"/>
        <v>356.77</v>
      </c>
      <c r="H292" s="84">
        <v>0.62796085999999995</v>
      </c>
    </row>
    <row r="293" spans="1:8">
      <c r="A293" s="18">
        <v>123.09999999999997</v>
      </c>
      <c r="B293" s="18">
        <v>19.393000000000001</v>
      </c>
      <c r="C293" s="18">
        <v>-6.9779999999999998</v>
      </c>
      <c r="D293" s="18">
        <v>491.74</v>
      </c>
      <c r="E293" s="18">
        <v>134.99</v>
      </c>
      <c r="F293">
        <f>(D293+2*E293)/3</f>
        <v>253.90666666666667</v>
      </c>
      <c r="G293">
        <f t="shared" si="4"/>
        <v>356.75</v>
      </c>
      <c r="H293" s="84">
        <v>0.62803716999999992</v>
      </c>
    </row>
    <row r="294" spans="1:8">
      <c r="A294" s="18">
        <v>123.69999999999996</v>
      </c>
      <c r="B294" s="18">
        <v>19.495000000000001</v>
      </c>
      <c r="C294" s="18">
        <v>-6.9909999999999997</v>
      </c>
      <c r="D294" s="18">
        <v>490.45</v>
      </c>
      <c r="E294" s="18">
        <v>134.5</v>
      </c>
      <c r="F294">
        <f>(D294+2*E294)/3</f>
        <v>253.15</v>
      </c>
      <c r="G294">
        <f t="shared" si="4"/>
        <v>355.95</v>
      </c>
      <c r="H294" s="84">
        <v>0.62811348</v>
      </c>
    </row>
    <row r="295" spans="1:8">
      <c r="A295" s="18">
        <v>124.29999999999995</v>
      </c>
      <c r="B295" s="18">
        <v>19.594999999999999</v>
      </c>
      <c r="C295" s="18">
        <v>-7.0039999999999996</v>
      </c>
      <c r="D295" s="18">
        <v>490.36</v>
      </c>
      <c r="E295" s="18">
        <v>134.74</v>
      </c>
      <c r="F295">
        <f>(D295+2*E295)/3</f>
        <v>253.28</v>
      </c>
      <c r="G295">
        <f t="shared" si="4"/>
        <v>355.62</v>
      </c>
      <c r="H295" s="84">
        <v>0.62818978999999997</v>
      </c>
    </row>
    <row r="296" spans="1:8">
      <c r="A296" s="18">
        <v>124.89999999999995</v>
      </c>
      <c r="B296" s="18">
        <v>19.696000000000002</v>
      </c>
      <c r="C296" s="18">
        <v>-7.0170000000000003</v>
      </c>
      <c r="D296" s="18">
        <v>489.63</v>
      </c>
      <c r="E296" s="18">
        <v>134.5</v>
      </c>
      <c r="F296">
        <f>(D296+2*E296)/3</f>
        <v>252.87666666666667</v>
      </c>
      <c r="G296">
        <f t="shared" si="4"/>
        <v>355.13</v>
      </c>
      <c r="H296" s="84">
        <v>0.62826609999999994</v>
      </c>
    </row>
    <row r="297" spans="1:8">
      <c r="A297" s="18">
        <v>125.49999999999994</v>
      </c>
      <c r="B297" s="18">
        <v>19.797000000000001</v>
      </c>
      <c r="C297" s="18">
        <v>-7.03</v>
      </c>
      <c r="D297" s="18">
        <v>489.65</v>
      </c>
      <c r="E297" s="18">
        <v>134.87</v>
      </c>
      <c r="F297">
        <f>(D297+2*E297)/3</f>
        <v>253.13</v>
      </c>
      <c r="G297">
        <f t="shared" si="4"/>
        <v>354.78</v>
      </c>
      <c r="H297" s="84">
        <v>0.62834240999999991</v>
      </c>
    </row>
    <row r="298" spans="1:8">
      <c r="A298" s="18">
        <v>126.09999999999994</v>
      </c>
      <c r="B298" s="18">
        <v>19.899000000000001</v>
      </c>
      <c r="C298" s="18">
        <v>-7.0430000000000001</v>
      </c>
      <c r="D298" s="18">
        <v>489.83</v>
      </c>
      <c r="E298" s="18">
        <v>135.22999999999999</v>
      </c>
      <c r="F298">
        <f>(D298+2*E298)/3</f>
        <v>253.42999999999998</v>
      </c>
      <c r="G298">
        <f t="shared" si="4"/>
        <v>354.6</v>
      </c>
      <c r="H298" s="84">
        <v>0.62834240999999991</v>
      </c>
    </row>
    <row r="299" spans="1:8">
      <c r="B299" s="18" t="s">
        <v>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67"/>
  <sheetViews>
    <sheetView topLeftCell="A3" zoomScale="150" zoomScaleNormal="150" zoomScalePageLayoutView="150" workbookViewId="0">
      <selection activeCell="B6" sqref="B6"/>
    </sheetView>
  </sheetViews>
  <sheetFormatPr baseColWidth="10" defaultColWidth="8.83203125" defaultRowHeight="12" x14ac:dyDescent="0"/>
  <cols>
    <col min="1" max="2" width="8.83203125" style="18"/>
    <col min="3" max="3" width="12.5" style="18" bestFit="1" customWidth="1"/>
    <col min="4" max="16384" width="8.83203125" style="18"/>
  </cols>
  <sheetData>
    <row r="1" spans="1:6">
      <c r="A1" s="18" t="s">
        <v>43</v>
      </c>
    </row>
    <row r="2" spans="1:6">
      <c r="A2" s="18" t="s">
        <v>44</v>
      </c>
    </row>
    <row r="3" spans="1:6">
      <c r="A3" s="19" t="s">
        <v>45</v>
      </c>
      <c r="B3" s="19"/>
      <c r="C3" s="19"/>
    </row>
    <row r="4" spans="1:6">
      <c r="A4" s="20" t="s">
        <v>46</v>
      </c>
      <c r="B4" s="18">
        <f>'Inputs &amp; Plots'!D17</f>
        <v>130</v>
      </c>
    </row>
    <row r="5" spans="1:6">
      <c r="A5" s="20" t="s">
        <v>47</v>
      </c>
      <c r="B5" s="18">
        <f>'Inputs &amp; Plots'!D16</f>
        <v>0.6</v>
      </c>
    </row>
    <row r="6" spans="1:6">
      <c r="A6" s="21" t="s">
        <v>48</v>
      </c>
      <c r="B6" s="22"/>
      <c r="C6" s="22"/>
    </row>
    <row r="7" spans="1:6">
      <c r="A7" s="20" t="s">
        <v>49</v>
      </c>
      <c r="B7" s="18">
        <f>'Inputs &amp; Plots'!D6</f>
        <v>1.26</v>
      </c>
    </row>
    <row r="8" spans="1:6">
      <c r="A8" s="23" t="s">
        <v>3</v>
      </c>
      <c r="B8" s="18">
        <f>'Inputs &amp; Plots'!D4</f>
        <v>1.4999999999999999E-2</v>
      </c>
      <c r="C8" s="18" t="str">
        <f>'Inputs &amp; Plots'!E4</f>
        <v xml:space="preserve"> ---</v>
      </c>
    </row>
    <row r="9" spans="1:6">
      <c r="A9" s="23" t="s">
        <v>50</v>
      </c>
      <c r="B9" s="18">
        <f>'Inputs &amp; Plots'!D14</f>
        <v>4.0000000000000001E-3</v>
      </c>
    </row>
    <row r="10" spans="1:6">
      <c r="A10" s="24" t="s">
        <v>51</v>
      </c>
      <c r="B10" s="25"/>
      <c r="C10" s="25"/>
    </row>
    <row r="11" spans="1:6">
      <c r="A11" s="23" t="s">
        <v>52</v>
      </c>
      <c r="B11" s="18">
        <f>1-B9/B8</f>
        <v>0.73333333333333339</v>
      </c>
      <c r="C11" s="26" t="s">
        <v>53</v>
      </c>
    </row>
    <row r="12" spans="1:6">
      <c r="A12" s="20" t="s">
        <v>54</v>
      </c>
      <c r="B12" s="18">
        <f>EXP(-B11)*B4</f>
        <v>62.439689141673917</v>
      </c>
      <c r="C12" s="27" t="s">
        <v>55</v>
      </c>
    </row>
    <row r="13" spans="1:6">
      <c r="A13" s="20" t="s">
        <v>56</v>
      </c>
      <c r="B13" s="18">
        <f>1+B5</f>
        <v>1.6</v>
      </c>
    </row>
    <row r="14" spans="1:6">
      <c r="A14" s="28" t="s">
        <v>57</v>
      </c>
      <c r="B14" s="29"/>
      <c r="C14" s="29"/>
      <c r="D14" s="29"/>
      <c r="E14" s="29"/>
      <c r="F14" s="29"/>
    </row>
    <row r="15" spans="1:6">
      <c r="C15" s="30" t="s">
        <v>58</v>
      </c>
      <c r="E15" s="30" t="s">
        <v>59</v>
      </c>
    </row>
    <row r="16" spans="1:6">
      <c r="A16" s="18" t="s">
        <v>60</v>
      </c>
      <c r="B16" s="18" t="s">
        <v>61</v>
      </c>
      <c r="C16" s="18" t="s">
        <v>62</v>
      </c>
      <c r="D16" s="18" t="s">
        <v>63</v>
      </c>
      <c r="E16" s="18" t="s">
        <v>64</v>
      </c>
      <c r="F16" s="18" t="s">
        <v>65</v>
      </c>
    </row>
    <row r="17" spans="1:6">
      <c r="A17" s="18">
        <v>0</v>
      </c>
      <c r="B17" s="66">
        <f>100*A17</f>
        <v>0</v>
      </c>
      <c r="C17" s="18">
        <f>B$11*EXP(-B$7*B$13/(B$9*B$11)*A17)</f>
        <v>0.73333333333333339</v>
      </c>
      <c r="D17" s="18">
        <f>B$12*EXP(C17)</f>
        <v>130</v>
      </c>
      <c r="E17" s="18">
        <f>1-EXP(-B$13*B$7/(B$9*B$11)*A17)</f>
        <v>0</v>
      </c>
      <c r="F17" s="18">
        <f>B$7*E17*D17</f>
        <v>0</v>
      </c>
    </row>
    <row r="18" spans="1:6">
      <c r="A18" s="18">
        <f>A17+0.0005</f>
        <v>5.0000000000000001E-4</v>
      </c>
      <c r="B18" s="66">
        <f t="shared" ref="B18:B67" si="0">100*A18</f>
        <v>0.05</v>
      </c>
      <c r="C18" s="18">
        <f>B$11*EXP(-B$7*B$13/(B$9*B$11)*A18)</f>
        <v>0.52007029599359955</v>
      </c>
      <c r="D18" s="18">
        <f t="shared" ref="D18:D67" si="1">B$12*EXP(C18)</f>
        <v>105.03266669105953</v>
      </c>
      <c r="E18" s="18">
        <f t="shared" ref="E18:E67" si="2">1-EXP(-B$13*B$7/(B$9*B$11)*A18)</f>
        <v>0.29081323273600068</v>
      </c>
      <c r="F18" s="18">
        <f t="shared" ref="F18:F67" si="3">B$7*E18*D18</f>
        <v>38.486560572570454</v>
      </c>
    </row>
    <row r="19" spans="1:6">
      <c r="A19" s="18">
        <f t="shared" ref="A19:A67" si="4">A18+0.0005</f>
        <v>1E-3</v>
      </c>
      <c r="B19" s="66">
        <f t="shared" si="0"/>
        <v>0.1</v>
      </c>
      <c r="C19" s="18">
        <f t="shared" ref="C19:C67" si="5">B$11*EXP(-B$7*B$13/(B$9*B$11)*A19)</f>
        <v>0.36882697196573216</v>
      </c>
      <c r="D19" s="18">
        <f t="shared" si="1"/>
        <v>90.290124308521868</v>
      </c>
      <c r="E19" s="18">
        <f t="shared" si="2"/>
        <v>0.49705412913763802</v>
      </c>
      <c r="F19" s="18">
        <f t="shared" si="3"/>
        <v>56.547639675955786</v>
      </c>
    </row>
    <row r="20" spans="1:6">
      <c r="A20" s="18">
        <f t="shared" si="4"/>
        <v>1.5E-3</v>
      </c>
      <c r="B20" s="66">
        <f t="shared" si="0"/>
        <v>0.15</v>
      </c>
      <c r="C20" s="18">
        <f t="shared" si="5"/>
        <v>0.26156720792814725</v>
      </c>
      <c r="D20" s="18">
        <f t="shared" si="1"/>
        <v>81.10692331014053</v>
      </c>
      <c r="E20" s="18">
        <f t="shared" si="2"/>
        <v>0.64331744373434474</v>
      </c>
      <c r="F20" s="18">
        <f t="shared" si="3"/>
        <v>65.743648202026804</v>
      </c>
    </row>
    <row r="21" spans="1:6">
      <c r="A21" s="18">
        <f t="shared" si="4"/>
        <v>2E-3</v>
      </c>
      <c r="B21" s="66">
        <f t="shared" si="0"/>
        <v>0.2</v>
      </c>
      <c r="C21" s="18">
        <f t="shared" si="5"/>
        <v>0.18550000261283309</v>
      </c>
      <c r="D21" s="18">
        <f t="shared" si="1"/>
        <v>75.166159252823803</v>
      </c>
      <c r="E21" s="18">
        <f t="shared" si="2"/>
        <v>0.74704545098250041</v>
      </c>
      <c r="F21" s="18">
        <f t="shared" si="3"/>
        <v>70.752197045436745</v>
      </c>
    </row>
    <row r="22" spans="1:6">
      <c r="A22" s="18">
        <f t="shared" si="4"/>
        <v>2.5000000000000001E-3</v>
      </c>
      <c r="B22" s="66">
        <f t="shared" si="0"/>
        <v>0.25</v>
      </c>
      <c r="C22" s="18">
        <f t="shared" si="5"/>
        <v>0.13155414718045852</v>
      </c>
      <c r="D22" s="18">
        <f t="shared" si="1"/>
        <v>71.218688599261881</v>
      </c>
      <c r="E22" s="18">
        <f t="shared" si="2"/>
        <v>0.82060798111755662</v>
      </c>
      <c r="F22" s="18">
        <f t="shared" si="3"/>
        <v>73.637706579293109</v>
      </c>
    </row>
    <row r="23" spans="1:6">
      <c r="A23" s="18">
        <f t="shared" si="4"/>
        <v>3.0000000000000001E-3</v>
      </c>
      <c r="B23" s="66">
        <f t="shared" si="0"/>
        <v>0.3</v>
      </c>
      <c r="C23" s="18">
        <f t="shared" si="5"/>
        <v>9.3296460359081748E-2</v>
      </c>
      <c r="D23" s="18">
        <f t="shared" si="1"/>
        <v>68.545487602998506</v>
      </c>
      <c r="E23" s="18">
        <f t="shared" si="2"/>
        <v>0.8727775540557976</v>
      </c>
      <c r="F23" s="18">
        <f t="shared" si="3"/>
        <v>75.379453394750868</v>
      </c>
    </row>
    <row r="24" spans="1:6">
      <c r="A24" s="18">
        <f t="shared" si="4"/>
        <v>3.5000000000000001E-3</v>
      </c>
      <c r="B24" s="66">
        <f t="shared" si="0"/>
        <v>0.35000000000000003</v>
      </c>
      <c r="C24" s="18">
        <f t="shared" si="5"/>
        <v>6.6164615119231066E-2</v>
      </c>
      <c r="D24" s="18">
        <f t="shared" si="1"/>
        <v>66.71072484278082</v>
      </c>
      <c r="E24" s="18">
        <f t="shared" si="2"/>
        <v>0.9097755248374122</v>
      </c>
      <c r="F24" s="18">
        <f t="shared" si="3"/>
        <v>76.471648729717643</v>
      </c>
    </row>
    <row r="25" spans="1:6">
      <c r="A25" s="18">
        <f t="shared" si="4"/>
        <v>4.0000000000000001E-3</v>
      </c>
      <c r="B25" s="66">
        <f t="shared" si="0"/>
        <v>0.4</v>
      </c>
      <c r="C25" s="18">
        <f t="shared" si="5"/>
        <v>4.6923069503674197E-2</v>
      </c>
      <c r="D25" s="18">
        <f t="shared" si="1"/>
        <v>65.439377952005387</v>
      </c>
      <c r="E25" s="18">
        <f t="shared" si="2"/>
        <v>0.93601399613135339</v>
      </c>
      <c r="F25" s="18">
        <f t="shared" si="3"/>
        <v>77.177738813120243</v>
      </c>
    </row>
    <row r="26" spans="1:6">
      <c r="A26" s="18">
        <f t="shared" si="4"/>
        <v>4.5000000000000005E-3</v>
      </c>
      <c r="B26" s="66">
        <f t="shared" si="0"/>
        <v>0.45000000000000007</v>
      </c>
      <c r="C26" s="18">
        <f t="shared" si="5"/>
        <v>3.3277219971414654E-2</v>
      </c>
      <c r="D26" s="18">
        <f t="shared" si="1"/>
        <v>64.552467135301754</v>
      </c>
      <c r="E26" s="18">
        <f t="shared" si="2"/>
        <v>0.95462197276625271</v>
      </c>
      <c r="F26" s="18">
        <f t="shared" si="3"/>
        <v>77.645236439774365</v>
      </c>
    </row>
    <row r="27" spans="1:6">
      <c r="A27" s="18">
        <f t="shared" si="4"/>
        <v>5.000000000000001E-3</v>
      </c>
      <c r="B27" s="66">
        <f t="shared" si="0"/>
        <v>0.50000000000000011</v>
      </c>
      <c r="C27" s="18">
        <f t="shared" si="5"/>
        <v>2.3599764055060538E-2</v>
      </c>
      <c r="D27" s="18">
        <f t="shared" si="1"/>
        <v>63.930776523983212</v>
      </c>
      <c r="E27" s="18">
        <f t="shared" si="2"/>
        <v>0.96781850356128107</v>
      </c>
      <c r="F27" s="18">
        <f t="shared" si="3"/>
        <v>77.960469468359662</v>
      </c>
    </row>
    <row r="28" spans="1:6">
      <c r="A28" s="18">
        <f t="shared" si="4"/>
        <v>5.5000000000000014E-3</v>
      </c>
      <c r="B28" s="66">
        <f t="shared" si="0"/>
        <v>0.55000000000000016</v>
      </c>
      <c r="C28" s="18">
        <f t="shared" si="5"/>
        <v>1.6736640378401512E-2</v>
      </c>
      <c r="D28" s="18">
        <f t="shared" si="1"/>
        <v>63.493513908004886</v>
      </c>
      <c r="E28" s="18">
        <f t="shared" si="2"/>
        <v>0.97717730857490703</v>
      </c>
      <c r="F28" s="18">
        <f t="shared" si="3"/>
        <v>78.175970501060434</v>
      </c>
    </row>
    <row r="29" spans="1:6">
      <c r="A29" s="18">
        <f t="shared" si="4"/>
        <v>6.0000000000000019E-3</v>
      </c>
      <c r="B29" s="66">
        <f t="shared" si="0"/>
        <v>0.6000000000000002</v>
      </c>
      <c r="C29" s="18">
        <f t="shared" si="5"/>
        <v>1.1869403884818686E-2</v>
      </c>
      <c r="D29" s="18">
        <f t="shared" si="1"/>
        <v>63.185226821694151</v>
      </c>
      <c r="E29" s="18">
        <f t="shared" si="2"/>
        <v>0.98381444924797457</v>
      </c>
      <c r="F29" s="18">
        <f t="shared" si="3"/>
        <v>78.324799299003658</v>
      </c>
    </row>
    <row r="30" spans="1:6">
      <c r="A30" s="18">
        <f t="shared" si="4"/>
        <v>6.5000000000000023E-3</v>
      </c>
      <c r="B30" s="66">
        <f t="shared" si="0"/>
        <v>0.65000000000000024</v>
      </c>
      <c r="C30" s="18">
        <f t="shared" si="5"/>
        <v>8.4176241704253165E-3</v>
      </c>
      <c r="D30" s="18">
        <f t="shared" si="1"/>
        <v>62.967501323909261</v>
      </c>
      <c r="E30" s="18">
        <f t="shared" si="2"/>
        <v>0.98852142158578371</v>
      </c>
      <c r="F30" s="18">
        <f t="shared" si="3"/>
        <v>78.42835214224354</v>
      </c>
    </row>
    <row r="31" spans="1:6">
      <c r="A31" s="18">
        <f t="shared" si="4"/>
        <v>7.0000000000000027E-3</v>
      </c>
      <c r="B31" s="66">
        <f t="shared" si="0"/>
        <v>0.70000000000000029</v>
      </c>
      <c r="C31" s="18">
        <f t="shared" si="5"/>
        <v>5.9696676734672331E-3</v>
      </c>
      <c r="D31" s="18">
        <f t="shared" si="1"/>
        <v>62.813548132184387</v>
      </c>
      <c r="E31" s="18">
        <f t="shared" si="2"/>
        <v>0.99185954408163557</v>
      </c>
      <c r="F31" s="18">
        <f t="shared" si="3"/>
        <v>78.500793687798222</v>
      </c>
    </row>
    <row r="32" spans="1:6">
      <c r="A32" s="18">
        <f t="shared" si="4"/>
        <v>7.5000000000000032E-3</v>
      </c>
      <c r="B32" s="66">
        <f t="shared" si="0"/>
        <v>0.75000000000000033</v>
      </c>
      <c r="C32" s="18">
        <f t="shared" si="5"/>
        <v>4.2336093189866229E-3</v>
      </c>
      <c r="D32" s="18">
        <f t="shared" si="1"/>
        <v>62.704594749254824</v>
      </c>
      <c r="E32" s="18">
        <f t="shared" si="2"/>
        <v>0.99422689638320005</v>
      </c>
      <c r="F32" s="18">
        <f t="shared" si="3"/>
        <v>78.551669229412596</v>
      </c>
    </row>
    <row r="33" spans="1:6">
      <c r="A33" s="18">
        <f t="shared" si="4"/>
        <v>8.0000000000000036E-3</v>
      </c>
      <c r="B33" s="66">
        <f t="shared" si="0"/>
        <v>0.80000000000000038</v>
      </c>
      <c r="C33" s="18">
        <f t="shared" si="5"/>
        <v>3.0024197067908642E-3</v>
      </c>
      <c r="D33" s="18">
        <f t="shared" si="1"/>
        <v>62.627441008750495</v>
      </c>
      <c r="E33" s="18">
        <f t="shared" si="2"/>
        <v>0.99590579130892154</v>
      </c>
      <c r="F33" s="18">
        <f t="shared" si="3"/>
        <v>78.5874993062953</v>
      </c>
    </row>
    <row r="34" spans="1:6">
      <c r="A34" s="18">
        <f t="shared" si="4"/>
        <v>8.5000000000000041E-3</v>
      </c>
      <c r="B34" s="66">
        <f t="shared" si="0"/>
        <v>0.85000000000000042</v>
      </c>
      <c r="C34" s="18">
        <f t="shared" si="5"/>
        <v>2.1292763258287375E-3</v>
      </c>
      <c r="D34" s="18">
        <f t="shared" si="1"/>
        <v>62.572782139154775</v>
      </c>
      <c r="E34" s="18">
        <f t="shared" si="2"/>
        <v>0.99709644137386988</v>
      </c>
      <c r="F34" s="18">
        <f t="shared" si="3"/>
        <v>78.612783981245229</v>
      </c>
    </row>
    <row r="35" spans="1:6">
      <c r="A35" s="18">
        <f t="shared" si="4"/>
        <v>9.0000000000000045E-3</v>
      </c>
      <c r="B35" s="66">
        <f t="shared" si="0"/>
        <v>0.90000000000000047</v>
      </c>
      <c r="C35" s="18">
        <f t="shared" si="5"/>
        <v>1.510054594126248E-3</v>
      </c>
      <c r="D35" s="18">
        <f t="shared" si="1"/>
        <v>62.534047706480045</v>
      </c>
      <c r="E35" s="18">
        <f t="shared" si="2"/>
        <v>0.99794083464437333</v>
      </c>
      <c r="F35" s="18">
        <f t="shared" si="3"/>
        <v>78.630652499988656</v>
      </c>
    </row>
    <row r="36" spans="1:6">
      <c r="A36" s="18">
        <f t="shared" si="4"/>
        <v>9.500000000000005E-3</v>
      </c>
      <c r="B36" s="66">
        <f t="shared" si="0"/>
        <v>0.95000000000000051</v>
      </c>
      <c r="C36" s="18">
        <f t="shared" si="5"/>
        <v>1.0709107360005442E-3</v>
      </c>
      <c r="D36" s="18">
        <f t="shared" si="1"/>
        <v>62.506592292385463</v>
      </c>
      <c r="E36" s="18">
        <f t="shared" si="2"/>
        <v>0.9985396671781811</v>
      </c>
      <c r="F36" s="18">
        <f t="shared" si="3"/>
        <v>78.643292948741859</v>
      </c>
    </row>
    <row r="37" spans="1:6">
      <c r="A37" s="18">
        <f t="shared" si="4"/>
        <v>1.0000000000000005E-2</v>
      </c>
      <c r="B37" s="66">
        <f t="shared" si="0"/>
        <v>1.0000000000000004</v>
      </c>
      <c r="C37" s="18">
        <f t="shared" si="5"/>
        <v>7.5947572289253599E-4</v>
      </c>
      <c r="D37" s="18">
        <f t="shared" si="1"/>
        <v>62.487128581993311</v>
      </c>
      <c r="E37" s="18">
        <f t="shared" si="2"/>
        <v>0.9989643512869647</v>
      </c>
      <c r="F37" s="18">
        <f t="shared" si="3"/>
        <v>78.652241473297082</v>
      </c>
    </row>
    <row r="38" spans="1:6">
      <c r="A38" s="18">
        <f t="shared" si="4"/>
        <v>1.0500000000000006E-2</v>
      </c>
      <c r="B38" s="66">
        <f t="shared" si="0"/>
        <v>1.0500000000000005</v>
      </c>
      <c r="C38" s="18">
        <f t="shared" si="5"/>
        <v>5.3861013273364658E-4</v>
      </c>
      <c r="D38" s="18">
        <f t="shared" si="1"/>
        <v>62.473328849460863</v>
      </c>
      <c r="E38" s="18">
        <f t="shared" si="2"/>
        <v>0.99926553163718135</v>
      </c>
      <c r="F38" s="18">
        <f t="shared" si="3"/>
        <v>78.658579649035218</v>
      </c>
    </row>
    <row r="39" spans="1:6">
      <c r="A39" s="18">
        <f t="shared" si="4"/>
        <v>1.1000000000000006E-2</v>
      </c>
      <c r="B39" s="66">
        <f t="shared" si="0"/>
        <v>1.1000000000000005</v>
      </c>
      <c r="C39" s="18">
        <f t="shared" si="5"/>
        <v>3.8197517884900792E-4</v>
      </c>
      <c r="D39" s="18">
        <f t="shared" si="1"/>
        <v>62.4635441088137</v>
      </c>
      <c r="E39" s="18">
        <f t="shared" si="2"/>
        <v>0.999479124756115</v>
      </c>
      <c r="F39" s="18">
        <f t="shared" si="3"/>
        <v>78.663070577753047</v>
      </c>
    </row>
    <row r="40" spans="1:6">
      <c r="A40" s="18">
        <f t="shared" si="4"/>
        <v>1.1500000000000007E-2</v>
      </c>
      <c r="B40" s="66">
        <f t="shared" si="0"/>
        <v>1.1500000000000006</v>
      </c>
      <c r="C40" s="18">
        <f t="shared" si="5"/>
        <v>2.7089174226301591E-4</v>
      </c>
      <c r="D40" s="18">
        <f t="shared" si="1"/>
        <v>62.456605829043873</v>
      </c>
      <c r="E40" s="18">
        <f t="shared" si="2"/>
        <v>0.99963060216964139</v>
      </c>
      <c r="F40" s="18">
        <f t="shared" si="3"/>
        <v>78.666253462892413</v>
      </c>
    </row>
    <row r="41" spans="1:6">
      <c r="A41" s="18">
        <f t="shared" si="4"/>
        <v>1.2000000000000007E-2</v>
      </c>
      <c r="B41" s="66">
        <f t="shared" si="0"/>
        <v>1.2000000000000006</v>
      </c>
      <c r="C41" s="18">
        <f t="shared" si="5"/>
        <v>1.9211283897402088E-4</v>
      </c>
      <c r="D41" s="18">
        <f t="shared" si="1"/>
        <v>62.451685759934882</v>
      </c>
      <c r="E41" s="18">
        <f t="shared" si="2"/>
        <v>0.99973802794685362</v>
      </c>
      <c r="F41" s="18">
        <f t="shared" si="3"/>
        <v>78.668509706128305</v>
      </c>
    </row>
    <row r="42" spans="1:6">
      <c r="A42" s="18">
        <f t="shared" si="4"/>
        <v>1.2500000000000008E-2</v>
      </c>
      <c r="B42" s="66">
        <f t="shared" si="0"/>
        <v>1.2500000000000007</v>
      </c>
      <c r="C42" s="18">
        <f t="shared" si="5"/>
        <v>1.3624388322189485E-4</v>
      </c>
      <c r="D42" s="18">
        <f t="shared" si="1"/>
        <v>62.448196746931174</v>
      </c>
      <c r="E42" s="18">
        <f t="shared" si="2"/>
        <v>0.99981421288651562</v>
      </c>
      <c r="F42" s="18">
        <f t="shared" si="3"/>
        <v>78.670109292661223</v>
      </c>
    </row>
    <row r="43" spans="1:6">
      <c r="A43" s="18">
        <f t="shared" si="4"/>
        <v>1.3000000000000008E-2</v>
      </c>
      <c r="B43" s="66">
        <f t="shared" si="0"/>
        <v>1.3000000000000007</v>
      </c>
      <c r="C43" s="18">
        <f t="shared" si="5"/>
        <v>9.6622359101629438E-5</v>
      </c>
      <c r="D43" s="18">
        <f t="shared" si="1"/>
        <v>62.445722503214469</v>
      </c>
      <c r="E43" s="18">
        <f t="shared" si="2"/>
        <v>0.99986824223758863</v>
      </c>
      <c r="F43" s="18">
        <f t="shared" si="3"/>
        <v>78.671243441127061</v>
      </c>
    </row>
    <row r="44" spans="1:6">
      <c r="A44" s="18">
        <f t="shared" si="4"/>
        <v>1.3500000000000009E-2</v>
      </c>
      <c r="B44" s="66">
        <f t="shared" si="0"/>
        <v>1.3500000000000008</v>
      </c>
      <c r="C44" s="18">
        <f t="shared" si="5"/>
        <v>6.8523298496705822E-5</v>
      </c>
      <c r="D44" s="18">
        <f t="shared" si="1"/>
        <v>62.443967861725348</v>
      </c>
      <c r="E44" s="18">
        <f t="shared" si="2"/>
        <v>0.99990655913841353</v>
      </c>
      <c r="F44" s="18">
        <f t="shared" si="3"/>
        <v>78.672047634895009</v>
      </c>
    </row>
    <row r="45" spans="1:6">
      <c r="A45" s="18">
        <f t="shared" si="4"/>
        <v>1.4000000000000009E-2</v>
      </c>
      <c r="B45" s="66">
        <f t="shared" si="0"/>
        <v>1.4000000000000008</v>
      </c>
      <c r="C45" s="18">
        <f t="shared" si="5"/>
        <v>4.8595816543144858E-5</v>
      </c>
      <c r="D45" s="18">
        <f t="shared" si="1"/>
        <v>62.442723523080979</v>
      </c>
      <c r="E45" s="18">
        <f t="shared" si="2"/>
        <v>0.99993373297744115</v>
      </c>
      <c r="F45" s="18">
        <f t="shared" si="3"/>
        <v>78.672617893437916</v>
      </c>
    </row>
    <row r="46" spans="1:6">
      <c r="A46" s="18">
        <f t="shared" si="4"/>
        <v>1.4500000000000009E-2</v>
      </c>
      <c r="B46" s="66">
        <f t="shared" si="0"/>
        <v>1.4500000000000008</v>
      </c>
      <c r="C46" s="18">
        <f t="shared" si="5"/>
        <v>3.4463510036787271E-5</v>
      </c>
      <c r="D46" s="18">
        <f t="shared" si="1"/>
        <v>62.441841069608621</v>
      </c>
      <c r="E46" s="18">
        <f t="shared" si="2"/>
        <v>0.9999530043044953</v>
      </c>
      <c r="F46" s="18">
        <f t="shared" si="3"/>
        <v>78.673022280542298</v>
      </c>
    </row>
    <row r="47" spans="1:6">
      <c r="A47" s="18">
        <f t="shared" si="4"/>
        <v>1.500000000000001E-2</v>
      </c>
      <c r="B47" s="66">
        <f t="shared" si="0"/>
        <v>1.5000000000000009</v>
      </c>
      <c r="C47" s="18">
        <f t="shared" si="5"/>
        <v>2.4441065271559559E-5</v>
      </c>
      <c r="D47" s="18">
        <f t="shared" si="1"/>
        <v>62.441215252841573</v>
      </c>
      <c r="E47" s="18">
        <f t="shared" si="2"/>
        <v>0.99996667127462968</v>
      </c>
      <c r="F47" s="18">
        <f t="shared" si="3"/>
        <v>78.673309050075545</v>
      </c>
    </row>
    <row r="48" spans="1:6">
      <c r="A48" s="18">
        <f t="shared" si="4"/>
        <v>1.550000000000001E-2</v>
      </c>
      <c r="B48" s="66">
        <f t="shared" si="0"/>
        <v>1.5500000000000009</v>
      </c>
      <c r="C48" s="18">
        <f t="shared" si="5"/>
        <v>1.7333280068425721E-5</v>
      </c>
      <c r="D48" s="18">
        <f t="shared" si="1"/>
        <v>62.440771435673021</v>
      </c>
      <c r="E48" s="18">
        <f t="shared" si="2"/>
        <v>0.99997636370899756</v>
      </c>
      <c r="F48" s="18">
        <f t="shared" si="3"/>
        <v>78.673512414960484</v>
      </c>
    </row>
    <row r="49" spans="1:6">
      <c r="A49" s="18">
        <f t="shared" si="4"/>
        <v>1.6000000000000011E-2</v>
      </c>
      <c r="B49" s="66">
        <f t="shared" si="0"/>
        <v>1.600000000000001</v>
      </c>
      <c r="C49" s="18">
        <f t="shared" si="5"/>
        <v>1.229253285780835E-5</v>
      </c>
      <c r="D49" s="18">
        <f t="shared" si="1"/>
        <v>62.440456688321866</v>
      </c>
      <c r="E49" s="18">
        <f t="shared" si="2"/>
        <v>0.99998323745519391</v>
      </c>
      <c r="F49" s="18">
        <f t="shared" si="3"/>
        <v>78.673656634484828</v>
      </c>
    </row>
    <row r="50" spans="1:6">
      <c r="A50" s="18">
        <f t="shared" si="4"/>
        <v>1.6500000000000011E-2</v>
      </c>
      <c r="B50" s="66">
        <f t="shared" si="0"/>
        <v>1.650000000000001</v>
      </c>
      <c r="C50" s="18">
        <f t="shared" si="5"/>
        <v>8.7177016389155924E-6</v>
      </c>
      <c r="D50" s="18">
        <f t="shared" si="1"/>
        <v>62.440233474626943</v>
      </c>
      <c r="E50" s="18">
        <f t="shared" si="2"/>
        <v>0.99998811222503781</v>
      </c>
      <c r="F50" s="18">
        <f t="shared" si="3"/>
        <v>78.673758910970349</v>
      </c>
    </row>
    <row r="51" spans="1:6">
      <c r="A51" s="18">
        <f t="shared" si="4"/>
        <v>1.7000000000000012E-2</v>
      </c>
      <c r="B51" s="66">
        <f t="shared" si="0"/>
        <v>1.7000000000000011</v>
      </c>
      <c r="C51" s="18">
        <f t="shared" si="5"/>
        <v>6.1824786432746168E-6</v>
      </c>
      <c r="D51" s="18">
        <f t="shared" si="1"/>
        <v>62.440075174911847</v>
      </c>
      <c r="E51" s="18">
        <f t="shared" si="2"/>
        <v>0.9999915693473046</v>
      </c>
      <c r="F51" s="18">
        <f t="shared" si="3"/>
        <v>78.673831443047959</v>
      </c>
    </row>
    <row r="52" spans="1:6">
      <c r="A52" s="18">
        <f t="shared" si="4"/>
        <v>1.7500000000000012E-2</v>
      </c>
      <c r="B52" s="66">
        <f t="shared" si="0"/>
        <v>1.7500000000000011</v>
      </c>
      <c r="C52" s="18">
        <f t="shared" si="5"/>
        <v>4.384532042702641E-6</v>
      </c>
      <c r="D52" s="18">
        <f t="shared" si="1"/>
        <v>62.439962911091875</v>
      </c>
      <c r="E52" s="18">
        <f t="shared" si="2"/>
        <v>0.99999402109266899</v>
      </c>
      <c r="F52" s="18">
        <f t="shared" si="3"/>
        <v>78.673882881308245</v>
      </c>
    </row>
    <row r="53" spans="1:6">
      <c r="A53" s="18">
        <f t="shared" si="4"/>
        <v>1.8000000000000013E-2</v>
      </c>
      <c r="B53" s="66">
        <f t="shared" si="0"/>
        <v>1.8000000000000012</v>
      </c>
      <c r="C53" s="18">
        <f t="shared" si="5"/>
        <v>3.1094521053297049E-6</v>
      </c>
      <c r="D53" s="18">
        <f t="shared" si="1"/>
        <v>62.439883295198634</v>
      </c>
      <c r="E53" s="18">
        <f t="shared" si="2"/>
        <v>0.99999575983803823</v>
      </c>
      <c r="F53" s="18">
        <f t="shared" si="3"/>
        <v>78.67391936037555</v>
      </c>
    </row>
    <row r="54" spans="1:6">
      <c r="A54" s="18">
        <f t="shared" si="4"/>
        <v>1.8500000000000013E-2</v>
      </c>
      <c r="B54" s="66">
        <f t="shared" si="0"/>
        <v>1.8500000000000012</v>
      </c>
      <c r="C54" s="18">
        <f t="shared" si="5"/>
        <v>2.2051822865410097E-6</v>
      </c>
      <c r="D54" s="18">
        <f t="shared" si="1"/>
        <v>62.439826832722204</v>
      </c>
      <c r="E54" s="18">
        <f t="shared" si="2"/>
        <v>0.99999699293324562</v>
      </c>
      <c r="F54" s="18">
        <f t="shared" si="3"/>
        <v>78.673945230713429</v>
      </c>
    </row>
    <row r="55" spans="1:6">
      <c r="A55" s="18">
        <f t="shared" si="4"/>
        <v>1.9000000000000013E-2</v>
      </c>
      <c r="B55" s="66">
        <f t="shared" si="0"/>
        <v>1.9000000000000012</v>
      </c>
      <c r="C55" s="18">
        <f t="shared" si="5"/>
        <v>1.56388609701985E-6</v>
      </c>
      <c r="D55" s="18">
        <f t="shared" si="1"/>
        <v>62.43978679031202</v>
      </c>
      <c r="E55" s="18">
        <f t="shared" si="2"/>
        <v>0.99999786742804952</v>
      </c>
      <c r="F55" s="18">
        <f t="shared" si="3"/>
        <v>78.673963577547397</v>
      </c>
    </row>
    <row r="56" spans="1:6">
      <c r="A56" s="18">
        <f t="shared" si="4"/>
        <v>1.9500000000000014E-2</v>
      </c>
      <c r="B56" s="66">
        <f t="shared" si="0"/>
        <v>1.9500000000000013</v>
      </c>
      <c r="C56" s="18">
        <f t="shared" si="5"/>
        <v>1.1090873255146203E-6</v>
      </c>
      <c r="D56" s="18">
        <f t="shared" si="1"/>
        <v>62.439758392780156</v>
      </c>
      <c r="E56" s="18">
        <f t="shared" si="2"/>
        <v>0.99999848760819243</v>
      </c>
      <c r="F56" s="18">
        <f t="shared" si="3"/>
        <v>78.673976588845377</v>
      </c>
    </row>
    <row r="57" spans="1:6">
      <c r="A57" s="18">
        <f t="shared" si="4"/>
        <v>2.0000000000000014E-2</v>
      </c>
      <c r="B57" s="66">
        <f t="shared" si="0"/>
        <v>2.0000000000000013</v>
      </c>
      <c r="C57" s="18">
        <f t="shared" si="5"/>
        <v>7.8655005499518832E-7</v>
      </c>
      <c r="D57" s="18">
        <f t="shared" si="1"/>
        <v>62.439738253634161</v>
      </c>
      <c r="E57" s="18">
        <f t="shared" si="2"/>
        <v>0.99999892743174323</v>
      </c>
      <c r="F57" s="18">
        <f t="shared" si="3"/>
        <v>78.673985816268711</v>
      </c>
    </row>
    <row r="58" spans="1:6">
      <c r="A58" s="18">
        <f t="shared" si="4"/>
        <v>2.0500000000000015E-2</v>
      </c>
      <c r="B58" s="66">
        <f t="shared" si="0"/>
        <v>2.0500000000000016</v>
      </c>
      <c r="C58" s="18">
        <f t="shared" si="5"/>
        <v>5.5781089079335847E-7</v>
      </c>
      <c r="D58" s="18">
        <f t="shared" si="1"/>
        <v>62.439723971222257</v>
      </c>
      <c r="E58" s="18">
        <f t="shared" si="2"/>
        <v>0.99999923934878532</v>
      </c>
      <c r="F58" s="18">
        <f t="shared" si="3"/>
        <v>78.673992360226677</v>
      </c>
    </row>
    <row r="59" spans="1:6">
      <c r="A59" s="18">
        <f t="shared" si="4"/>
        <v>2.1000000000000015E-2</v>
      </c>
      <c r="B59" s="66">
        <f t="shared" si="0"/>
        <v>2.1000000000000014</v>
      </c>
      <c r="C59" s="18">
        <f t="shared" si="5"/>
        <v>3.9559210238639352E-7</v>
      </c>
      <c r="D59" s="18">
        <f t="shared" si="1"/>
        <v>62.439713842326697</v>
      </c>
      <c r="E59" s="18">
        <f t="shared" si="2"/>
        <v>0.99999946055622402</v>
      </c>
      <c r="F59" s="18">
        <f t="shared" si="3"/>
        <v>78.67399700111072</v>
      </c>
    </row>
    <row r="60" spans="1:6">
      <c r="A60" s="18">
        <f t="shared" si="4"/>
        <v>2.1500000000000016E-2</v>
      </c>
      <c r="B60" s="66">
        <f t="shared" si="0"/>
        <v>2.1500000000000017</v>
      </c>
      <c r="C60" s="18">
        <f t="shared" si="5"/>
        <v>2.8054868424657547E-7</v>
      </c>
      <c r="D60" s="18">
        <f t="shared" si="1"/>
        <v>62.439706659049008</v>
      </c>
      <c r="E60" s="18">
        <f t="shared" si="2"/>
        <v>0.99999961743361243</v>
      </c>
      <c r="F60" s="18">
        <f t="shared" si="3"/>
        <v>78.674000292362152</v>
      </c>
    </row>
    <row r="61" spans="1:6">
      <c r="A61" s="18">
        <f t="shared" si="4"/>
        <v>2.2000000000000016E-2</v>
      </c>
      <c r="B61" s="66">
        <f t="shared" si="0"/>
        <v>2.2000000000000015</v>
      </c>
      <c r="C61" s="18">
        <f t="shared" si="5"/>
        <v>1.989614144409973E-7</v>
      </c>
      <c r="D61" s="18">
        <f t="shared" si="1"/>
        <v>62.439701564764022</v>
      </c>
      <c r="E61" s="18">
        <f t="shared" si="2"/>
        <v>0.99999972868898035</v>
      </c>
      <c r="F61" s="18">
        <f t="shared" si="3"/>
        <v>78.674002626472998</v>
      </c>
    </row>
    <row r="62" spans="1:6">
      <c r="A62" s="18">
        <f t="shared" si="4"/>
        <v>2.2500000000000017E-2</v>
      </c>
      <c r="B62" s="66">
        <f t="shared" si="0"/>
        <v>2.2500000000000018</v>
      </c>
      <c r="C62" s="18">
        <f t="shared" si="5"/>
        <v>1.4110080231768363E-7</v>
      </c>
      <c r="D62" s="18">
        <f t="shared" si="1"/>
        <v>62.439697951964781</v>
      </c>
      <c r="E62" s="18">
        <f t="shared" si="2"/>
        <v>0.99999980758981499</v>
      </c>
      <c r="F62" s="18">
        <f t="shared" si="3"/>
        <v>78.674004281793003</v>
      </c>
    </row>
    <row r="63" spans="1:6">
      <c r="A63" s="18">
        <f t="shared" si="4"/>
        <v>2.3000000000000017E-2</v>
      </c>
      <c r="B63" s="66">
        <f t="shared" si="0"/>
        <v>2.3000000000000016</v>
      </c>
      <c r="C63" s="18">
        <f t="shared" si="5"/>
        <v>1.0006682185403466E-7</v>
      </c>
      <c r="D63" s="18">
        <f t="shared" si="1"/>
        <v>62.439695389815476</v>
      </c>
      <c r="E63" s="18">
        <f t="shared" si="2"/>
        <v>0.99999986354524295</v>
      </c>
      <c r="F63" s="18">
        <f t="shared" si="3"/>
        <v>78.674005455723744</v>
      </c>
    </row>
    <row r="64" spans="1:6">
      <c r="A64" s="18">
        <f t="shared" si="4"/>
        <v>2.3500000000000017E-2</v>
      </c>
      <c r="B64" s="66">
        <f t="shared" si="0"/>
        <v>2.3500000000000019</v>
      </c>
      <c r="C64" s="18">
        <f t="shared" si="5"/>
        <v>7.0966065901045352E-8</v>
      </c>
      <c r="D64" s="18">
        <f t="shared" si="1"/>
        <v>62.439693572773166</v>
      </c>
      <c r="E64" s="18">
        <f t="shared" si="2"/>
        <v>0.99999990322809196</v>
      </c>
      <c r="F64" s="18">
        <f t="shared" si="3"/>
        <v>78.674006288259747</v>
      </c>
    </row>
    <row r="65" spans="1:6">
      <c r="A65" s="18">
        <f t="shared" si="4"/>
        <v>2.4000000000000018E-2</v>
      </c>
      <c r="B65" s="66">
        <f t="shared" si="0"/>
        <v>2.4000000000000017</v>
      </c>
      <c r="C65" s="18">
        <f t="shared" si="5"/>
        <v>5.0328194861806282E-8</v>
      </c>
      <c r="D65" s="18">
        <f t="shared" si="1"/>
        <v>62.43969228415083</v>
      </c>
      <c r="E65" s="18">
        <f t="shared" si="2"/>
        <v>0.99999993137064336</v>
      </c>
      <c r="F65" s="18">
        <f t="shared" si="3"/>
        <v>78.674006878683201</v>
      </c>
    </row>
    <row r="66" spans="1:6">
      <c r="A66" s="18">
        <f t="shared" si="4"/>
        <v>2.4500000000000018E-2</v>
      </c>
      <c r="B66" s="66">
        <f t="shared" si="0"/>
        <v>2.450000000000002</v>
      </c>
      <c r="C66" s="18">
        <f t="shared" si="5"/>
        <v>3.5692089816277014E-8</v>
      </c>
      <c r="D66" s="18">
        <f t="shared" si="1"/>
        <v>62.439691370276947</v>
      </c>
      <c r="E66" s="18">
        <f t="shared" si="2"/>
        <v>0.99999995132896846</v>
      </c>
      <c r="F66" s="18">
        <f t="shared" si="3"/>
        <v>78.674007297403676</v>
      </c>
    </row>
    <row r="67" spans="1:6">
      <c r="A67" s="18">
        <f t="shared" si="4"/>
        <v>2.5000000000000019E-2</v>
      </c>
      <c r="B67" s="66">
        <f t="shared" si="0"/>
        <v>2.5000000000000018</v>
      </c>
      <c r="C67" s="18">
        <f t="shared" si="5"/>
        <v>2.5312357793701801E-8</v>
      </c>
      <c r="D67" s="18">
        <f t="shared" si="1"/>
        <v>62.439690722169694</v>
      </c>
      <c r="E67" s="18">
        <f t="shared" si="2"/>
        <v>0.99999996548314851</v>
      </c>
      <c r="F67" s="18">
        <f t="shared" si="3"/>
        <v>78.674007594354691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 &amp; Plots</vt:lpstr>
      <vt:lpstr>NS Calcs</vt:lpstr>
      <vt:lpstr>OCC Calcs</vt:lpstr>
      <vt:lpstr>CID_G682</vt:lpstr>
      <vt:lpstr>CID_G667</vt:lpstr>
      <vt:lpstr>OCC closed form undrained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 Jefferies</dc:creator>
  <cp:lastModifiedBy>Mik Jefferies</cp:lastModifiedBy>
  <dcterms:created xsi:type="dcterms:W3CDTF">2014-04-24T20:48:47Z</dcterms:created>
  <dcterms:modified xsi:type="dcterms:W3CDTF">2015-01-05T02:45:53Z</dcterms:modified>
</cp:coreProperties>
</file>