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0" yWindow="0" windowWidth="25600" windowHeight="14680" tabRatio="500"/>
  </bookViews>
  <sheets>
    <sheet name="Inputs &amp; Plots" sheetId="1" r:id="rId1"/>
    <sheet name="OCC Calcs" sheetId="2" r:id="rId2"/>
    <sheet name="OCC closed form undrained" sheetId="3" r:id="rId3"/>
  </sheets>
  <externalReferences>
    <externalReference r:id="rId4"/>
    <externalReference r:id="rId5"/>
    <externalReference r:id="rId6"/>
    <externalReference r:id="rId7"/>
  </externalReferences>
  <definedNames>
    <definedName name="_depV">'[1]closed form drained'!$C$7</definedName>
    <definedName name="_dQ">'[1]closed form drained'!$K$7</definedName>
    <definedName name="_e0">'[1]closed form drained'!$C$5</definedName>
    <definedName name="_ec">'[1]closed form drained'!$C$4</definedName>
    <definedName name="_etaIL">#REF!</definedName>
    <definedName name="_Gamma">'[1]params and plots'!$D$4</definedName>
    <definedName name="_Gs">'[2]void ratio profile'!$E$2</definedName>
    <definedName name="_H">'Inputs &amp; Plots'!$D$8</definedName>
    <definedName name="_K0">'[1]params and plots'!$D$22</definedName>
    <definedName name="_lambda">'[1]params and plots'!$D$5</definedName>
    <definedName name="_lambda_e">'[1]params and plots'!$D$6</definedName>
    <definedName name="_M">'[3]parameters &amp; plots'!$B$4</definedName>
    <definedName name="_Mtc" localSheetId="2">'[1]params and plots'!$D$8</definedName>
    <definedName name="_Mtc">'[4]Params and Plots'!$D$8</definedName>
    <definedName name="_p0" localSheetId="2">'[1]params and plots'!$D$21</definedName>
    <definedName name="_p0">'Inputs &amp; Plots'!$D$17</definedName>
    <definedName name="_psi" localSheetId="2">'[1]params and plots'!$D$20</definedName>
    <definedName name="_psi">'Inputs &amp; Plots'!$D$18</definedName>
    <definedName name="_psi0">'[3]parameters &amp; plots'!$B$13</definedName>
    <definedName name="_qmax">'[1]closed form drained'!$K$6</definedName>
    <definedName name="_v0">'[3]parameters &amp; plots'!$E$11</definedName>
    <definedName name="_vc">'[3]parameters &amp; plots'!$E$12</definedName>
    <definedName name="cap_factor">'Inputs &amp; Plots'!$T$13</definedName>
    <definedName name="chi">'Inputs &amp; Plots'!$D$9</definedName>
    <definedName name="chi_i">'Inputs &amp; Plots'!$H$9</definedName>
    <definedName name="d_epQp">'OCC Calcs'!$H$1</definedName>
    <definedName name="e0">'Inputs &amp; Plots'!$D$16</definedName>
    <definedName name="G_exponent">'Inputs &amp; Plots'!$D$12</definedName>
    <definedName name="Gamma">'Inputs &amp; Plots'!$D$3</definedName>
    <definedName name="Gmax">'Inputs &amp; Plots'!$D$11</definedName>
    <definedName name="K_ocer_G">'OCC Calcs'!#REF!</definedName>
    <definedName name="K_over_G">'OCC Calcs'!$H$3</definedName>
    <definedName name="kappa" localSheetId="2">'[1]params and plots'!$D$17</definedName>
    <definedName name="kappa">'Inputs &amp; Plots'!$D$14</definedName>
    <definedName name="lambda">'Inputs &amp; Plots'!$D$4</definedName>
    <definedName name="MPa_to_kPa">'OCC Calcs'!$H$2</definedName>
    <definedName name="Mtc">'Inputs &amp; Plots'!$D$6</definedName>
    <definedName name="N_">'Inputs &amp; Plots'!$D$7</definedName>
    <definedName name="nu">'Inputs &amp; Plots'!$D$13</definedName>
    <definedName name="path_DqDp">'OCC Calcs'!$H$4</definedName>
    <definedName name="SpacingRatio">'OCC Calcs'!$H$5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" i="2" l="1"/>
  <c r="C12" i="2"/>
  <c r="F13" i="2"/>
  <c r="P13" i="2"/>
  <c r="Q13" i="2"/>
  <c r="R13" i="2"/>
  <c r="J14" i="2"/>
  <c r="X12" i="2"/>
  <c r="C13" i="2"/>
  <c r="F14" i="2"/>
  <c r="P14" i="2"/>
  <c r="I13" i="2"/>
  <c r="S13" i="2"/>
  <c r="T13" i="2"/>
  <c r="U13" i="2"/>
  <c r="V13" i="2"/>
  <c r="E14" i="2"/>
  <c r="D14" i="2"/>
  <c r="L14" i="2"/>
  <c r="M14" i="2"/>
  <c r="O14" i="2"/>
  <c r="Q14" i="2"/>
  <c r="R14" i="2"/>
  <c r="J15" i="2"/>
  <c r="W13" i="2"/>
  <c r="X13" i="2"/>
  <c r="C14" i="2"/>
  <c r="F15" i="2"/>
  <c r="P15" i="2"/>
  <c r="I14" i="2"/>
  <c r="S14" i="2"/>
  <c r="T14" i="2"/>
  <c r="U14" i="2"/>
  <c r="V14" i="2"/>
  <c r="E15" i="2"/>
  <c r="D15" i="2"/>
  <c r="L15" i="2"/>
  <c r="M15" i="2"/>
  <c r="O15" i="2"/>
  <c r="Q15" i="2"/>
  <c r="R15" i="2"/>
  <c r="J16" i="2"/>
  <c r="W14" i="2"/>
  <c r="X14" i="2"/>
  <c r="C15" i="2"/>
  <c r="F16" i="2"/>
  <c r="P16" i="2"/>
  <c r="I15" i="2"/>
  <c r="S15" i="2"/>
  <c r="T15" i="2"/>
  <c r="U15" i="2"/>
  <c r="V15" i="2"/>
  <c r="E16" i="2"/>
  <c r="D16" i="2"/>
  <c r="L16" i="2"/>
  <c r="M16" i="2"/>
  <c r="O16" i="2"/>
  <c r="Q16" i="2"/>
  <c r="R16" i="2"/>
  <c r="J17" i="2"/>
  <c r="W15" i="2"/>
  <c r="X15" i="2"/>
  <c r="C16" i="2"/>
  <c r="F17" i="2"/>
  <c r="P17" i="2"/>
  <c r="I16" i="2"/>
  <c r="S16" i="2"/>
  <c r="T16" i="2"/>
  <c r="U16" i="2"/>
  <c r="V16" i="2"/>
  <c r="E17" i="2"/>
  <c r="D17" i="2"/>
  <c r="L17" i="2"/>
  <c r="M17" i="2"/>
  <c r="O17" i="2"/>
  <c r="Q17" i="2"/>
  <c r="R17" i="2"/>
  <c r="J18" i="2"/>
  <c r="W16" i="2"/>
  <c r="X16" i="2"/>
  <c r="C17" i="2"/>
  <c r="F18" i="2"/>
  <c r="P18" i="2"/>
  <c r="I17" i="2"/>
  <c r="S17" i="2"/>
  <c r="T17" i="2"/>
  <c r="U17" i="2"/>
  <c r="V17" i="2"/>
  <c r="E18" i="2"/>
  <c r="D18" i="2"/>
  <c r="L18" i="2"/>
  <c r="M18" i="2"/>
  <c r="O18" i="2"/>
  <c r="Q18" i="2"/>
  <c r="R18" i="2"/>
  <c r="J19" i="2"/>
  <c r="W17" i="2"/>
  <c r="X17" i="2"/>
  <c r="C18" i="2"/>
  <c r="F19" i="2"/>
  <c r="P19" i="2"/>
  <c r="I18" i="2"/>
  <c r="S18" i="2"/>
  <c r="T18" i="2"/>
  <c r="U18" i="2"/>
  <c r="V18" i="2"/>
  <c r="E19" i="2"/>
  <c r="D19" i="2"/>
  <c r="L19" i="2"/>
  <c r="M19" i="2"/>
  <c r="O19" i="2"/>
  <c r="Q19" i="2"/>
  <c r="R19" i="2"/>
  <c r="J20" i="2"/>
  <c r="W18" i="2"/>
  <c r="X18" i="2"/>
  <c r="C19" i="2"/>
  <c r="F20" i="2"/>
  <c r="P20" i="2"/>
  <c r="I19" i="2"/>
  <c r="S19" i="2"/>
  <c r="T19" i="2"/>
  <c r="U19" i="2"/>
  <c r="V19" i="2"/>
  <c r="E20" i="2"/>
  <c r="D20" i="2"/>
  <c r="L20" i="2"/>
  <c r="M20" i="2"/>
  <c r="O20" i="2"/>
  <c r="Q20" i="2"/>
  <c r="R20" i="2"/>
  <c r="J21" i="2"/>
  <c r="W19" i="2"/>
  <c r="X19" i="2"/>
  <c r="C20" i="2"/>
  <c r="F21" i="2"/>
  <c r="P21" i="2"/>
  <c r="I20" i="2"/>
  <c r="S20" i="2"/>
  <c r="T20" i="2"/>
  <c r="U20" i="2"/>
  <c r="V20" i="2"/>
  <c r="E21" i="2"/>
  <c r="D21" i="2"/>
  <c r="L21" i="2"/>
  <c r="M21" i="2"/>
  <c r="O21" i="2"/>
  <c r="Q21" i="2"/>
  <c r="R21" i="2"/>
  <c r="J22" i="2"/>
  <c r="W20" i="2"/>
  <c r="X20" i="2"/>
  <c r="C21" i="2"/>
  <c r="F22" i="2"/>
  <c r="P22" i="2"/>
  <c r="I21" i="2"/>
  <c r="S21" i="2"/>
  <c r="T21" i="2"/>
  <c r="U21" i="2"/>
  <c r="V21" i="2"/>
  <c r="E22" i="2"/>
  <c r="D22" i="2"/>
  <c r="L22" i="2"/>
  <c r="M22" i="2"/>
  <c r="O22" i="2"/>
  <c r="Q22" i="2"/>
  <c r="R22" i="2"/>
  <c r="J23" i="2"/>
  <c r="W21" i="2"/>
  <c r="X21" i="2"/>
  <c r="C22" i="2"/>
  <c r="F23" i="2"/>
  <c r="P23" i="2"/>
  <c r="I22" i="2"/>
  <c r="S22" i="2"/>
  <c r="T22" i="2"/>
  <c r="U22" i="2"/>
  <c r="V22" i="2"/>
  <c r="E23" i="2"/>
  <c r="D23" i="2"/>
  <c r="L23" i="2"/>
  <c r="M23" i="2"/>
  <c r="O23" i="2"/>
  <c r="Q23" i="2"/>
  <c r="R23" i="2"/>
  <c r="J24" i="2"/>
  <c r="W22" i="2"/>
  <c r="X22" i="2"/>
  <c r="C23" i="2"/>
  <c r="F24" i="2"/>
  <c r="P24" i="2"/>
  <c r="I23" i="2"/>
  <c r="S23" i="2"/>
  <c r="T23" i="2"/>
  <c r="U23" i="2"/>
  <c r="V23" i="2"/>
  <c r="E24" i="2"/>
  <c r="D24" i="2"/>
  <c r="L24" i="2"/>
  <c r="M24" i="2"/>
  <c r="O24" i="2"/>
  <c r="Q24" i="2"/>
  <c r="R24" i="2"/>
  <c r="J25" i="2"/>
  <c r="W23" i="2"/>
  <c r="X23" i="2"/>
  <c r="C24" i="2"/>
  <c r="F25" i="2"/>
  <c r="P25" i="2"/>
  <c r="I24" i="2"/>
  <c r="S24" i="2"/>
  <c r="T24" i="2"/>
  <c r="U24" i="2"/>
  <c r="V24" i="2"/>
  <c r="E25" i="2"/>
  <c r="D25" i="2"/>
  <c r="L25" i="2"/>
  <c r="M25" i="2"/>
  <c r="O25" i="2"/>
  <c r="Q25" i="2"/>
  <c r="R25" i="2"/>
  <c r="J26" i="2"/>
  <c r="W24" i="2"/>
  <c r="X24" i="2"/>
  <c r="C25" i="2"/>
  <c r="F26" i="2"/>
  <c r="P26" i="2"/>
  <c r="I25" i="2"/>
  <c r="S25" i="2"/>
  <c r="T25" i="2"/>
  <c r="U25" i="2"/>
  <c r="V25" i="2"/>
  <c r="E26" i="2"/>
  <c r="D26" i="2"/>
  <c r="L26" i="2"/>
  <c r="M26" i="2"/>
  <c r="O26" i="2"/>
  <c r="Q26" i="2"/>
  <c r="R26" i="2"/>
  <c r="J27" i="2"/>
  <c r="W25" i="2"/>
  <c r="X25" i="2"/>
  <c r="C26" i="2"/>
  <c r="F27" i="2"/>
  <c r="P27" i="2"/>
  <c r="I26" i="2"/>
  <c r="S26" i="2"/>
  <c r="T26" i="2"/>
  <c r="U26" i="2"/>
  <c r="V26" i="2"/>
  <c r="E27" i="2"/>
  <c r="D27" i="2"/>
  <c r="L27" i="2"/>
  <c r="M27" i="2"/>
  <c r="O27" i="2"/>
  <c r="Q27" i="2"/>
  <c r="R27" i="2"/>
  <c r="J28" i="2"/>
  <c r="W26" i="2"/>
  <c r="X26" i="2"/>
  <c r="C27" i="2"/>
  <c r="F28" i="2"/>
  <c r="P28" i="2"/>
  <c r="I27" i="2"/>
  <c r="S27" i="2"/>
  <c r="T27" i="2"/>
  <c r="U27" i="2"/>
  <c r="V27" i="2"/>
  <c r="E28" i="2"/>
  <c r="D28" i="2"/>
  <c r="L28" i="2"/>
  <c r="M28" i="2"/>
  <c r="O28" i="2"/>
  <c r="Q28" i="2"/>
  <c r="R28" i="2"/>
  <c r="J29" i="2"/>
  <c r="W27" i="2"/>
  <c r="X27" i="2"/>
  <c r="C28" i="2"/>
  <c r="F29" i="2"/>
  <c r="P29" i="2"/>
  <c r="I28" i="2"/>
  <c r="S28" i="2"/>
  <c r="T28" i="2"/>
  <c r="U28" i="2"/>
  <c r="V28" i="2"/>
  <c r="E29" i="2"/>
  <c r="D29" i="2"/>
  <c r="L29" i="2"/>
  <c r="M29" i="2"/>
  <c r="O29" i="2"/>
  <c r="Q29" i="2"/>
  <c r="R29" i="2"/>
  <c r="J30" i="2"/>
  <c r="W28" i="2"/>
  <c r="X28" i="2"/>
  <c r="C29" i="2"/>
  <c r="F30" i="2"/>
  <c r="P30" i="2"/>
  <c r="I29" i="2"/>
  <c r="S29" i="2"/>
  <c r="T29" i="2"/>
  <c r="U29" i="2"/>
  <c r="V29" i="2"/>
  <c r="E30" i="2"/>
  <c r="D30" i="2"/>
  <c r="L30" i="2"/>
  <c r="M30" i="2"/>
  <c r="O30" i="2"/>
  <c r="Q30" i="2"/>
  <c r="R30" i="2"/>
  <c r="J31" i="2"/>
  <c r="W29" i="2"/>
  <c r="X29" i="2"/>
  <c r="C30" i="2"/>
  <c r="F31" i="2"/>
  <c r="P31" i="2"/>
  <c r="I30" i="2"/>
  <c r="S30" i="2"/>
  <c r="T30" i="2"/>
  <c r="U30" i="2"/>
  <c r="V30" i="2"/>
  <c r="E31" i="2"/>
  <c r="D31" i="2"/>
  <c r="L31" i="2"/>
  <c r="M31" i="2"/>
  <c r="O31" i="2"/>
  <c r="Q31" i="2"/>
  <c r="R31" i="2"/>
  <c r="J32" i="2"/>
  <c r="W30" i="2"/>
  <c r="X30" i="2"/>
  <c r="C31" i="2"/>
  <c r="F32" i="2"/>
  <c r="P32" i="2"/>
  <c r="I31" i="2"/>
  <c r="S31" i="2"/>
  <c r="T31" i="2"/>
  <c r="U31" i="2"/>
  <c r="V31" i="2"/>
  <c r="E32" i="2"/>
  <c r="D32" i="2"/>
  <c r="L32" i="2"/>
  <c r="M32" i="2"/>
  <c r="O32" i="2"/>
  <c r="Q32" i="2"/>
  <c r="R32" i="2"/>
  <c r="J33" i="2"/>
  <c r="W31" i="2"/>
  <c r="X31" i="2"/>
  <c r="C32" i="2"/>
  <c r="F33" i="2"/>
  <c r="P33" i="2"/>
  <c r="I32" i="2"/>
  <c r="S32" i="2"/>
  <c r="T32" i="2"/>
  <c r="U32" i="2"/>
  <c r="V32" i="2"/>
  <c r="E33" i="2"/>
  <c r="D33" i="2"/>
  <c r="L33" i="2"/>
  <c r="M33" i="2"/>
  <c r="O33" i="2"/>
  <c r="Q33" i="2"/>
  <c r="R33" i="2"/>
  <c r="J34" i="2"/>
  <c r="W32" i="2"/>
  <c r="X32" i="2"/>
  <c r="C33" i="2"/>
  <c r="F34" i="2"/>
  <c r="P34" i="2"/>
  <c r="I33" i="2"/>
  <c r="S33" i="2"/>
  <c r="T33" i="2"/>
  <c r="U33" i="2"/>
  <c r="V33" i="2"/>
  <c r="E34" i="2"/>
  <c r="D34" i="2"/>
  <c r="L34" i="2"/>
  <c r="M34" i="2"/>
  <c r="O34" i="2"/>
  <c r="Q34" i="2"/>
  <c r="R34" i="2"/>
  <c r="J35" i="2"/>
  <c r="W33" i="2"/>
  <c r="X33" i="2"/>
  <c r="C34" i="2"/>
  <c r="F35" i="2"/>
  <c r="P35" i="2"/>
  <c r="I34" i="2"/>
  <c r="S34" i="2"/>
  <c r="T34" i="2"/>
  <c r="U34" i="2"/>
  <c r="V34" i="2"/>
  <c r="E35" i="2"/>
  <c r="D35" i="2"/>
  <c r="L35" i="2"/>
  <c r="M35" i="2"/>
  <c r="O35" i="2"/>
  <c r="Q35" i="2"/>
  <c r="R35" i="2"/>
  <c r="J36" i="2"/>
  <c r="W34" i="2"/>
  <c r="X34" i="2"/>
  <c r="C35" i="2"/>
  <c r="F36" i="2"/>
  <c r="P36" i="2"/>
  <c r="I35" i="2"/>
  <c r="S35" i="2"/>
  <c r="T35" i="2"/>
  <c r="U35" i="2"/>
  <c r="V35" i="2"/>
  <c r="E36" i="2"/>
  <c r="D36" i="2"/>
  <c r="L36" i="2"/>
  <c r="M36" i="2"/>
  <c r="O36" i="2"/>
  <c r="Q36" i="2"/>
  <c r="R36" i="2"/>
  <c r="J37" i="2"/>
  <c r="W35" i="2"/>
  <c r="X35" i="2"/>
  <c r="C36" i="2"/>
  <c r="F37" i="2"/>
  <c r="P37" i="2"/>
  <c r="I36" i="2"/>
  <c r="S36" i="2"/>
  <c r="T36" i="2"/>
  <c r="U36" i="2"/>
  <c r="V36" i="2"/>
  <c r="E37" i="2"/>
  <c r="D37" i="2"/>
  <c r="L37" i="2"/>
  <c r="M37" i="2"/>
  <c r="O37" i="2"/>
  <c r="Q37" i="2"/>
  <c r="R37" i="2"/>
  <c r="J38" i="2"/>
  <c r="W36" i="2"/>
  <c r="X36" i="2"/>
  <c r="C37" i="2"/>
  <c r="F38" i="2"/>
  <c r="P38" i="2"/>
  <c r="I37" i="2"/>
  <c r="S37" i="2"/>
  <c r="T37" i="2"/>
  <c r="U37" i="2"/>
  <c r="V37" i="2"/>
  <c r="E38" i="2"/>
  <c r="D38" i="2"/>
  <c r="L38" i="2"/>
  <c r="M38" i="2"/>
  <c r="O38" i="2"/>
  <c r="Q38" i="2"/>
  <c r="R38" i="2"/>
  <c r="J39" i="2"/>
  <c r="W37" i="2"/>
  <c r="X37" i="2"/>
  <c r="C38" i="2"/>
  <c r="F39" i="2"/>
  <c r="P39" i="2"/>
  <c r="I38" i="2"/>
  <c r="S38" i="2"/>
  <c r="T38" i="2"/>
  <c r="U38" i="2"/>
  <c r="V38" i="2"/>
  <c r="E39" i="2"/>
  <c r="D39" i="2"/>
  <c r="L39" i="2"/>
  <c r="M39" i="2"/>
  <c r="O39" i="2"/>
  <c r="Q39" i="2"/>
  <c r="R39" i="2"/>
  <c r="J40" i="2"/>
  <c r="W38" i="2"/>
  <c r="X38" i="2"/>
  <c r="C39" i="2"/>
  <c r="F40" i="2"/>
  <c r="P40" i="2"/>
  <c r="I39" i="2"/>
  <c r="S39" i="2"/>
  <c r="T39" i="2"/>
  <c r="U39" i="2"/>
  <c r="V39" i="2"/>
  <c r="E40" i="2"/>
  <c r="D40" i="2"/>
  <c r="L40" i="2"/>
  <c r="M40" i="2"/>
  <c r="O40" i="2"/>
  <c r="Q40" i="2"/>
  <c r="R40" i="2"/>
  <c r="J41" i="2"/>
  <c r="W39" i="2"/>
  <c r="X39" i="2"/>
  <c r="C40" i="2"/>
  <c r="F41" i="2"/>
  <c r="P41" i="2"/>
  <c r="I40" i="2"/>
  <c r="S40" i="2"/>
  <c r="T40" i="2"/>
  <c r="U40" i="2"/>
  <c r="V40" i="2"/>
  <c r="E41" i="2"/>
  <c r="D41" i="2"/>
  <c r="L41" i="2"/>
  <c r="M41" i="2"/>
  <c r="O41" i="2"/>
  <c r="Q41" i="2"/>
  <c r="R41" i="2"/>
  <c r="J42" i="2"/>
  <c r="W40" i="2"/>
  <c r="X40" i="2"/>
  <c r="C41" i="2"/>
  <c r="F42" i="2"/>
  <c r="P42" i="2"/>
  <c r="I41" i="2"/>
  <c r="S41" i="2"/>
  <c r="T41" i="2"/>
  <c r="U41" i="2"/>
  <c r="V41" i="2"/>
  <c r="E42" i="2"/>
  <c r="D42" i="2"/>
  <c r="L42" i="2"/>
  <c r="M42" i="2"/>
  <c r="O42" i="2"/>
  <c r="Q42" i="2"/>
  <c r="R42" i="2"/>
  <c r="J43" i="2"/>
  <c r="W41" i="2"/>
  <c r="X41" i="2"/>
  <c r="C42" i="2"/>
  <c r="F43" i="2"/>
  <c r="P43" i="2"/>
  <c r="I42" i="2"/>
  <c r="S42" i="2"/>
  <c r="T42" i="2"/>
  <c r="U42" i="2"/>
  <c r="V42" i="2"/>
  <c r="E43" i="2"/>
  <c r="D43" i="2"/>
  <c r="L43" i="2"/>
  <c r="M43" i="2"/>
  <c r="O43" i="2"/>
  <c r="Q43" i="2"/>
  <c r="R43" i="2"/>
  <c r="J44" i="2"/>
  <c r="W42" i="2"/>
  <c r="X42" i="2"/>
  <c r="C43" i="2"/>
  <c r="F44" i="2"/>
  <c r="P44" i="2"/>
  <c r="I43" i="2"/>
  <c r="S43" i="2"/>
  <c r="T43" i="2"/>
  <c r="U43" i="2"/>
  <c r="V43" i="2"/>
  <c r="E44" i="2"/>
  <c r="D44" i="2"/>
  <c r="L44" i="2"/>
  <c r="M44" i="2"/>
  <c r="O44" i="2"/>
  <c r="Q44" i="2"/>
  <c r="R44" i="2"/>
  <c r="J45" i="2"/>
  <c r="W43" i="2"/>
  <c r="X43" i="2"/>
  <c r="C44" i="2"/>
  <c r="F45" i="2"/>
  <c r="P45" i="2"/>
  <c r="I44" i="2"/>
  <c r="S44" i="2"/>
  <c r="T44" i="2"/>
  <c r="U44" i="2"/>
  <c r="V44" i="2"/>
  <c r="E45" i="2"/>
  <c r="D45" i="2"/>
  <c r="L45" i="2"/>
  <c r="M45" i="2"/>
  <c r="O45" i="2"/>
  <c r="Q45" i="2"/>
  <c r="R45" i="2"/>
  <c r="J46" i="2"/>
  <c r="W44" i="2"/>
  <c r="X44" i="2"/>
  <c r="C45" i="2"/>
  <c r="F46" i="2"/>
  <c r="P46" i="2"/>
  <c r="I45" i="2"/>
  <c r="S45" i="2"/>
  <c r="T45" i="2"/>
  <c r="U45" i="2"/>
  <c r="V45" i="2"/>
  <c r="E46" i="2"/>
  <c r="D46" i="2"/>
  <c r="L46" i="2"/>
  <c r="M46" i="2"/>
  <c r="O46" i="2"/>
  <c r="Q46" i="2"/>
  <c r="R46" i="2"/>
  <c r="J47" i="2"/>
  <c r="W45" i="2"/>
  <c r="X45" i="2"/>
  <c r="C46" i="2"/>
  <c r="F47" i="2"/>
  <c r="P47" i="2"/>
  <c r="I46" i="2"/>
  <c r="S46" i="2"/>
  <c r="T46" i="2"/>
  <c r="U46" i="2"/>
  <c r="V46" i="2"/>
  <c r="E47" i="2"/>
  <c r="D47" i="2"/>
  <c r="L47" i="2"/>
  <c r="M47" i="2"/>
  <c r="O47" i="2"/>
  <c r="Q47" i="2"/>
  <c r="R47" i="2"/>
  <c r="J48" i="2"/>
  <c r="W46" i="2"/>
  <c r="X46" i="2"/>
  <c r="C47" i="2"/>
  <c r="F48" i="2"/>
  <c r="P48" i="2"/>
  <c r="I47" i="2"/>
  <c r="S47" i="2"/>
  <c r="T47" i="2"/>
  <c r="U47" i="2"/>
  <c r="V47" i="2"/>
  <c r="E48" i="2"/>
  <c r="D48" i="2"/>
  <c r="L48" i="2"/>
  <c r="M48" i="2"/>
  <c r="O48" i="2"/>
  <c r="Q48" i="2"/>
  <c r="R48" i="2"/>
  <c r="J49" i="2"/>
  <c r="W47" i="2"/>
  <c r="X47" i="2"/>
  <c r="C48" i="2"/>
  <c r="F49" i="2"/>
  <c r="P49" i="2"/>
  <c r="I48" i="2"/>
  <c r="S48" i="2"/>
  <c r="T48" i="2"/>
  <c r="U48" i="2"/>
  <c r="V48" i="2"/>
  <c r="E49" i="2"/>
  <c r="D49" i="2"/>
  <c r="L49" i="2"/>
  <c r="M49" i="2"/>
  <c r="O49" i="2"/>
  <c r="Q49" i="2"/>
  <c r="R49" i="2"/>
  <c r="J50" i="2"/>
  <c r="W48" i="2"/>
  <c r="X48" i="2"/>
  <c r="C49" i="2"/>
  <c r="F50" i="2"/>
  <c r="P50" i="2"/>
  <c r="I49" i="2"/>
  <c r="S49" i="2"/>
  <c r="T49" i="2"/>
  <c r="U49" i="2"/>
  <c r="V49" i="2"/>
  <c r="E50" i="2"/>
  <c r="D50" i="2"/>
  <c r="L50" i="2"/>
  <c r="M50" i="2"/>
  <c r="O50" i="2"/>
  <c r="Q50" i="2"/>
  <c r="R50" i="2"/>
  <c r="J51" i="2"/>
  <c r="W49" i="2"/>
  <c r="X49" i="2"/>
  <c r="C50" i="2"/>
  <c r="F51" i="2"/>
  <c r="P51" i="2"/>
  <c r="I50" i="2"/>
  <c r="S50" i="2"/>
  <c r="T50" i="2"/>
  <c r="U50" i="2"/>
  <c r="V50" i="2"/>
  <c r="E51" i="2"/>
  <c r="D51" i="2"/>
  <c r="L51" i="2"/>
  <c r="M51" i="2"/>
  <c r="O51" i="2"/>
  <c r="Q51" i="2"/>
  <c r="R51" i="2"/>
  <c r="J52" i="2"/>
  <c r="W50" i="2"/>
  <c r="X50" i="2"/>
  <c r="C51" i="2"/>
  <c r="F52" i="2"/>
  <c r="P52" i="2"/>
  <c r="I51" i="2"/>
  <c r="S51" i="2"/>
  <c r="T51" i="2"/>
  <c r="U51" i="2"/>
  <c r="V51" i="2"/>
  <c r="E52" i="2"/>
  <c r="D52" i="2"/>
  <c r="L52" i="2"/>
  <c r="M52" i="2"/>
  <c r="O52" i="2"/>
  <c r="Q52" i="2"/>
  <c r="R52" i="2"/>
  <c r="J53" i="2"/>
  <c r="W51" i="2"/>
  <c r="X51" i="2"/>
  <c r="C52" i="2"/>
  <c r="F53" i="2"/>
  <c r="P53" i="2"/>
  <c r="I52" i="2"/>
  <c r="S52" i="2"/>
  <c r="T52" i="2"/>
  <c r="U52" i="2"/>
  <c r="V52" i="2"/>
  <c r="E53" i="2"/>
  <c r="D53" i="2"/>
  <c r="L53" i="2"/>
  <c r="M53" i="2"/>
  <c r="O53" i="2"/>
  <c r="Q53" i="2"/>
  <c r="R53" i="2"/>
  <c r="J54" i="2"/>
  <c r="W52" i="2"/>
  <c r="X52" i="2"/>
  <c r="C53" i="2"/>
  <c r="F54" i="2"/>
  <c r="P54" i="2"/>
  <c r="I53" i="2"/>
  <c r="S53" i="2"/>
  <c r="T53" i="2"/>
  <c r="U53" i="2"/>
  <c r="V53" i="2"/>
  <c r="E54" i="2"/>
  <c r="D54" i="2"/>
  <c r="L54" i="2"/>
  <c r="M54" i="2"/>
  <c r="O54" i="2"/>
  <c r="Q54" i="2"/>
  <c r="R54" i="2"/>
  <c r="J55" i="2"/>
  <c r="W53" i="2"/>
  <c r="X53" i="2"/>
  <c r="C54" i="2"/>
  <c r="F55" i="2"/>
  <c r="P55" i="2"/>
  <c r="I54" i="2"/>
  <c r="S54" i="2"/>
  <c r="T54" i="2"/>
  <c r="U54" i="2"/>
  <c r="V54" i="2"/>
  <c r="E55" i="2"/>
  <c r="D55" i="2"/>
  <c r="L55" i="2"/>
  <c r="M55" i="2"/>
  <c r="O55" i="2"/>
  <c r="Q55" i="2"/>
  <c r="R55" i="2"/>
  <c r="J56" i="2"/>
  <c r="W54" i="2"/>
  <c r="X54" i="2"/>
  <c r="C55" i="2"/>
  <c r="F56" i="2"/>
  <c r="P56" i="2"/>
  <c r="I55" i="2"/>
  <c r="S55" i="2"/>
  <c r="T55" i="2"/>
  <c r="U55" i="2"/>
  <c r="V55" i="2"/>
  <c r="E56" i="2"/>
  <c r="D56" i="2"/>
  <c r="L56" i="2"/>
  <c r="M56" i="2"/>
  <c r="O56" i="2"/>
  <c r="Q56" i="2"/>
  <c r="R56" i="2"/>
  <c r="J57" i="2"/>
  <c r="W55" i="2"/>
  <c r="X55" i="2"/>
  <c r="C56" i="2"/>
  <c r="F57" i="2"/>
  <c r="P57" i="2"/>
  <c r="I56" i="2"/>
  <c r="S56" i="2"/>
  <c r="T56" i="2"/>
  <c r="U56" i="2"/>
  <c r="V56" i="2"/>
  <c r="E57" i="2"/>
  <c r="D57" i="2"/>
  <c r="L57" i="2"/>
  <c r="M57" i="2"/>
  <c r="O57" i="2"/>
  <c r="Q57" i="2"/>
  <c r="R57" i="2"/>
  <c r="J58" i="2"/>
  <c r="W56" i="2"/>
  <c r="X56" i="2"/>
  <c r="C57" i="2"/>
  <c r="F58" i="2"/>
  <c r="P58" i="2"/>
  <c r="I57" i="2"/>
  <c r="S57" i="2"/>
  <c r="T57" i="2"/>
  <c r="U57" i="2"/>
  <c r="V57" i="2"/>
  <c r="E58" i="2"/>
  <c r="D58" i="2"/>
  <c r="L58" i="2"/>
  <c r="M58" i="2"/>
  <c r="O58" i="2"/>
  <c r="Q58" i="2"/>
  <c r="R58" i="2"/>
  <c r="J59" i="2"/>
  <c r="W57" i="2"/>
  <c r="X57" i="2"/>
  <c r="C58" i="2"/>
  <c r="F59" i="2"/>
  <c r="P59" i="2"/>
  <c r="I58" i="2"/>
  <c r="S58" i="2"/>
  <c r="T58" i="2"/>
  <c r="U58" i="2"/>
  <c r="V58" i="2"/>
  <c r="E59" i="2"/>
  <c r="D59" i="2"/>
  <c r="L59" i="2"/>
  <c r="M59" i="2"/>
  <c r="O59" i="2"/>
  <c r="Q59" i="2"/>
  <c r="R59" i="2"/>
  <c r="J60" i="2"/>
  <c r="W58" i="2"/>
  <c r="X58" i="2"/>
  <c r="C59" i="2"/>
  <c r="F60" i="2"/>
  <c r="P60" i="2"/>
  <c r="I59" i="2"/>
  <c r="S59" i="2"/>
  <c r="T59" i="2"/>
  <c r="U59" i="2"/>
  <c r="V59" i="2"/>
  <c r="E60" i="2"/>
  <c r="D60" i="2"/>
  <c r="L60" i="2"/>
  <c r="M60" i="2"/>
  <c r="O60" i="2"/>
  <c r="Q60" i="2"/>
  <c r="R60" i="2"/>
  <c r="J61" i="2"/>
  <c r="W59" i="2"/>
  <c r="X59" i="2"/>
  <c r="C60" i="2"/>
  <c r="F61" i="2"/>
  <c r="P61" i="2"/>
  <c r="I60" i="2"/>
  <c r="S60" i="2"/>
  <c r="T60" i="2"/>
  <c r="U60" i="2"/>
  <c r="V60" i="2"/>
  <c r="E61" i="2"/>
  <c r="D61" i="2"/>
  <c r="L61" i="2"/>
  <c r="M61" i="2"/>
  <c r="O61" i="2"/>
  <c r="Q61" i="2"/>
  <c r="R61" i="2"/>
  <c r="J62" i="2"/>
  <c r="W60" i="2"/>
  <c r="X60" i="2"/>
  <c r="C61" i="2"/>
  <c r="F62" i="2"/>
  <c r="P62" i="2"/>
  <c r="I61" i="2"/>
  <c r="S61" i="2"/>
  <c r="T61" i="2"/>
  <c r="U61" i="2"/>
  <c r="V61" i="2"/>
  <c r="E62" i="2"/>
  <c r="D62" i="2"/>
  <c r="L62" i="2"/>
  <c r="M62" i="2"/>
  <c r="O62" i="2"/>
  <c r="Q62" i="2"/>
  <c r="R62" i="2"/>
  <c r="J63" i="2"/>
  <c r="W61" i="2"/>
  <c r="X61" i="2"/>
  <c r="C62" i="2"/>
  <c r="F63" i="2"/>
  <c r="P63" i="2"/>
  <c r="I62" i="2"/>
  <c r="S62" i="2"/>
  <c r="T62" i="2"/>
  <c r="U62" i="2"/>
  <c r="V62" i="2"/>
  <c r="E63" i="2"/>
  <c r="D63" i="2"/>
  <c r="L63" i="2"/>
  <c r="M63" i="2"/>
  <c r="O63" i="2"/>
  <c r="Q63" i="2"/>
  <c r="R63" i="2"/>
  <c r="J64" i="2"/>
  <c r="W62" i="2"/>
  <c r="X62" i="2"/>
  <c r="C63" i="2"/>
  <c r="F64" i="2"/>
  <c r="P64" i="2"/>
  <c r="I63" i="2"/>
  <c r="S63" i="2"/>
  <c r="T63" i="2"/>
  <c r="U63" i="2"/>
  <c r="V63" i="2"/>
  <c r="E64" i="2"/>
  <c r="D64" i="2"/>
  <c r="L64" i="2"/>
  <c r="M64" i="2"/>
  <c r="O64" i="2"/>
  <c r="Q64" i="2"/>
  <c r="R64" i="2"/>
  <c r="J65" i="2"/>
  <c r="W63" i="2"/>
  <c r="X63" i="2"/>
  <c r="C64" i="2"/>
  <c r="F65" i="2"/>
  <c r="P65" i="2"/>
  <c r="I64" i="2"/>
  <c r="S64" i="2"/>
  <c r="T64" i="2"/>
  <c r="U64" i="2"/>
  <c r="V64" i="2"/>
  <c r="E65" i="2"/>
  <c r="D65" i="2"/>
  <c r="L65" i="2"/>
  <c r="M65" i="2"/>
  <c r="O65" i="2"/>
  <c r="Q65" i="2"/>
  <c r="R65" i="2"/>
  <c r="J66" i="2"/>
  <c r="W64" i="2"/>
  <c r="X64" i="2"/>
  <c r="C65" i="2"/>
  <c r="F66" i="2"/>
  <c r="P66" i="2"/>
  <c r="I65" i="2"/>
  <c r="S65" i="2"/>
  <c r="T65" i="2"/>
  <c r="U65" i="2"/>
  <c r="V65" i="2"/>
  <c r="E66" i="2"/>
  <c r="D66" i="2"/>
  <c r="L66" i="2"/>
  <c r="M66" i="2"/>
  <c r="O66" i="2"/>
  <c r="Q66" i="2"/>
  <c r="R66" i="2"/>
  <c r="J67" i="2"/>
  <c r="W65" i="2"/>
  <c r="X65" i="2"/>
  <c r="C66" i="2"/>
  <c r="F67" i="2"/>
  <c r="P67" i="2"/>
  <c r="I66" i="2"/>
  <c r="S66" i="2"/>
  <c r="T66" i="2"/>
  <c r="U66" i="2"/>
  <c r="V66" i="2"/>
  <c r="E67" i="2"/>
  <c r="D67" i="2"/>
  <c r="L67" i="2"/>
  <c r="M67" i="2"/>
  <c r="O67" i="2"/>
  <c r="Q67" i="2"/>
  <c r="R67" i="2"/>
  <c r="J68" i="2"/>
  <c r="W66" i="2"/>
  <c r="X66" i="2"/>
  <c r="C67" i="2"/>
  <c r="F68" i="2"/>
  <c r="P68" i="2"/>
  <c r="I67" i="2"/>
  <c r="S67" i="2"/>
  <c r="T67" i="2"/>
  <c r="U67" i="2"/>
  <c r="V67" i="2"/>
  <c r="E68" i="2"/>
  <c r="D68" i="2"/>
  <c r="L68" i="2"/>
  <c r="M68" i="2"/>
  <c r="O68" i="2"/>
  <c r="Q68" i="2"/>
  <c r="R68" i="2"/>
  <c r="J69" i="2"/>
  <c r="W67" i="2"/>
  <c r="X67" i="2"/>
  <c r="C68" i="2"/>
  <c r="F69" i="2"/>
  <c r="P69" i="2"/>
  <c r="I68" i="2"/>
  <c r="S68" i="2"/>
  <c r="T68" i="2"/>
  <c r="U68" i="2"/>
  <c r="V68" i="2"/>
  <c r="E69" i="2"/>
  <c r="D69" i="2"/>
  <c r="L69" i="2"/>
  <c r="M69" i="2"/>
  <c r="O69" i="2"/>
  <c r="Q69" i="2"/>
  <c r="R69" i="2"/>
  <c r="J70" i="2"/>
  <c r="W68" i="2"/>
  <c r="X68" i="2"/>
  <c r="C69" i="2"/>
  <c r="F70" i="2"/>
  <c r="P70" i="2"/>
  <c r="I69" i="2"/>
  <c r="S69" i="2"/>
  <c r="T69" i="2"/>
  <c r="U69" i="2"/>
  <c r="V69" i="2"/>
  <c r="E70" i="2"/>
  <c r="D70" i="2"/>
  <c r="L70" i="2"/>
  <c r="M70" i="2"/>
  <c r="O70" i="2"/>
  <c r="Q70" i="2"/>
  <c r="R70" i="2"/>
  <c r="J71" i="2"/>
  <c r="W69" i="2"/>
  <c r="X69" i="2"/>
  <c r="C70" i="2"/>
  <c r="F71" i="2"/>
  <c r="P71" i="2"/>
  <c r="I70" i="2"/>
  <c r="S70" i="2"/>
  <c r="T70" i="2"/>
  <c r="U70" i="2"/>
  <c r="V70" i="2"/>
  <c r="E71" i="2"/>
  <c r="D71" i="2"/>
  <c r="L71" i="2"/>
  <c r="M71" i="2"/>
  <c r="O71" i="2"/>
  <c r="Q71" i="2"/>
  <c r="R71" i="2"/>
  <c r="J72" i="2"/>
  <c r="W70" i="2"/>
  <c r="X70" i="2"/>
  <c r="C71" i="2"/>
  <c r="F72" i="2"/>
  <c r="P72" i="2"/>
  <c r="I71" i="2"/>
  <c r="S71" i="2"/>
  <c r="T71" i="2"/>
  <c r="U71" i="2"/>
  <c r="V71" i="2"/>
  <c r="E72" i="2"/>
  <c r="D72" i="2"/>
  <c r="L72" i="2"/>
  <c r="M72" i="2"/>
  <c r="O72" i="2"/>
  <c r="Q72" i="2"/>
  <c r="R72" i="2"/>
  <c r="J73" i="2"/>
  <c r="W71" i="2"/>
  <c r="X71" i="2"/>
  <c r="C72" i="2"/>
  <c r="F73" i="2"/>
  <c r="P73" i="2"/>
  <c r="I72" i="2"/>
  <c r="S72" i="2"/>
  <c r="T72" i="2"/>
  <c r="U72" i="2"/>
  <c r="V72" i="2"/>
  <c r="E73" i="2"/>
  <c r="D73" i="2"/>
  <c r="L73" i="2"/>
  <c r="M73" i="2"/>
  <c r="O73" i="2"/>
  <c r="Q73" i="2"/>
  <c r="R73" i="2"/>
  <c r="J74" i="2"/>
  <c r="W72" i="2"/>
  <c r="X72" i="2"/>
  <c r="C73" i="2"/>
  <c r="F74" i="2"/>
  <c r="P74" i="2"/>
  <c r="I73" i="2"/>
  <c r="S73" i="2"/>
  <c r="T73" i="2"/>
  <c r="U73" i="2"/>
  <c r="V73" i="2"/>
  <c r="E74" i="2"/>
  <c r="D74" i="2"/>
  <c r="L74" i="2"/>
  <c r="M74" i="2"/>
  <c r="O74" i="2"/>
  <c r="Q74" i="2"/>
  <c r="R74" i="2"/>
  <c r="J75" i="2"/>
  <c r="W73" i="2"/>
  <c r="X73" i="2"/>
  <c r="C74" i="2"/>
  <c r="F75" i="2"/>
  <c r="P75" i="2"/>
  <c r="I74" i="2"/>
  <c r="S74" i="2"/>
  <c r="T74" i="2"/>
  <c r="U74" i="2"/>
  <c r="V74" i="2"/>
  <c r="E75" i="2"/>
  <c r="D75" i="2"/>
  <c r="L75" i="2"/>
  <c r="M75" i="2"/>
  <c r="O75" i="2"/>
  <c r="Q75" i="2"/>
  <c r="R75" i="2"/>
  <c r="J76" i="2"/>
  <c r="W74" i="2"/>
  <c r="X74" i="2"/>
  <c r="C75" i="2"/>
  <c r="F76" i="2"/>
  <c r="P76" i="2"/>
  <c r="I75" i="2"/>
  <c r="S75" i="2"/>
  <c r="T75" i="2"/>
  <c r="U75" i="2"/>
  <c r="V75" i="2"/>
  <c r="E76" i="2"/>
  <c r="D76" i="2"/>
  <c r="L76" i="2"/>
  <c r="M76" i="2"/>
  <c r="O76" i="2"/>
  <c r="Q76" i="2"/>
  <c r="R76" i="2"/>
  <c r="J77" i="2"/>
  <c r="W75" i="2"/>
  <c r="X75" i="2"/>
  <c r="C76" i="2"/>
  <c r="F77" i="2"/>
  <c r="P77" i="2"/>
  <c r="I76" i="2"/>
  <c r="S76" i="2"/>
  <c r="T76" i="2"/>
  <c r="U76" i="2"/>
  <c r="V76" i="2"/>
  <c r="E77" i="2"/>
  <c r="D77" i="2"/>
  <c r="L77" i="2"/>
  <c r="M77" i="2"/>
  <c r="O77" i="2"/>
  <c r="Q77" i="2"/>
  <c r="R77" i="2"/>
  <c r="J78" i="2"/>
  <c r="W76" i="2"/>
  <c r="X76" i="2"/>
  <c r="C77" i="2"/>
  <c r="F78" i="2"/>
  <c r="P78" i="2"/>
  <c r="I77" i="2"/>
  <c r="S77" i="2"/>
  <c r="T77" i="2"/>
  <c r="U77" i="2"/>
  <c r="V77" i="2"/>
  <c r="E78" i="2"/>
  <c r="D78" i="2"/>
  <c r="L78" i="2"/>
  <c r="M78" i="2"/>
  <c r="O78" i="2"/>
  <c r="Q78" i="2"/>
  <c r="R78" i="2"/>
  <c r="J79" i="2"/>
  <c r="W77" i="2"/>
  <c r="X77" i="2"/>
  <c r="C78" i="2"/>
  <c r="F79" i="2"/>
  <c r="P79" i="2"/>
  <c r="I78" i="2"/>
  <c r="S78" i="2"/>
  <c r="T78" i="2"/>
  <c r="U78" i="2"/>
  <c r="V78" i="2"/>
  <c r="E79" i="2"/>
  <c r="D79" i="2"/>
  <c r="L79" i="2"/>
  <c r="M79" i="2"/>
  <c r="O79" i="2"/>
  <c r="Q79" i="2"/>
  <c r="R79" i="2"/>
  <c r="J80" i="2"/>
  <c r="W78" i="2"/>
  <c r="X78" i="2"/>
  <c r="C79" i="2"/>
  <c r="F80" i="2"/>
  <c r="P80" i="2"/>
  <c r="I79" i="2"/>
  <c r="S79" i="2"/>
  <c r="T79" i="2"/>
  <c r="U79" i="2"/>
  <c r="V79" i="2"/>
  <c r="E80" i="2"/>
  <c r="D80" i="2"/>
  <c r="L80" i="2"/>
  <c r="M80" i="2"/>
  <c r="O80" i="2"/>
  <c r="Q80" i="2"/>
  <c r="R80" i="2"/>
  <c r="J81" i="2"/>
  <c r="W79" i="2"/>
  <c r="X79" i="2"/>
  <c r="C80" i="2"/>
  <c r="F81" i="2"/>
  <c r="P81" i="2"/>
  <c r="I80" i="2"/>
  <c r="S80" i="2"/>
  <c r="T80" i="2"/>
  <c r="U80" i="2"/>
  <c r="V80" i="2"/>
  <c r="E81" i="2"/>
  <c r="D81" i="2"/>
  <c r="L81" i="2"/>
  <c r="M81" i="2"/>
  <c r="O81" i="2"/>
  <c r="Q81" i="2"/>
  <c r="R81" i="2"/>
  <c r="J82" i="2"/>
  <c r="W80" i="2"/>
  <c r="X80" i="2"/>
  <c r="C81" i="2"/>
  <c r="F82" i="2"/>
  <c r="P82" i="2"/>
  <c r="I81" i="2"/>
  <c r="S81" i="2"/>
  <c r="T81" i="2"/>
  <c r="U81" i="2"/>
  <c r="V81" i="2"/>
  <c r="E82" i="2"/>
  <c r="D82" i="2"/>
  <c r="L82" i="2"/>
  <c r="M82" i="2"/>
  <c r="O82" i="2"/>
  <c r="Q82" i="2"/>
  <c r="R82" i="2"/>
  <c r="J83" i="2"/>
  <c r="W81" i="2"/>
  <c r="X81" i="2"/>
  <c r="C82" i="2"/>
  <c r="F83" i="2"/>
  <c r="P83" i="2"/>
  <c r="I82" i="2"/>
  <c r="S82" i="2"/>
  <c r="T82" i="2"/>
  <c r="U82" i="2"/>
  <c r="V82" i="2"/>
  <c r="E83" i="2"/>
  <c r="D83" i="2"/>
  <c r="L83" i="2"/>
  <c r="M83" i="2"/>
  <c r="O83" i="2"/>
  <c r="Q83" i="2"/>
  <c r="R83" i="2"/>
  <c r="J84" i="2"/>
  <c r="W82" i="2"/>
  <c r="X82" i="2"/>
  <c r="C83" i="2"/>
  <c r="F84" i="2"/>
  <c r="P84" i="2"/>
  <c r="I83" i="2"/>
  <c r="S83" i="2"/>
  <c r="T83" i="2"/>
  <c r="U83" i="2"/>
  <c r="V83" i="2"/>
  <c r="E84" i="2"/>
  <c r="D84" i="2"/>
  <c r="L84" i="2"/>
  <c r="M84" i="2"/>
  <c r="O84" i="2"/>
  <c r="Q84" i="2"/>
  <c r="R84" i="2"/>
  <c r="J85" i="2"/>
  <c r="W83" i="2"/>
  <c r="X83" i="2"/>
  <c r="C84" i="2"/>
  <c r="F85" i="2"/>
  <c r="P85" i="2"/>
  <c r="I84" i="2"/>
  <c r="S84" i="2"/>
  <c r="T84" i="2"/>
  <c r="U84" i="2"/>
  <c r="V84" i="2"/>
  <c r="E85" i="2"/>
  <c r="D85" i="2"/>
  <c r="L85" i="2"/>
  <c r="M85" i="2"/>
  <c r="O85" i="2"/>
  <c r="Q85" i="2"/>
  <c r="R85" i="2"/>
  <c r="J86" i="2"/>
  <c r="W84" i="2"/>
  <c r="X84" i="2"/>
  <c r="C85" i="2"/>
  <c r="F86" i="2"/>
  <c r="P86" i="2"/>
  <c r="I85" i="2"/>
  <c r="S85" i="2"/>
  <c r="T85" i="2"/>
  <c r="U85" i="2"/>
  <c r="V85" i="2"/>
  <c r="E86" i="2"/>
  <c r="D86" i="2"/>
  <c r="L86" i="2"/>
  <c r="M86" i="2"/>
  <c r="O86" i="2"/>
  <c r="Q86" i="2"/>
  <c r="R86" i="2"/>
  <c r="J87" i="2"/>
  <c r="W85" i="2"/>
  <c r="X85" i="2"/>
  <c r="C86" i="2"/>
  <c r="F87" i="2"/>
  <c r="P87" i="2"/>
  <c r="I86" i="2"/>
  <c r="S86" i="2"/>
  <c r="T86" i="2"/>
  <c r="U86" i="2"/>
  <c r="V86" i="2"/>
  <c r="E87" i="2"/>
  <c r="D87" i="2"/>
  <c r="L87" i="2"/>
  <c r="M87" i="2"/>
  <c r="O87" i="2"/>
  <c r="Q87" i="2"/>
  <c r="R87" i="2"/>
  <c r="J88" i="2"/>
  <c r="W86" i="2"/>
  <c r="X86" i="2"/>
  <c r="C87" i="2"/>
  <c r="F88" i="2"/>
  <c r="P88" i="2"/>
  <c r="I87" i="2"/>
  <c r="S87" i="2"/>
  <c r="T87" i="2"/>
  <c r="U87" i="2"/>
  <c r="V87" i="2"/>
  <c r="E88" i="2"/>
  <c r="D88" i="2"/>
  <c r="L88" i="2"/>
  <c r="M88" i="2"/>
  <c r="O88" i="2"/>
  <c r="Q88" i="2"/>
  <c r="R88" i="2"/>
  <c r="J89" i="2"/>
  <c r="W87" i="2"/>
  <c r="X87" i="2"/>
  <c r="C88" i="2"/>
  <c r="F89" i="2"/>
  <c r="P89" i="2"/>
  <c r="I88" i="2"/>
  <c r="S88" i="2"/>
  <c r="T88" i="2"/>
  <c r="U88" i="2"/>
  <c r="V88" i="2"/>
  <c r="E89" i="2"/>
  <c r="D89" i="2"/>
  <c r="L89" i="2"/>
  <c r="M89" i="2"/>
  <c r="O89" i="2"/>
  <c r="Q89" i="2"/>
  <c r="R89" i="2"/>
  <c r="J90" i="2"/>
  <c r="W88" i="2"/>
  <c r="X88" i="2"/>
  <c r="C89" i="2"/>
  <c r="F90" i="2"/>
  <c r="P90" i="2"/>
  <c r="I89" i="2"/>
  <c r="S89" i="2"/>
  <c r="T89" i="2"/>
  <c r="U89" i="2"/>
  <c r="V89" i="2"/>
  <c r="E90" i="2"/>
  <c r="D90" i="2"/>
  <c r="L90" i="2"/>
  <c r="M90" i="2"/>
  <c r="O90" i="2"/>
  <c r="Q90" i="2"/>
  <c r="R90" i="2"/>
  <c r="J91" i="2"/>
  <c r="W89" i="2"/>
  <c r="X89" i="2"/>
  <c r="C90" i="2"/>
  <c r="F91" i="2"/>
  <c r="P91" i="2"/>
  <c r="I90" i="2"/>
  <c r="S90" i="2"/>
  <c r="T90" i="2"/>
  <c r="U90" i="2"/>
  <c r="V90" i="2"/>
  <c r="E91" i="2"/>
  <c r="D91" i="2"/>
  <c r="L91" i="2"/>
  <c r="M91" i="2"/>
  <c r="O91" i="2"/>
  <c r="Q91" i="2"/>
  <c r="R91" i="2"/>
  <c r="J92" i="2"/>
  <c r="W90" i="2"/>
  <c r="X90" i="2"/>
  <c r="C91" i="2"/>
  <c r="F92" i="2"/>
  <c r="P92" i="2"/>
  <c r="I91" i="2"/>
  <c r="S91" i="2"/>
  <c r="T91" i="2"/>
  <c r="U91" i="2"/>
  <c r="V91" i="2"/>
  <c r="E92" i="2"/>
  <c r="D92" i="2"/>
  <c r="L92" i="2"/>
  <c r="M92" i="2"/>
  <c r="O92" i="2"/>
  <c r="Q92" i="2"/>
  <c r="R92" i="2"/>
  <c r="J93" i="2"/>
  <c r="W91" i="2"/>
  <c r="X91" i="2"/>
  <c r="C92" i="2"/>
  <c r="F93" i="2"/>
  <c r="P93" i="2"/>
  <c r="I92" i="2"/>
  <c r="S92" i="2"/>
  <c r="T92" i="2"/>
  <c r="U92" i="2"/>
  <c r="V92" i="2"/>
  <c r="E93" i="2"/>
  <c r="D93" i="2"/>
  <c r="L93" i="2"/>
  <c r="M93" i="2"/>
  <c r="O93" i="2"/>
  <c r="Q93" i="2"/>
  <c r="R93" i="2"/>
  <c r="J94" i="2"/>
  <c r="W92" i="2"/>
  <c r="X92" i="2"/>
  <c r="C93" i="2"/>
  <c r="F94" i="2"/>
  <c r="P94" i="2"/>
  <c r="I93" i="2"/>
  <c r="S93" i="2"/>
  <c r="T93" i="2"/>
  <c r="U93" i="2"/>
  <c r="V93" i="2"/>
  <c r="E94" i="2"/>
  <c r="D94" i="2"/>
  <c r="L94" i="2"/>
  <c r="M94" i="2"/>
  <c r="O94" i="2"/>
  <c r="Q94" i="2"/>
  <c r="R94" i="2"/>
  <c r="J95" i="2"/>
  <c r="W93" i="2"/>
  <c r="X93" i="2"/>
  <c r="C94" i="2"/>
  <c r="F95" i="2"/>
  <c r="P95" i="2"/>
  <c r="I94" i="2"/>
  <c r="S94" i="2"/>
  <c r="T94" i="2"/>
  <c r="U94" i="2"/>
  <c r="V94" i="2"/>
  <c r="E95" i="2"/>
  <c r="D95" i="2"/>
  <c r="L95" i="2"/>
  <c r="M95" i="2"/>
  <c r="O95" i="2"/>
  <c r="Q95" i="2"/>
  <c r="R95" i="2"/>
  <c r="J96" i="2"/>
  <c r="W94" i="2"/>
  <c r="X94" i="2"/>
  <c r="C95" i="2"/>
  <c r="F96" i="2"/>
  <c r="P96" i="2"/>
  <c r="I95" i="2"/>
  <c r="S95" i="2"/>
  <c r="T95" i="2"/>
  <c r="U95" i="2"/>
  <c r="V95" i="2"/>
  <c r="E96" i="2"/>
  <c r="D96" i="2"/>
  <c r="L96" i="2"/>
  <c r="M96" i="2"/>
  <c r="O96" i="2"/>
  <c r="Q96" i="2"/>
  <c r="R96" i="2"/>
  <c r="J97" i="2"/>
  <c r="W95" i="2"/>
  <c r="X95" i="2"/>
  <c r="C96" i="2"/>
  <c r="F97" i="2"/>
  <c r="P97" i="2"/>
  <c r="I96" i="2"/>
  <c r="S96" i="2"/>
  <c r="T96" i="2"/>
  <c r="U96" i="2"/>
  <c r="V96" i="2"/>
  <c r="E97" i="2"/>
  <c r="D97" i="2"/>
  <c r="L97" i="2"/>
  <c r="M97" i="2"/>
  <c r="O97" i="2"/>
  <c r="Q97" i="2"/>
  <c r="R97" i="2"/>
  <c r="J98" i="2"/>
  <c r="W96" i="2"/>
  <c r="X96" i="2"/>
  <c r="C97" i="2"/>
  <c r="F98" i="2"/>
  <c r="P98" i="2"/>
  <c r="I97" i="2"/>
  <c r="S97" i="2"/>
  <c r="T97" i="2"/>
  <c r="U97" i="2"/>
  <c r="V97" i="2"/>
  <c r="E98" i="2"/>
  <c r="D98" i="2"/>
  <c r="L98" i="2"/>
  <c r="M98" i="2"/>
  <c r="O98" i="2"/>
  <c r="Q98" i="2"/>
  <c r="R98" i="2"/>
  <c r="J99" i="2"/>
  <c r="W97" i="2"/>
  <c r="X97" i="2"/>
  <c r="C98" i="2"/>
  <c r="F99" i="2"/>
  <c r="P99" i="2"/>
  <c r="I98" i="2"/>
  <c r="S98" i="2"/>
  <c r="T98" i="2"/>
  <c r="U98" i="2"/>
  <c r="V98" i="2"/>
  <c r="E99" i="2"/>
  <c r="D99" i="2"/>
  <c r="L99" i="2"/>
  <c r="M99" i="2"/>
  <c r="O99" i="2"/>
  <c r="Q99" i="2"/>
  <c r="R99" i="2"/>
  <c r="J100" i="2"/>
  <c r="W98" i="2"/>
  <c r="X98" i="2"/>
  <c r="C99" i="2"/>
  <c r="F100" i="2"/>
  <c r="P100" i="2"/>
  <c r="I99" i="2"/>
  <c r="S99" i="2"/>
  <c r="T99" i="2"/>
  <c r="U99" i="2"/>
  <c r="V99" i="2"/>
  <c r="E100" i="2"/>
  <c r="D100" i="2"/>
  <c r="L100" i="2"/>
  <c r="M100" i="2"/>
  <c r="O100" i="2"/>
  <c r="Q100" i="2"/>
  <c r="R100" i="2"/>
  <c r="J101" i="2"/>
  <c r="W99" i="2"/>
  <c r="X99" i="2"/>
  <c r="C100" i="2"/>
  <c r="F101" i="2"/>
  <c r="P101" i="2"/>
  <c r="I100" i="2"/>
  <c r="S100" i="2"/>
  <c r="T100" i="2"/>
  <c r="U100" i="2"/>
  <c r="V100" i="2"/>
  <c r="E101" i="2"/>
  <c r="D101" i="2"/>
  <c r="L101" i="2"/>
  <c r="M101" i="2"/>
  <c r="O101" i="2"/>
  <c r="Q101" i="2"/>
  <c r="R101" i="2"/>
  <c r="J102" i="2"/>
  <c r="W100" i="2"/>
  <c r="X100" i="2"/>
  <c r="C101" i="2"/>
  <c r="F102" i="2"/>
  <c r="P102" i="2"/>
  <c r="I101" i="2"/>
  <c r="S101" i="2"/>
  <c r="T101" i="2"/>
  <c r="U101" i="2"/>
  <c r="V101" i="2"/>
  <c r="E102" i="2"/>
  <c r="D102" i="2"/>
  <c r="L102" i="2"/>
  <c r="M102" i="2"/>
  <c r="O102" i="2"/>
  <c r="Q102" i="2"/>
  <c r="R102" i="2"/>
  <c r="J103" i="2"/>
  <c r="W101" i="2"/>
  <c r="X101" i="2"/>
  <c r="C102" i="2"/>
  <c r="F103" i="2"/>
  <c r="P103" i="2"/>
  <c r="I102" i="2"/>
  <c r="S102" i="2"/>
  <c r="T102" i="2"/>
  <c r="U102" i="2"/>
  <c r="V102" i="2"/>
  <c r="E103" i="2"/>
  <c r="D103" i="2"/>
  <c r="L103" i="2"/>
  <c r="M103" i="2"/>
  <c r="O103" i="2"/>
  <c r="Q103" i="2"/>
  <c r="R103" i="2"/>
  <c r="J104" i="2"/>
  <c r="W102" i="2"/>
  <c r="X102" i="2"/>
  <c r="C103" i="2"/>
  <c r="F104" i="2"/>
  <c r="P104" i="2"/>
  <c r="I103" i="2"/>
  <c r="S103" i="2"/>
  <c r="T103" i="2"/>
  <c r="U103" i="2"/>
  <c r="V103" i="2"/>
  <c r="E104" i="2"/>
  <c r="D104" i="2"/>
  <c r="L104" i="2"/>
  <c r="M104" i="2"/>
  <c r="O104" i="2"/>
  <c r="Q104" i="2"/>
  <c r="R104" i="2"/>
  <c r="J105" i="2"/>
  <c r="W103" i="2"/>
  <c r="X103" i="2"/>
  <c r="C104" i="2"/>
  <c r="F105" i="2"/>
  <c r="P105" i="2"/>
  <c r="I104" i="2"/>
  <c r="S104" i="2"/>
  <c r="T104" i="2"/>
  <c r="U104" i="2"/>
  <c r="V104" i="2"/>
  <c r="E105" i="2"/>
  <c r="D105" i="2"/>
  <c r="L105" i="2"/>
  <c r="M105" i="2"/>
  <c r="O105" i="2"/>
  <c r="Q105" i="2"/>
  <c r="R105" i="2"/>
  <c r="J106" i="2"/>
  <c r="W104" i="2"/>
  <c r="X104" i="2"/>
  <c r="C105" i="2"/>
  <c r="F106" i="2"/>
  <c r="P106" i="2"/>
  <c r="I105" i="2"/>
  <c r="S105" i="2"/>
  <c r="T105" i="2"/>
  <c r="U105" i="2"/>
  <c r="V105" i="2"/>
  <c r="E106" i="2"/>
  <c r="D106" i="2"/>
  <c r="L106" i="2"/>
  <c r="M106" i="2"/>
  <c r="O106" i="2"/>
  <c r="Q106" i="2"/>
  <c r="R106" i="2"/>
  <c r="J107" i="2"/>
  <c r="W105" i="2"/>
  <c r="X105" i="2"/>
  <c r="C106" i="2"/>
  <c r="F107" i="2"/>
  <c r="P107" i="2"/>
  <c r="I106" i="2"/>
  <c r="S106" i="2"/>
  <c r="T106" i="2"/>
  <c r="U106" i="2"/>
  <c r="V106" i="2"/>
  <c r="E107" i="2"/>
  <c r="D107" i="2"/>
  <c r="L107" i="2"/>
  <c r="M107" i="2"/>
  <c r="O107" i="2"/>
  <c r="Q107" i="2"/>
  <c r="R107" i="2"/>
  <c r="J108" i="2"/>
  <c r="W106" i="2"/>
  <c r="X106" i="2"/>
  <c r="C107" i="2"/>
  <c r="F108" i="2"/>
  <c r="P108" i="2"/>
  <c r="I107" i="2"/>
  <c r="S107" i="2"/>
  <c r="T107" i="2"/>
  <c r="U107" i="2"/>
  <c r="V107" i="2"/>
  <c r="E108" i="2"/>
  <c r="D108" i="2"/>
  <c r="L108" i="2"/>
  <c r="M108" i="2"/>
  <c r="O108" i="2"/>
  <c r="Q108" i="2"/>
  <c r="R108" i="2"/>
  <c r="J109" i="2"/>
  <c r="W107" i="2"/>
  <c r="X107" i="2"/>
  <c r="C108" i="2"/>
  <c r="F109" i="2"/>
  <c r="P109" i="2"/>
  <c r="I108" i="2"/>
  <c r="S108" i="2"/>
  <c r="T108" i="2"/>
  <c r="U108" i="2"/>
  <c r="V108" i="2"/>
  <c r="E109" i="2"/>
  <c r="D109" i="2"/>
  <c r="L109" i="2"/>
  <c r="M109" i="2"/>
  <c r="O109" i="2"/>
  <c r="Q109" i="2"/>
  <c r="R109" i="2"/>
  <c r="J110" i="2"/>
  <c r="W108" i="2"/>
  <c r="X108" i="2"/>
  <c r="C109" i="2"/>
  <c r="F110" i="2"/>
  <c r="P110" i="2"/>
  <c r="I109" i="2"/>
  <c r="S109" i="2"/>
  <c r="T109" i="2"/>
  <c r="U109" i="2"/>
  <c r="V109" i="2"/>
  <c r="E110" i="2"/>
  <c r="D110" i="2"/>
  <c r="L110" i="2"/>
  <c r="M110" i="2"/>
  <c r="O110" i="2"/>
  <c r="Q110" i="2"/>
  <c r="R110" i="2"/>
  <c r="J111" i="2"/>
  <c r="W109" i="2"/>
  <c r="X109" i="2"/>
  <c r="C110" i="2"/>
  <c r="F111" i="2"/>
  <c r="P111" i="2"/>
  <c r="I110" i="2"/>
  <c r="S110" i="2"/>
  <c r="T110" i="2"/>
  <c r="U110" i="2"/>
  <c r="V110" i="2"/>
  <c r="E111" i="2"/>
  <c r="D111" i="2"/>
  <c r="L111" i="2"/>
  <c r="M111" i="2"/>
  <c r="O111" i="2"/>
  <c r="Q111" i="2"/>
  <c r="R111" i="2"/>
  <c r="J112" i="2"/>
  <c r="W110" i="2"/>
  <c r="X110" i="2"/>
  <c r="C111" i="2"/>
  <c r="F112" i="2"/>
  <c r="P112" i="2"/>
  <c r="I111" i="2"/>
  <c r="S111" i="2"/>
  <c r="T111" i="2"/>
  <c r="U111" i="2"/>
  <c r="V111" i="2"/>
  <c r="E112" i="2"/>
  <c r="D112" i="2"/>
  <c r="L112" i="2"/>
  <c r="M112" i="2"/>
  <c r="O112" i="2"/>
  <c r="Q112" i="2"/>
  <c r="R112" i="2"/>
  <c r="J113" i="2"/>
  <c r="W111" i="2"/>
  <c r="X111" i="2"/>
  <c r="C112" i="2"/>
  <c r="F113" i="2"/>
  <c r="P113" i="2"/>
  <c r="I112" i="2"/>
  <c r="S112" i="2"/>
  <c r="T112" i="2"/>
  <c r="U112" i="2"/>
  <c r="V112" i="2"/>
  <c r="E113" i="2"/>
  <c r="D113" i="2"/>
  <c r="L113" i="2"/>
  <c r="M113" i="2"/>
  <c r="O113" i="2"/>
  <c r="Q113" i="2"/>
  <c r="R113" i="2"/>
  <c r="J114" i="2"/>
  <c r="W112" i="2"/>
  <c r="X112" i="2"/>
  <c r="C113" i="2"/>
  <c r="F114" i="2"/>
  <c r="P114" i="2"/>
  <c r="I113" i="2"/>
  <c r="S113" i="2"/>
  <c r="T113" i="2"/>
  <c r="U113" i="2"/>
  <c r="V113" i="2"/>
  <c r="E114" i="2"/>
  <c r="D114" i="2"/>
  <c r="L114" i="2"/>
  <c r="M114" i="2"/>
  <c r="O114" i="2"/>
  <c r="Q114" i="2"/>
  <c r="R114" i="2"/>
  <c r="J115" i="2"/>
  <c r="W113" i="2"/>
  <c r="X113" i="2"/>
  <c r="C114" i="2"/>
  <c r="F115" i="2"/>
  <c r="P115" i="2"/>
  <c r="I114" i="2"/>
  <c r="S114" i="2"/>
  <c r="T114" i="2"/>
  <c r="U114" i="2"/>
  <c r="V114" i="2"/>
  <c r="E115" i="2"/>
  <c r="D115" i="2"/>
  <c r="L115" i="2"/>
  <c r="M115" i="2"/>
  <c r="O115" i="2"/>
  <c r="Q115" i="2"/>
  <c r="R115" i="2"/>
  <c r="J116" i="2"/>
  <c r="W114" i="2"/>
  <c r="X114" i="2"/>
  <c r="C115" i="2"/>
  <c r="F116" i="2"/>
  <c r="P116" i="2"/>
  <c r="I115" i="2"/>
  <c r="S115" i="2"/>
  <c r="T115" i="2"/>
  <c r="U115" i="2"/>
  <c r="V115" i="2"/>
  <c r="E116" i="2"/>
  <c r="D116" i="2"/>
  <c r="L116" i="2"/>
  <c r="M116" i="2"/>
  <c r="O116" i="2"/>
  <c r="Q116" i="2"/>
  <c r="R116" i="2"/>
  <c r="J117" i="2"/>
  <c r="W115" i="2"/>
  <c r="X115" i="2"/>
  <c r="C116" i="2"/>
  <c r="F117" i="2"/>
  <c r="P117" i="2"/>
  <c r="I116" i="2"/>
  <c r="S116" i="2"/>
  <c r="T116" i="2"/>
  <c r="U116" i="2"/>
  <c r="V116" i="2"/>
  <c r="E117" i="2"/>
  <c r="D117" i="2"/>
  <c r="L117" i="2"/>
  <c r="M117" i="2"/>
  <c r="O117" i="2"/>
  <c r="Q117" i="2"/>
  <c r="R117" i="2"/>
  <c r="J118" i="2"/>
  <c r="W116" i="2"/>
  <c r="X116" i="2"/>
  <c r="C117" i="2"/>
  <c r="F118" i="2"/>
  <c r="P118" i="2"/>
  <c r="I117" i="2"/>
  <c r="S117" i="2"/>
  <c r="T117" i="2"/>
  <c r="U117" i="2"/>
  <c r="V117" i="2"/>
  <c r="E118" i="2"/>
  <c r="D118" i="2"/>
  <c r="L118" i="2"/>
  <c r="M118" i="2"/>
  <c r="O118" i="2"/>
  <c r="Q118" i="2"/>
  <c r="R118" i="2"/>
  <c r="J119" i="2"/>
  <c r="W117" i="2"/>
  <c r="X117" i="2"/>
  <c r="C118" i="2"/>
  <c r="F119" i="2"/>
  <c r="P119" i="2"/>
  <c r="I118" i="2"/>
  <c r="S118" i="2"/>
  <c r="T118" i="2"/>
  <c r="U118" i="2"/>
  <c r="V118" i="2"/>
  <c r="E119" i="2"/>
  <c r="D119" i="2"/>
  <c r="L119" i="2"/>
  <c r="M119" i="2"/>
  <c r="O119" i="2"/>
  <c r="Q119" i="2"/>
  <c r="R119" i="2"/>
  <c r="J120" i="2"/>
  <c r="W118" i="2"/>
  <c r="X118" i="2"/>
  <c r="C119" i="2"/>
  <c r="F120" i="2"/>
  <c r="P120" i="2"/>
  <c r="I119" i="2"/>
  <c r="S119" i="2"/>
  <c r="T119" i="2"/>
  <c r="U119" i="2"/>
  <c r="V119" i="2"/>
  <c r="E120" i="2"/>
  <c r="D120" i="2"/>
  <c r="L120" i="2"/>
  <c r="M120" i="2"/>
  <c r="O120" i="2"/>
  <c r="Q120" i="2"/>
  <c r="R120" i="2"/>
  <c r="J121" i="2"/>
  <c r="W119" i="2"/>
  <c r="X119" i="2"/>
  <c r="C120" i="2"/>
  <c r="F121" i="2"/>
  <c r="P121" i="2"/>
  <c r="I120" i="2"/>
  <c r="S120" i="2"/>
  <c r="T120" i="2"/>
  <c r="U120" i="2"/>
  <c r="V120" i="2"/>
  <c r="E121" i="2"/>
  <c r="D121" i="2"/>
  <c r="L121" i="2"/>
  <c r="M121" i="2"/>
  <c r="O121" i="2"/>
  <c r="Q121" i="2"/>
  <c r="R121" i="2"/>
  <c r="J122" i="2"/>
  <c r="W120" i="2"/>
  <c r="X120" i="2"/>
  <c r="C121" i="2"/>
  <c r="F122" i="2"/>
  <c r="P122" i="2"/>
  <c r="I121" i="2"/>
  <c r="S121" i="2"/>
  <c r="T121" i="2"/>
  <c r="U121" i="2"/>
  <c r="V121" i="2"/>
  <c r="E122" i="2"/>
  <c r="D122" i="2"/>
  <c r="L122" i="2"/>
  <c r="M122" i="2"/>
  <c r="O122" i="2"/>
  <c r="Q122" i="2"/>
  <c r="R122" i="2"/>
  <c r="J123" i="2"/>
  <c r="W121" i="2"/>
  <c r="X121" i="2"/>
  <c r="C122" i="2"/>
  <c r="F123" i="2"/>
  <c r="P123" i="2"/>
  <c r="I122" i="2"/>
  <c r="S122" i="2"/>
  <c r="T122" i="2"/>
  <c r="U122" i="2"/>
  <c r="V122" i="2"/>
  <c r="E123" i="2"/>
  <c r="D123" i="2"/>
  <c r="L123" i="2"/>
  <c r="M123" i="2"/>
  <c r="O123" i="2"/>
  <c r="Q123" i="2"/>
  <c r="R123" i="2"/>
  <c r="J124" i="2"/>
  <c r="W122" i="2"/>
  <c r="X122" i="2"/>
  <c r="C123" i="2"/>
  <c r="F124" i="2"/>
  <c r="P124" i="2"/>
  <c r="I123" i="2"/>
  <c r="S123" i="2"/>
  <c r="T123" i="2"/>
  <c r="U123" i="2"/>
  <c r="V123" i="2"/>
  <c r="E124" i="2"/>
  <c r="D124" i="2"/>
  <c r="L124" i="2"/>
  <c r="M124" i="2"/>
  <c r="O124" i="2"/>
  <c r="Q124" i="2"/>
  <c r="R124" i="2"/>
  <c r="J125" i="2"/>
  <c r="W123" i="2"/>
  <c r="X123" i="2"/>
  <c r="C124" i="2"/>
  <c r="F125" i="2"/>
  <c r="P125" i="2"/>
  <c r="I124" i="2"/>
  <c r="S124" i="2"/>
  <c r="T124" i="2"/>
  <c r="U124" i="2"/>
  <c r="V124" i="2"/>
  <c r="E125" i="2"/>
  <c r="D125" i="2"/>
  <c r="L125" i="2"/>
  <c r="M125" i="2"/>
  <c r="O125" i="2"/>
  <c r="Q125" i="2"/>
  <c r="R125" i="2"/>
  <c r="J126" i="2"/>
  <c r="W124" i="2"/>
  <c r="X124" i="2"/>
  <c r="C125" i="2"/>
  <c r="F126" i="2"/>
  <c r="P126" i="2"/>
  <c r="I125" i="2"/>
  <c r="S125" i="2"/>
  <c r="T125" i="2"/>
  <c r="U125" i="2"/>
  <c r="V125" i="2"/>
  <c r="E126" i="2"/>
  <c r="D126" i="2"/>
  <c r="L126" i="2"/>
  <c r="M126" i="2"/>
  <c r="O126" i="2"/>
  <c r="Q126" i="2"/>
  <c r="R126" i="2"/>
  <c r="J127" i="2"/>
  <c r="W125" i="2"/>
  <c r="X125" i="2"/>
  <c r="C126" i="2"/>
  <c r="F127" i="2"/>
  <c r="P127" i="2"/>
  <c r="I126" i="2"/>
  <c r="S126" i="2"/>
  <c r="T126" i="2"/>
  <c r="U126" i="2"/>
  <c r="V126" i="2"/>
  <c r="E127" i="2"/>
  <c r="D127" i="2"/>
  <c r="L127" i="2"/>
  <c r="M127" i="2"/>
  <c r="O127" i="2"/>
  <c r="Q127" i="2"/>
  <c r="R127" i="2"/>
  <c r="J128" i="2"/>
  <c r="W126" i="2"/>
  <c r="X126" i="2"/>
  <c r="C127" i="2"/>
  <c r="F128" i="2"/>
  <c r="P128" i="2"/>
  <c r="I127" i="2"/>
  <c r="S127" i="2"/>
  <c r="T127" i="2"/>
  <c r="U127" i="2"/>
  <c r="V127" i="2"/>
  <c r="E128" i="2"/>
  <c r="D128" i="2"/>
  <c r="L128" i="2"/>
  <c r="M128" i="2"/>
  <c r="O128" i="2"/>
  <c r="Q128" i="2"/>
  <c r="R128" i="2"/>
  <c r="J129" i="2"/>
  <c r="W127" i="2"/>
  <c r="X127" i="2"/>
  <c r="C128" i="2"/>
  <c r="F129" i="2"/>
  <c r="P129" i="2"/>
  <c r="I128" i="2"/>
  <c r="S128" i="2"/>
  <c r="T128" i="2"/>
  <c r="U128" i="2"/>
  <c r="V128" i="2"/>
  <c r="E129" i="2"/>
  <c r="D129" i="2"/>
  <c r="L129" i="2"/>
  <c r="M129" i="2"/>
  <c r="O129" i="2"/>
  <c r="Q129" i="2"/>
  <c r="R129" i="2"/>
  <c r="J130" i="2"/>
  <c r="W128" i="2"/>
  <c r="X128" i="2"/>
  <c r="C129" i="2"/>
  <c r="F130" i="2"/>
  <c r="P130" i="2"/>
  <c r="I129" i="2"/>
  <c r="S129" i="2"/>
  <c r="T129" i="2"/>
  <c r="U129" i="2"/>
  <c r="V129" i="2"/>
  <c r="E130" i="2"/>
  <c r="D130" i="2"/>
  <c r="L130" i="2"/>
  <c r="M130" i="2"/>
  <c r="O130" i="2"/>
  <c r="Q130" i="2"/>
  <c r="R130" i="2"/>
  <c r="J131" i="2"/>
  <c r="W129" i="2"/>
  <c r="X129" i="2"/>
  <c r="C130" i="2"/>
  <c r="F131" i="2"/>
  <c r="P131" i="2"/>
  <c r="I130" i="2"/>
  <c r="S130" i="2"/>
  <c r="T130" i="2"/>
  <c r="U130" i="2"/>
  <c r="V130" i="2"/>
  <c r="E131" i="2"/>
  <c r="D131" i="2"/>
  <c r="L131" i="2"/>
  <c r="M131" i="2"/>
  <c r="O131" i="2"/>
  <c r="Q131" i="2"/>
  <c r="R131" i="2"/>
  <c r="J132" i="2"/>
  <c r="W130" i="2"/>
  <c r="X130" i="2"/>
  <c r="C131" i="2"/>
  <c r="F132" i="2"/>
  <c r="P132" i="2"/>
  <c r="I131" i="2"/>
  <c r="S131" i="2"/>
  <c r="T131" i="2"/>
  <c r="U131" i="2"/>
  <c r="V131" i="2"/>
  <c r="E132" i="2"/>
  <c r="D132" i="2"/>
  <c r="L132" i="2"/>
  <c r="M132" i="2"/>
  <c r="O132" i="2"/>
  <c r="Q132" i="2"/>
  <c r="R132" i="2"/>
  <c r="J133" i="2"/>
  <c r="W131" i="2"/>
  <c r="X131" i="2"/>
  <c r="C132" i="2"/>
  <c r="F133" i="2"/>
  <c r="P133" i="2"/>
  <c r="I132" i="2"/>
  <c r="S132" i="2"/>
  <c r="T132" i="2"/>
  <c r="U132" i="2"/>
  <c r="V132" i="2"/>
  <c r="E133" i="2"/>
  <c r="D133" i="2"/>
  <c r="L133" i="2"/>
  <c r="M133" i="2"/>
  <c r="O133" i="2"/>
  <c r="Q133" i="2"/>
  <c r="R133" i="2"/>
  <c r="J134" i="2"/>
  <c r="W132" i="2"/>
  <c r="X132" i="2"/>
  <c r="C133" i="2"/>
  <c r="F134" i="2"/>
  <c r="P134" i="2"/>
  <c r="I133" i="2"/>
  <c r="S133" i="2"/>
  <c r="T133" i="2"/>
  <c r="U133" i="2"/>
  <c r="V133" i="2"/>
  <c r="E134" i="2"/>
  <c r="D134" i="2"/>
  <c r="L134" i="2"/>
  <c r="M134" i="2"/>
  <c r="O134" i="2"/>
  <c r="Q134" i="2"/>
  <c r="R134" i="2"/>
  <c r="J135" i="2"/>
  <c r="W133" i="2"/>
  <c r="X133" i="2"/>
  <c r="C134" i="2"/>
  <c r="F135" i="2"/>
  <c r="P135" i="2"/>
  <c r="I134" i="2"/>
  <c r="S134" i="2"/>
  <c r="T134" i="2"/>
  <c r="U134" i="2"/>
  <c r="V134" i="2"/>
  <c r="E135" i="2"/>
  <c r="D135" i="2"/>
  <c r="L135" i="2"/>
  <c r="M135" i="2"/>
  <c r="O135" i="2"/>
  <c r="Q135" i="2"/>
  <c r="R135" i="2"/>
  <c r="J136" i="2"/>
  <c r="W134" i="2"/>
  <c r="X134" i="2"/>
  <c r="C135" i="2"/>
  <c r="F136" i="2"/>
  <c r="P136" i="2"/>
  <c r="I135" i="2"/>
  <c r="S135" i="2"/>
  <c r="T135" i="2"/>
  <c r="U135" i="2"/>
  <c r="V135" i="2"/>
  <c r="E136" i="2"/>
  <c r="D136" i="2"/>
  <c r="L136" i="2"/>
  <c r="M136" i="2"/>
  <c r="O136" i="2"/>
  <c r="Q136" i="2"/>
  <c r="R136" i="2"/>
  <c r="J137" i="2"/>
  <c r="W135" i="2"/>
  <c r="X135" i="2"/>
  <c r="C136" i="2"/>
  <c r="F137" i="2"/>
  <c r="P137" i="2"/>
  <c r="I136" i="2"/>
  <c r="S136" i="2"/>
  <c r="T136" i="2"/>
  <c r="U136" i="2"/>
  <c r="V136" i="2"/>
  <c r="E137" i="2"/>
  <c r="D137" i="2"/>
  <c r="L137" i="2"/>
  <c r="M137" i="2"/>
  <c r="O137" i="2"/>
  <c r="Q137" i="2"/>
  <c r="R137" i="2"/>
  <c r="J138" i="2"/>
  <c r="W136" i="2"/>
  <c r="X136" i="2"/>
  <c r="C137" i="2"/>
  <c r="F138" i="2"/>
  <c r="P138" i="2"/>
  <c r="I137" i="2"/>
  <c r="S137" i="2"/>
  <c r="T137" i="2"/>
  <c r="U137" i="2"/>
  <c r="V137" i="2"/>
  <c r="E138" i="2"/>
  <c r="D138" i="2"/>
  <c r="L138" i="2"/>
  <c r="M138" i="2"/>
  <c r="O138" i="2"/>
  <c r="Q138" i="2"/>
  <c r="R138" i="2"/>
  <c r="J139" i="2"/>
  <c r="W137" i="2"/>
  <c r="X137" i="2"/>
  <c r="C138" i="2"/>
  <c r="F139" i="2"/>
  <c r="P139" i="2"/>
  <c r="I138" i="2"/>
  <c r="S138" i="2"/>
  <c r="T138" i="2"/>
  <c r="U138" i="2"/>
  <c r="V138" i="2"/>
  <c r="E139" i="2"/>
  <c r="D139" i="2"/>
  <c r="L139" i="2"/>
  <c r="M139" i="2"/>
  <c r="O139" i="2"/>
  <c r="Q139" i="2"/>
  <c r="R139" i="2"/>
  <c r="J140" i="2"/>
  <c r="W138" i="2"/>
  <c r="X138" i="2"/>
  <c r="C139" i="2"/>
  <c r="F140" i="2"/>
  <c r="P140" i="2"/>
  <c r="I139" i="2"/>
  <c r="S139" i="2"/>
  <c r="T139" i="2"/>
  <c r="U139" i="2"/>
  <c r="V139" i="2"/>
  <c r="E140" i="2"/>
  <c r="D140" i="2"/>
  <c r="L140" i="2"/>
  <c r="M140" i="2"/>
  <c r="O140" i="2"/>
  <c r="Q140" i="2"/>
  <c r="R140" i="2"/>
  <c r="J141" i="2"/>
  <c r="W139" i="2"/>
  <c r="X139" i="2"/>
  <c r="C140" i="2"/>
  <c r="F141" i="2"/>
  <c r="P141" i="2"/>
  <c r="I140" i="2"/>
  <c r="S140" i="2"/>
  <c r="T140" i="2"/>
  <c r="U140" i="2"/>
  <c r="V140" i="2"/>
  <c r="E141" i="2"/>
  <c r="D141" i="2"/>
  <c r="L141" i="2"/>
  <c r="M141" i="2"/>
  <c r="O141" i="2"/>
  <c r="Q141" i="2"/>
  <c r="R141" i="2"/>
  <c r="J142" i="2"/>
  <c r="W140" i="2"/>
  <c r="X140" i="2"/>
  <c r="C141" i="2"/>
  <c r="F142" i="2"/>
  <c r="P142" i="2"/>
  <c r="I141" i="2"/>
  <c r="S141" i="2"/>
  <c r="T141" i="2"/>
  <c r="U141" i="2"/>
  <c r="V141" i="2"/>
  <c r="E142" i="2"/>
  <c r="D142" i="2"/>
  <c r="L142" i="2"/>
  <c r="M142" i="2"/>
  <c r="O142" i="2"/>
  <c r="Q142" i="2"/>
  <c r="R142" i="2"/>
  <c r="J143" i="2"/>
  <c r="W141" i="2"/>
  <c r="X141" i="2"/>
  <c r="C142" i="2"/>
  <c r="F143" i="2"/>
  <c r="P143" i="2"/>
  <c r="I142" i="2"/>
  <c r="S142" i="2"/>
  <c r="T142" i="2"/>
  <c r="U142" i="2"/>
  <c r="V142" i="2"/>
  <c r="E143" i="2"/>
  <c r="D143" i="2"/>
  <c r="L143" i="2"/>
  <c r="M143" i="2"/>
  <c r="O143" i="2"/>
  <c r="Q143" i="2"/>
  <c r="R143" i="2"/>
  <c r="J144" i="2"/>
  <c r="W142" i="2"/>
  <c r="X142" i="2"/>
  <c r="C143" i="2"/>
  <c r="F144" i="2"/>
  <c r="P144" i="2"/>
  <c r="I143" i="2"/>
  <c r="S143" i="2"/>
  <c r="T143" i="2"/>
  <c r="U143" i="2"/>
  <c r="V143" i="2"/>
  <c r="E144" i="2"/>
  <c r="D144" i="2"/>
  <c r="L144" i="2"/>
  <c r="M144" i="2"/>
  <c r="O144" i="2"/>
  <c r="Q144" i="2"/>
  <c r="R144" i="2"/>
  <c r="J145" i="2"/>
  <c r="W143" i="2"/>
  <c r="X143" i="2"/>
  <c r="C144" i="2"/>
  <c r="F145" i="2"/>
  <c r="P145" i="2"/>
  <c r="I144" i="2"/>
  <c r="S144" i="2"/>
  <c r="T144" i="2"/>
  <c r="U144" i="2"/>
  <c r="V144" i="2"/>
  <c r="E145" i="2"/>
  <c r="D145" i="2"/>
  <c r="L145" i="2"/>
  <c r="M145" i="2"/>
  <c r="O145" i="2"/>
  <c r="Q145" i="2"/>
  <c r="R145" i="2"/>
  <c r="J146" i="2"/>
  <c r="W144" i="2"/>
  <c r="X144" i="2"/>
  <c r="C145" i="2"/>
  <c r="F146" i="2"/>
  <c r="P146" i="2"/>
  <c r="I145" i="2"/>
  <c r="S145" i="2"/>
  <c r="T145" i="2"/>
  <c r="U145" i="2"/>
  <c r="V145" i="2"/>
  <c r="E146" i="2"/>
  <c r="D146" i="2"/>
  <c r="L146" i="2"/>
  <c r="M146" i="2"/>
  <c r="O146" i="2"/>
  <c r="Q146" i="2"/>
  <c r="R146" i="2"/>
  <c r="J147" i="2"/>
  <c r="W145" i="2"/>
  <c r="X145" i="2"/>
  <c r="C146" i="2"/>
  <c r="F147" i="2"/>
  <c r="P147" i="2"/>
  <c r="I146" i="2"/>
  <c r="S146" i="2"/>
  <c r="T146" i="2"/>
  <c r="U146" i="2"/>
  <c r="V146" i="2"/>
  <c r="E147" i="2"/>
  <c r="D147" i="2"/>
  <c r="L147" i="2"/>
  <c r="M147" i="2"/>
  <c r="O147" i="2"/>
  <c r="Q147" i="2"/>
  <c r="R147" i="2"/>
  <c r="J148" i="2"/>
  <c r="W146" i="2"/>
  <c r="X146" i="2"/>
  <c r="C147" i="2"/>
  <c r="F148" i="2"/>
  <c r="P148" i="2"/>
  <c r="I147" i="2"/>
  <c r="S147" i="2"/>
  <c r="T147" i="2"/>
  <c r="U147" i="2"/>
  <c r="V147" i="2"/>
  <c r="E148" i="2"/>
  <c r="D148" i="2"/>
  <c r="L148" i="2"/>
  <c r="M148" i="2"/>
  <c r="O148" i="2"/>
  <c r="Q148" i="2"/>
  <c r="R148" i="2"/>
  <c r="J149" i="2"/>
  <c r="W147" i="2"/>
  <c r="X147" i="2"/>
  <c r="C148" i="2"/>
  <c r="F149" i="2"/>
  <c r="P149" i="2"/>
  <c r="I148" i="2"/>
  <c r="S148" i="2"/>
  <c r="T148" i="2"/>
  <c r="U148" i="2"/>
  <c r="V148" i="2"/>
  <c r="E149" i="2"/>
  <c r="D149" i="2"/>
  <c r="L149" i="2"/>
  <c r="M149" i="2"/>
  <c r="O149" i="2"/>
  <c r="Q149" i="2"/>
  <c r="R149" i="2"/>
  <c r="J150" i="2"/>
  <c r="W148" i="2"/>
  <c r="X148" i="2"/>
  <c r="C149" i="2"/>
  <c r="F150" i="2"/>
  <c r="P150" i="2"/>
  <c r="I149" i="2"/>
  <c r="S149" i="2"/>
  <c r="T149" i="2"/>
  <c r="U149" i="2"/>
  <c r="V149" i="2"/>
  <c r="E150" i="2"/>
  <c r="D150" i="2"/>
  <c r="L150" i="2"/>
  <c r="M150" i="2"/>
  <c r="O150" i="2"/>
  <c r="Q150" i="2"/>
  <c r="R150" i="2"/>
  <c r="J151" i="2"/>
  <c r="W149" i="2"/>
  <c r="X149" i="2"/>
  <c r="C150" i="2"/>
  <c r="F151" i="2"/>
  <c r="P151" i="2"/>
  <c r="I150" i="2"/>
  <c r="S150" i="2"/>
  <c r="T150" i="2"/>
  <c r="U150" i="2"/>
  <c r="V150" i="2"/>
  <c r="E151" i="2"/>
  <c r="D151" i="2"/>
  <c r="L151" i="2"/>
  <c r="M151" i="2"/>
  <c r="O151" i="2"/>
  <c r="Q151" i="2"/>
  <c r="R151" i="2"/>
  <c r="J152" i="2"/>
  <c r="W150" i="2"/>
  <c r="X150" i="2"/>
  <c r="C151" i="2"/>
  <c r="F152" i="2"/>
  <c r="P152" i="2"/>
  <c r="I151" i="2"/>
  <c r="S151" i="2"/>
  <c r="T151" i="2"/>
  <c r="U151" i="2"/>
  <c r="V151" i="2"/>
  <c r="E152" i="2"/>
  <c r="D152" i="2"/>
  <c r="L152" i="2"/>
  <c r="M152" i="2"/>
  <c r="O152" i="2"/>
  <c r="Q152" i="2"/>
  <c r="R152" i="2"/>
  <c r="J153" i="2"/>
  <c r="W151" i="2"/>
  <c r="X151" i="2"/>
  <c r="C152" i="2"/>
  <c r="F153" i="2"/>
  <c r="P153" i="2"/>
  <c r="I152" i="2"/>
  <c r="S152" i="2"/>
  <c r="T152" i="2"/>
  <c r="U152" i="2"/>
  <c r="V152" i="2"/>
  <c r="E153" i="2"/>
  <c r="D153" i="2"/>
  <c r="L153" i="2"/>
  <c r="M153" i="2"/>
  <c r="O153" i="2"/>
  <c r="Q153" i="2"/>
  <c r="R153" i="2"/>
  <c r="J154" i="2"/>
  <c r="W152" i="2"/>
  <c r="X152" i="2"/>
  <c r="C153" i="2"/>
  <c r="F154" i="2"/>
  <c r="P154" i="2"/>
  <c r="I153" i="2"/>
  <c r="S153" i="2"/>
  <c r="T153" i="2"/>
  <c r="U153" i="2"/>
  <c r="V153" i="2"/>
  <c r="E154" i="2"/>
  <c r="D154" i="2"/>
  <c r="L154" i="2"/>
  <c r="M154" i="2"/>
  <c r="O154" i="2"/>
  <c r="Q154" i="2"/>
  <c r="R154" i="2"/>
  <c r="J155" i="2"/>
  <c r="W153" i="2"/>
  <c r="X153" i="2"/>
  <c r="C154" i="2"/>
  <c r="F155" i="2"/>
  <c r="P155" i="2"/>
  <c r="I154" i="2"/>
  <c r="S154" i="2"/>
  <c r="T154" i="2"/>
  <c r="U154" i="2"/>
  <c r="V154" i="2"/>
  <c r="E155" i="2"/>
  <c r="D155" i="2"/>
  <c r="L155" i="2"/>
  <c r="M155" i="2"/>
  <c r="O155" i="2"/>
  <c r="Q155" i="2"/>
  <c r="R155" i="2"/>
  <c r="J156" i="2"/>
  <c r="W154" i="2"/>
  <c r="X154" i="2"/>
  <c r="C155" i="2"/>
  <c r="F156" i="2"/>
  <c r="P156" i="2"/>
  <c r="I155" i="2"/>
  <c r="S155" i="2"/>
  <c r="T155" i="2"/>
  <c r="U155" i="2"/>
  <c r="V155" i="2"/>
  <c r="E156" i="2"/>
  <c r="D156" i="2"/>
  <c r="L156" i="2"/>
  <c r="M156" i="2"/>
  <c r="O156" i="2"/>
  <c r="Q156" i="2"/>
  <c r="R156" i="2"/>
  <c r="J157" i="2"/>
  <c r="W155" i="2"/>
  <c r="X155" i="2"/>
  <c r="C156" i="2"/>
  <c r="F157" i="2"/>
  <c r="P157" i="2"/>
  <c r="I156" i="2"/>
  <c r="S156" i="2"/>
  <c r="T156" i="2"/>
  <c r="U156" i="2"/>
  <c r="V156" i="2"/>
  <c r="E157" i="2"/>
  <c r="D157" i="2"/>
  <c r="L157" i="2"/>
  <c r="M157" i="2"/>
  <c r="O157" i="2"/>
  <c r="Q157" i="2"/>
  <c r="R157" i="2"/>
  <c r="J158" i="2"/>
  <c r="W156" i="2"/>
  <c r="X156" i="2"/>
  <c r="C157" i="2"/>
  <c r="F158" i="2"/>
  <c r="P158" i="2"/>
  <c r="I157" i="2"/>
  <c r="S157" i="2"/>
  <c r="T157" i="2"/>
  <c r="U157" i="2"/>
  <c r="V157" i="2"/>
  <c r="E158" i="2"/>
  <c r="D158" i="2"/>
  <c r="L158" i="2"/>
  <c r="M158" i="2"/>
  <c r="O158" i="2"/>
  <c r="Q158" i="2"/>
  <c r="R158" i="2"/>
  <c r="J159" i="2"/>
  <c r="W157" i="2"/>
  <c r="X157" i="2"/>
  <c r="C158" i="2"/>
  <c r="F159" i="2"/>
  <c r="P159" i="2"/>
  <c r="I158" i="2"/>
  <c r="S158" i="2"/>
  <c r="T158" i="2"/>
  <c r="U158" i="2"/>
  <c r="V158" i="2"/>
  <c r="E159" i="2"/>
  <c r="D159" i="2"/>
  <c r="L159" i="2"/>
  <c r="M159" i="2"/>
  <c r="O159" i="2"/>
  <c r="Q159" i="2"/>
  <c r="R159" i="2"/>
  <c r="J160" i="2"/>
  <c r="W158" i="2"/>
  <c r="X158" i="2"/>
  <c r="C159" i="2"/>
  <c r="F160" i="2"/>
  <c r="P160" i="2"/>
  <c r="I159" i="2"/>
  <c r="S159" i="2"/>
  <c r="T159" i="2"/>
  <c r="U159" i="2"/>
  <c r="V159" i="2"/>
  <c r="E160" i="2"/>
  <c r="D160" i="2"/>
  <c r="L160" i="2"/>
  <c r="M160" i="2"/>
  <c r="O160" i="2"/>
  <c r="Q160" i="2"/>
  <c r="R160" i="2"/>
  <c r="J161" i="2"/>
  <c r="W159" i="2"/>
  <c r="X159" i="2"/>
  <c r="C160" i="2"/>
  <c r="F161" i="2"/>
  <c r="P161" i="2"/>
  <c r="I160" i="2"/>
  <c r="S160" i="2"/>
  <c r="T160" i="2"/>
  <c r="U160" i="2"/>
  <c r="V160" i="2"/>
  <c r="E161" i="2"/>
  <c r="D161" i="2"/>
  <c r="L161" i="2"/>
  <c r="M161" i="2"/>
  <c r="O161" i="2"/>
  <c r="Q161" i="2"/>
  <c r="R161" i="2"/>
  <c r="J162" i="2"/>
  <c r="W160" i="2"/>
  <c r="X160" i="2"/>
  <c r="C161" i="2"/>
  <c r="F162" i="2"/>
  <c r="P162" i="2"/>
  <c r="I161" i="2"/>
  <c r="S161" i="2"/>
  <c r="T161" i="2"/>
  <c r="U161" i="2"/>
  <c r="V161" i="2"/>
  <c r="E162" i="2"/>
  <c r="D162" i="2"/>
  <c r="L162" i="2"/>
  <c r="M162" i="2"/>
  <c r="O162" i="2"/>
  <c r="Q162" i="2"/>
  <c r="R162" i="2"/>
  <c r="J163" i="2"/>
  <c r="W161" i="2"/>
  <c r="X161" i="2"/>
  <c r="C162" i="2"/>
  <c r="F163" i="2"/>
  <c r="P163" i="2"/>
  <c r="I162" i="2"/>
  <c r="S162" i="2"/>
  <c r="T162" i="2"/>
  <c r="U162" i="2"/>
  <c r="V162" i="2"/>
  <c r="E163" i="2"/>
  <c r="D163" i="2"/>
  <c r="L163" i="2"/>
  <c r="M163" i="2"/>
  <c r="O163" i="2"/>
  <c r="Q163" i="2"/>
  <c r="R163" i="2"/>
  <c r="J164" i="2"/>
  <c r="W162" i="2"/>
  <c r="X162" i="2"/>
  <c r="C163" i="2"/>
  <c r="F164" i="2"/>
  <c r="P164" i="2"/>
  <c r="I163" i="2"/>
  <c r="S163" i="2"/>
  <c r="T163" i="2"/>
  <c r="U163" i="2"/>
  <c r="V163" i="2"/>
  <c r="E164" i="2"/>
  <c r="D164" i="2"/>
  <c r="L164" i="2"/>
  <c r="M164" i="2"/>
  <c r="O164" i="2"/>
  <c r="Q164" i="2"/>
  <c r="R164" i="2"/>
  <c r="J165" i="2"/>
  <c r="W163" i="2"/>
  <c r="X163" i="2"/>
  <c r="C164" i="2"/>
  <c r="F165" i="2"/>
  <c r="P165" i="2"/>
  <c r="I164" i="2"/>
  <c r="S164" i="2"/>
  <c r="T164" i="2"/>
  <c r="U164" i="2"/>
  <c r="V164" i="2"/>
  <c r="E165" i="2"/>
  <c r="D165" i="2"/>
  <c r="L165" i="2"/>
  <c r="M165" i="2"/>
  <c r="O165" i="2"/>
  <c r="Q165" i="2"/>
  <c r="R165" i="2"/>
  <c r="J166" i="2"/>
  <c r="W164" i="2"/>
  <c r="X164" i="2"/>
  <c r="C165" i="2"/>
  <c r="F166" i="2"/>
  <c r="P166" i="2"/>
  <c r="I165" i="2"/>
  <c r="S165" i="2"/>
  <c r="T165" i="2"/>
  <c r="U165" i="2"/>
  <c r="V165" i="2"/>
  <c r="E166" i="2"/>
  <c r="D166" i="2"/>
  <c r="L166" i="2"/>
  <c r="M166" i="2"/>
  <c r="O166" i="2"/>
  <c r="Q166" i="2"/>
  <c r="R166" i="2"/>
  <c r="J167" i="2"/>
  <c r="W165" i="2"/>
  <c r="X165" i="2"/>
  <c r="C166" i="2"/>
  <c r="F167" i="2"/>
  <c r="P167" i="2"/>
  <c r="I166" i="2"/>
  <c r="S166" i="2"/>
  <c r="T166" i="2"/>
  <c r="U166" i="2"/>
  <c r="V166" i="2"/>
  <c r="E167" i="2"/>
  <c r="D167" i="2"/>
  <c r="L167" i="2"/>
  <c r="M167" i="2"/>
  <c r="O167" i="2"/>
  <c r="Q167" i="2"/>
  <c r="R167" i="2"/>
  <c r="J168" i="2"/>
  <c r="W166" i="2"/>
  <c r="X166" i="2"/>
  <c r="C167" i="2"/>
  <c r="F168" i="2"/>
  <c r="P168" i="2"/>
  <c r="I167" i="2"/>
  <c r="S167" i="2"/>
  <c r="T167" i="2"/>
  <c r="U167" i="2"/>
  <c r="V167" i="2"/>
  <c r="E168" i="2"/>
  <c r="D168" i="2"/>
  <c r="L168" i="2"/>
  <c r="M168" i="2"/>
  <c r="O168" i="2"/>
  <c r="Q168" i="2"/>
  <c r="R168" i="2"/>
  <c r="J169" i="2"/>
  <c r="W167" i="2"/>
  <c r="X167" i="2"/>
  <c r="C168" i="2"/>
  <c r="F169" i="2"/>
  <c r="P169" i="2"/>
  <c r="I168" i="2"/>
  <c r="S168" i="2"/>
  <c r="T168" i="2"/>
  <c r="U168" i="2"/>
  <c r="V168" i="2"/>
  <c r="E169" i="2"/>
  <c r="D169" i="2"/>
  <c r="L169" i="2"/>
  <c r="M169" i="2"/>
  <c r="O169" i="2"/>
  <c r="Q169" i="2"/>
  <c r="R169" i="2"/>
  <c r="J170" i="2"/>
  <c r="W168" i="2"/>
  <c r="X168" i="2"/>
  <c r="C169" i="2"/>
  <c r="F170" i="2"/>
  <c r="P170" i="2"/>
  <c r="I169" i="2"/>
  <c r="S169" i="2"/>
  <c r="T169" i="2"/>
  <c r="U169" i="2"/>
  <c r="V169" i="2"/>
  <c r="E170" i="2"/>
  <c r="D170" i="2"/>
  <c r="L170" i="2"/>
  <c r="M170" i="2"/>
  <c r="O170" i="2"/>
  <c r="Q170" i="2"/>
  <c r="R170" i="2"/>
  <c r="J171" i="2"/>
  <c r="W169" i="2"/>
  <c r="X169" i="2"/>
  <c r="C170" i="2"/>
  <c r="F171" i="2"/>
  <c r="P171" i="2"/>
  <c r="I170" i="2"/>
  <c r="S170" i="2"/>
  <c r="T170" i="2"/>
  <c r="U170" i="2"/>
  <c r="V170" i="2"/>
  <c r="E171" i="2"/>
  <c r="D171" i="2"/>
  <c r="L171" i="2"/>
  <c r="M171" i="2"/>
  <c r="O171" i="2"/>
  <c r="Q171" i="2"/>
  <c r="R171" i="2"/>
  <c r="J172" i="2"/>
  <c r="W170" i="2"/>
  <c r="X170" i="2"/>
  <c r="C171" i="2"/>
  <c r="F172" i="2"/>
  <c r="P172" i="2"/>
  <c r="I171" i="2"/>
  <c r="S171" i="2"/>
  <c r="T171" i="2"/>
  <c r="U171" i="2"/>
  <c r="V171" i="2"/>
  <c r="E172" i="2"/>
  <c r="D172" i="2"/>
  <c r="L172" i="2"/>
  <c r="M172" i="2"/>
  <c r="O172" i="2"/>
  <c r="Q172" i="2"/>
  <c r="R172" i="2"/>
  <c r="J173" i="2"/>
  <c r="W171" i="2"/>
  <c r="X171" i="2"/>
  <c r="C172" i="2"/>
  <c r="F173" i="2"/>
  <c r="P173" i="2"/>
  <c r="I172" i="2"/>
  <c r="S172" i="2"/>
  <c r="T172" i="2"/>
  <c r="U172" i="2"/>
  <c r="V172" i="2"/>
  <c r="E173" i="2"/>
  <c r="D173" i="2"/>
  <c r="L173" i="2"/>
  <c r="M173" i="2"/>
  <c r="O173" i="2"/>
  <c r="Q173" i="2"/>
  <c r="R173" i="2"/>
  <c r="J174" i="2"/>
  <c r="W172" i="2"/>
  <c r="X172" i="2"/>
  <c r="C173" i="2"/>
  <c r="F174" i="2"/>
  <c r="P174" i="2"/>
  <c r="I173" i="2"/>
  <c r="S173" i="2"/>
  <c r="T173" i="2"/>
  <c r="U173" i="2"/>
  <c r="V173" i="2"/>
  <c r="E174" i="2"/>
  <c r="D174" i="2"/>
  <c r="L174" i="2"/>
  <c r="M174" i="2"/>
  <c r="O174" i="2"/>
  <c r="Q174" i="2"/>
  <c r="R174" i="2"/>
  <c r="J175" i="2"/>
  <c r="W173" i="2"/>
  <c r="X173" i="2"/>
  <c r="C174" i="2"/>
  <c r="F175" i="2"/>
  <c r="P175" i="2"/>
  <c r="I174" i="2"/>
  <c r="S174" i="2"/>
  <c r="T174" i="2"/>
  <c r="U174" i="2"/>
  <c r="V174" i="2"/>
  <c r="E175" i="2"/>
  <c r="D175" i="2"/>
  <c r="L175" i="2"/>
  <c r="M175" i="2"/>
  <c r="O175" i="2"/>
  <c r="Q175" i="2"/>
  <c r="R175" i="2"/>
  <c r="J176" i="2"/>
  <c r="W174" i="2"/>
  <c r="X174" i="2"/>
  <c r="C175" i="2"/>
  <c r="F176" i="2"/>
  <c r="P176" i="2"/>
  <c r="I175" i="2"/>
  <c r="S175" i="2"/>
  <c r="T175" i="2"/>
  <c r="U175" i="2"/>
  <c r="V175" i="2"/>
  <c r="E176" i="2"/>
  <c r="D176" i="2"/>
  <c r="L176" i="2"/>
  <c r="M176" i="2"/>
  <c r="O176" i="2"/>
  <c r="Q176" i="2"/>
  <c r="R176" i="2"/>
  <c r="J177" i="2"/>
  <c r="W175" i="2"/>
  <c r="X175" i="2"/>
  <c r="C176" i="2"/>
  <c r="F177" i="2"/>
  <c r="P177" i="2"/>
  <c r="I176" i="2"/>
  <c r="S176" i="2"/>
  <c r="T176" i="2"/>
  <c r="U176" i="2"/>
  <c r="V176" i="2"/>
  <c r="E177" i="2"/>
  <c r="D177" i="2"/>
  <c r="L177" i="2"/>
  <c r="M177" i="2"/>
  <c r="O177" i="2"/>
  <c r="Q177" i="2"/>
  <c r="R177" i="2"/>
  <c r="J178" i="2"/>
  <c r="W176" i="2"/>
  <c r="X176" i="2"/>
  <c r="C177" i="2"/>
  <c r="F178" i="2"/>
  <c r="P178" i="2"/>
  <c r="I177" i="2"/>
  <c r="S177" i="2"/>
  <c r="T177" i="2"/>
  <c r="U177" i="2"/>
  <c r="V177" i="2"/>
  <c r="E178" i="2"/>
  <c r="D178" i="2"/>
  <c r="L178" i="2"/>
  <c r="M178" i="2"/>
  <c r="O178" i="2"/>
  <c r="Q178" i="2"/>
  <c r="R178" i="2"/>
  <c r="J179" i="2"/>
  <c r="W177" i="2"/>
  <c r="X177" i="2"/>
  <c r="C178" i="2"/>
  <c r="F179" i="2"/>
  <c r="P179" i="2"/>
  <c r="I178" i="2"/>
  <c r="S178" i="2"/>
  <c r="T178" i="2"/>
  <c r="U178" i="2"/>
  <c r="V178" i="2"/>
  <c r="E179" i="2"/>
  <c r="D179" i="2"/>
  <c r="L179" i="2"/>
  <c r="M179" i="2"/>
  <c r="O179" i="2"/>
  <c r="Q179" i="2"/>
  <c r="R179" i="2"/>
  <c r="J180" i="2"/>
  <c r="W178" i="2"/>
  <c r="X178" i="2"/>
  <c r="C179" i="2"/>
  <c r="F180" i="2"/>
  <c r="P180" i="2"/>
  <c r="I179" i="2"/>
  <c r="S179" i="2"/>
  <c r="T179" i="2"/>
  <c r="U179" i="2"/>
  <c r="V179" i="2"/>
  <c r="E180" i="2"/>
  <c r="D180" i="2"/>
  <c r="L180" i="2"/>
  <c r="M180" i="2"/>
  <c r="O180" i="2"/>
  <c r="Q180" i="2"/>
  <c r="R180" i="2"/>
  <c r="J181" i="2"/>
  <c r="W179" i="2"/>
  <c r="X179" i="2"/>
  <c r="C180" i="2"/>
  <c r="F181" i="2"/>
  <c r="P181" i="2"/>
  <c r="I180" i="2"/>
  <c r="S180" i="2"/>
  <c r="T180" i="2"/>
  <c r="U180" i="2"/>
  <c r="V180" i="2"/>
  <c r="E181" i="2"/>
  <c r="D181" i="2"/>
  <c r="L181" i="2"/>
  <c r="M181" i="2"/>
  <c r="O181" i="2"/>
  <c r="Q181" i="2"/>
  <c r="R181" i="2"/>
  <c r="J182" i="2"/>
  <c r="W180" i="2"/>
  <c r="X180" i="2"/>
  <c r="C181" i="2"/>
  <c r="F182" i="2"/>
  <c r="P182" i="2"/>
  <c r="I181" i="2"/>
  <c r="S181" i="2"/>
  <c r="T181" i="2"/>
  <c r="U181" i="2"/>
  <c r="V181" i="2"/>
  <c r="E182" i="2"/>
  <c r="D182" i="2"/>
  <c r="L182" i="2"/>
  <c r="M182" i="2"/>
  <c r="O182" i="2"/>
  <c r="Q182" i="2"/>
  <c r="R182" i="2"/>
  <c r="J183" i="2"/>
  <c r="W181" i="2"/>
  <c r="X181" i="2"/>
  <c r="C182" i="2"/>
  <c r="F183" i="2"/>
  <c r="P183" i="2"/>
  <c r="I182" i="2"/>
  <c r="S182" i="2"/>
  <c r="T182" i="2"/>
  <c r="U182" i="2"/>
  <c r="V182" i="2"/>
  <c r="E183" i="2"/>
  <c r="D183" i="2"/>
  <c r="L183" i="2"/>
  <c r="M183" i="2"/>
  <c r="O183" i="2"/>
  <c r="Q183" i="2"/>
  <c r="R183" i="2"/>
  <c r="J184" i="2"/>
  <c r="W182" i="2"/>
  <c r="X182" i="2"/>
  <c r="C183" i="2"/>
  <c r="F184" i="2"/>
  <c r="P184" i="2"/>
  <c r="I183" i="2"/>
  <c r="S183" i="2"/>
  <c r="T183" i="2"/>
  <c r="U183" i="2"/>
  <c r="V183" i="2"/>
  <c r="E184" i="2"/>
  <c r="D184" i="2"/>
  <c r="L184" i="2"/>
  <c r="M184" i="2"/>
  <c r="O184" i="2"/>
  <c r="Q184" i="2"/>
  <c r="R184" i="2"/>
  <c r="J185" i="2"/>
  <c r="W183" i="2"/>
  <c r="X183" i="2"/>
  <c r="C184" i="2"/>
  <c r="F185" i="2"/>
  <c r="P185" i="2"/>
  <c r="I184" i="2"/>
  <c r="S184" i="2"/>
  <c r="T184" i="2"/>
  <c r="U184" i="2"/>
  <c r="V184" i="2"/>
  <c r="E185" i="2"/>
  <c r="D185" i="2"/>
  <c r="L185" i="2"/>
  <c r="M185" i="2"/>
  <c r="O185" i="2"/>
  <c r="Q185" i="2"/>
  <c r="R185" i="2"/>
  <c r="J186" i="2"/>
  <c r="W184" i="2"/>
  <c r="X184" i="2"/>
  <c r="C185" i="2"/>
  <c r="F186" i="2"/>
  <c r="P186" i="2"/>
  <c r="I185" i="2"/>
  <c r="S185" i="2"/>
  <c r="T185" i="2"/>
  <c r="U185" i="2"/>
  <c r="V185" i="2"/>
  <c r="E186" i="2"/>
  <c r="D186" i="2"/>
  <c r="L186" i="2"/>
  <c r="M186" i="2"/>
  <c r="O186" i="2"/>
  <c r="Q186" i="2"/>
  <c r="R186" i="2"/>
  <c r="J187" i="2"/>
  <c r="W185" i="2"/>
  <c r="X185" i="2"/>
  <c r="C186" i="2"/>
  <c r="F187" i="2"/>
  <c r="P187" i="2"/>
  <c r="I186" i="2"/>
  <c r="S186" i="2"/>
  <c r="T186" i="2"/>
  <c r="U186" i="2"/>
  <c r="V186" i="2"/>
  <c r="E187" i="2"/>
  <c r="D187" i="2"/>
  <c r="L187" i="2"/>
  <c r="M187" i="2"/>
  <c r="O187" i="2"/>
  <c r="Q187" i="2"/>
  <c r="R187" i="2"/>
  <c r="J188" i="2"/>
  <c r="W186" i="2"/>
  <c r="X186" i="2"/>
  <c r="C187" i="2"/>
  <c r="F188" i="2"/>
  <c r="P188" i="2"/>
  <c r="I187" i="2"/>
  <c r="S187" i="2"/>
  <c r="T187" i="2"/>
  <c r="U187" i="2"/>
  <c r="V187" i="2"/>
  <c r="E188" i="2"/>
  <c r="D188" i="2"/>
  <c r="L188" i="2"/>
  <c r="M188" i="2"/>
  <c r="O188" i="2"/>
  <c r="Q188" i="2"/>
  <c r="R188" i="2"/>
  <c r="J189" i="2"/>
  <c r="W187" i="2"/>
  <c r="X187" i="2"/>
  <c r="C188" i="2"/>
  <c r="F189" i="2"/>
  <c r="P189" i="2"/>
  <c r="I188" i="2"/>
  <c r="S188" i="2"/>
  <c r="T188" i="2"/>
  <c r="U188" i="2"/>
  <c r="V188" i="2"/>
  <c r="E189" i="2"/>
  <c r="D189" i="2"/>
  <c r="L189" i="2"/>
  <c r="M189" i="2"/>
  <c r="O189" i="2"/>
  <c r="Q189" i="2"/>
  <c r="R189" i="2"/>
  <c r="J190" i="2"/>
  <c r="W188" i="2"/>
  <c r="X188" i="2"/>
  <c r="C189" i="2"/>
  <c r="F190" i="2"/>
  <c r="P190" i="2"/>
  <c r="I189" i="2"/>
  <c r="S189" i="2"/>
  <c r="T189" i="2"/>
  <c r="U189" i="2"/>
  <c r="V189" i="2"/>
  <c r="E190" i="2"/>
  <c r="D190" i="2"/>
  <c r="L190" i="2"/>
  <c r="M190" i="2"/>
  <c r="O190" i="2"/>
  <c r="Q190" i="2"/>
  <c r="R190" i="2"/>
  <c r="J191" i="2"/>
  <c r="W189" i="2"/>
  <c r="X189" i="2"/>
  <c r="C190" i="2"/>
  <c r="F191" i="2"/>
  <c r="P191" i="2"/>
  <c r="I190" i="2"/>
  <c r="S190" i="2"/>
  <c r="T190" i="2"/>
  <c r="U190" i="2"/>
  <c r="V190" i="2"/>
  <c r="E191" i="2"/>
  <c r="D191" i="2"/>
  <c r="L191" i="2"/>
  <c r="M191" i="2"/>
  <c r="O191" i="2"/>
  <c r="Q191" i="2"/>
  <c r="R191" i="2"/>
  <c r="J192" i="2"/>
  <c r="W190" i="2"/>
  <c r="X190" i="2"/>
  <c r="C191" i="2"/>
  <c r="F192" i="2"/>
  <c r="P192" i="2"/>
  <c r="I191" i="2"/>
  <c r="S191" i="2"/>
  <c r="T191" i="2"/>
  <c r="U191" i="2"/>
  <c r="V191" i="2"/>
  <c r="E192" i="2"/>
  <c r="D192" i="2"/>
  <c r="L192" i="2"/>
  <c r="M192" i="2"/>
  <c r="O192" i="2"/>
  <c r="Q192" i="2"/>
  <c r="R192" i="2"/>
  <c r="J193" i="2"/>
  <c r="W191" i="2"/>
  <c r="X191" i="2"/>
  <c r="C192" i="2"/>
  <c r="F193" i="2"/>
  <c r="P193" i="2"/>
  <c r="I192" i="2"/>
  <c r="S192" i="2"/>
  <c r="T192" i="2"/>
  <c r="U192" i="2"/>
  <c r="V192" i="2"/>
  <c r="E193" i="2"/>
  <c r="D193" i="2"/>
  <c r="L193" i="2"/>
  <c r="M193" i="2"/>
  <c r="O193" i="2"/>
  <c r="Q193" i="2"/>
  <c r="R193" i="2"/>
  <c r="J194" i="2"/>
  <c r="W192" i="2"/>
  <c r="X192" i="2"/>
  <c r="C193" i="2"/>
  <c r="F194" i="2"/>
  <c r="P194" i="2"/>
  <c r="I193" i="2"/>
  <c r="S193" i="2"/>
  <c r="T193" i="2"/>
  <c r="U193" i="2"/>
  <c r="V193" i="2"/>
  <c r="E194" i="2"/>
  <c r="D194" i="2"/>
  <c r="L194" i="2"/>
  <c r="M194" i="2"/>
  <c r="O194" i="2"/>
  <c r="Q194" i="2"/>
  <c r="R194" i="2"/>
  <c r="J195" i="2"/>
  <c r="W193" i="2"/>
  <c r="X193" i="2"/>
  <c r="C194" i="2"/>
  <c r="F195" i="2"/>
  <c r="P195" i="2"/>
  <c r="I194" i="2"/>
  <c r="S194" i="2"/>
  <c r="T194" i="2"/>
  <c r="U194" i="2"/>
  <c r="V194" i="2"/>
  <c r="E195" i="2"/>
  <c r="D195" i="2"/>
  <c r="L195" i="2"/>
  <c r="M195" i="2"/>
  <c r="O195" i="2"/>
  <c r="Q195" i="2"/>
  <c r="R195" i="2"/>
  <c r="J196" i="2"/>
  <c r="W194" i="2"/>
  <c r="X194" i="2"/>
  <c r="C195" i="2"/>
  <c r="F196" i="2"/>
  <c r="P196" i="2"/>
  <c r="I195" i="2"/>
  <c r="S195" i="2"/>
  <c r="T195" i="2"/>
  <c r="U195" i="2"/>
  <c r="V195" i="2"/>
  <c r="E196" i="2"/>
  <c r="D196" i="2"/>
  <c r="L196" i="2"/>
  <c r="M196" i="2"/>
  <c r="O196" i="2"/>
  <c r="Q196" i="2"/>
  <c r="R196" i="2"/>
  <c r="J197" i="2"/>
  <c r="W195" i="2"/>
  <c r="X195" i="2"/>
  <c r="C196" i="2"/>
  <c r="F197" i="2"/>
  <c r="P197" i="2"/>
  <c r="I196" i="2"/>
  <c r="S196" i="2"/>
  <c r="T196" i="2"/>
  <c r="U196" i="2"/>
  <c r="V196" i="2"/>
  <c r="E197" i="2"/>
  <c r="D197" i="2"/>
  <c r="L197" i="2"/>
  <c r="M197" i="2"/>
  <c r="O197" i="2"/>
  <c r="Q197" i="2"/>
  <c r="R197" i="2"/>
  <c r="J198" i="2"/>
  <c r="W196" i="2"/>
  <c r="X196" i="2"/>
  <c r="C197" i="2"/>
  <c r="F198" i="2"/>
  <c r="P198" i="2"/>
  <c r="I197" i="2"/>
  <c r="S197" i="2"/>
  <c r="T197" i="2"/>
  <c r="U197" i="2"/>
  <c r="V197" i="2"/>
  <c r="E198" i="2"/>
  <c r="D198" i="2"/>
  <c r="L198" i="2"/>
  <c r="M198" i="2"/>
  <c r="O198" i="2"/>
  <c r="Q198" i="2"/>
  <c r="R198" i="2"/>
  <c r="J199" i="2"/>
  <c r="W197" i="2"/>
  <c r="X197" i="2"/>
  <c r="C198" i="2"/>
  <c r="F199" i="2"/>
  <c r="P199" i="2"/>
  <c r="I198" i="2"/>
  <c r="S198" i="2"/>
  <c r="T198" i="2"/>
  <c r="U198" i="2"/>
  <c r="V198" i="2"/>
  <c r="E199" i="2"/>
  <c r="D199" i="2"/>
  <c r="L199" i="2"/>
  <c r="M199" i="2"/>
  <c r="O199" i="2"/>
  <c r="Q199" i="2"/>
  <c r="R199" i="2"/>
  <c r="J200" i="2"/>
  <c r="W198" i="2"/>
  <c r="X198" i="2"/>
  <c r="C199" i="2"/>
  <c r="F200" i="2"/>
  <c r="P200" i="2"/>
  <c r="I199" i="2"/>
  <c r="S199" i="2"/>
  <c r="T199" i="2"/>
  <c r="U199" i="2"/>
  <c r="V199" i="2"/>
  <c r="E200" i="2"/>
  <c r="D200" i="2"/>
  <c r="L200" i="2"/>
  <c r="M200" i="2"/>
  <c r="O200" i="2"/>
  <c r="Q200" i="2"/>
  <c r="R200" i="2"/>
  <c r="J201" i="2"/>
  <c r="W199" i="2"/>
  <c r="X199" i="2"/>
  <c r="C200" i="2"/>
  <c r="F201" i="2"/>
  <c r="P201" i="2"/>
  <c r="I200" i="2"/>
  <c r="S200" i="2"/>
  <c r="T200" i="2"/>
  <c r="U200" i="2"/>
  <c r="V200" i="2"/>
  <c r="E201" i="2"/>
  <c r="D201" i="2"/>
  <c r="L201" i="2"/>
  <c r="M201" i="2"/>
  <c r="O201" i="2"/>
  <c r="Q201" i="2"/>
  <c r="R201" i="2"/>
  <c r="J202" i="2"/>
  <c r="W200" i="2"/>
  <c r="X200" i="2"/>
  <c r="C201" i="2"/>
  <c r="F202" i="2"/>
  <c r="P202" i="2"/>
  <c r="I201" i="2"/>
  <c r="S201" i="2"/>
  <c r="T201" i="2"/>
  <c r="U201" i="2"/>
  <c r="V201" i="2"/>
  <c r="E202" i="2"/>
  <c r="D202" i="2"/>
  <c r="L202" i="2"/>
  <c r="M202" i="2"/>
  <c r="O202" i="2"/>
  <c r="Q202" i="2"/>
  <c r="R202" i="2"/>
  <c r="J203" i="2"/>
  <c r="W201" i="2"/>
  <c r="X201" i="2"/>
  <c r="C202" i="2"/>
  <c r="F203" i="2"/>
  <c r="P203" i="2"/>
  <c r="I202" i="2"/>
  <c r="S202" i="2"/>
  <c r="T202" i="2"/>
  <c r="U202" i="2"/>
  <c r="V202" i="2"/>
  <c r="E203" i="2"/>
  <c r="D203" i="2"/>
  <c r="L203" i="2"/>
  <c r="M203" i="2"/>
  <c r="O203" i="2"/>
  <c r="Q203" i="2"/>
  <c r="R203" i="2"/>
  <c r="J204" i="2"/>
  <c r="W202" i="2"/>
  <c r="X202" i="2"/>
  <c r="C203" i="2"/>
  <c r="F204" i="2"/>
  <c r="P204" i="2"/>
  <c r="I203" i="2"/>
  <c r="S203" i="2"/>
  <c r="T203" i="2"/>
  <c r="U203" i="2"/>
  <c r="V203" i="2"/>
  <c r="E204" i="2"/>
  <c r="D204" i="2"/>
  <c r="L204" i="2"/>
  <c r="M204" i="2"/>
  <c r="O204" i="2"/>
  <c r="Q204" i="2"/>
  <c r="R204" i="2"/>
  <c r="J205" i="2"/>
  <c r="W203" i="2"/>
  <c r="X203" i="2"/>
  <c r="C204" i="2"/>
  <c r="F205" i="2"/>
  <c r="P205" i="2"/>
  <c r="I204" i="2"/>
  <c r="S204" i="2"/>
  <c r="T204" i="2"/>
  <c r="U204" i="2"/>
  <c r="V204" i="2"/>
  <c r="E205" i="2"/>
  <c r="D205" i="2"/>
  <c r="L205" i="2"/>
  <c r="M205" i="2"/>
  <c r="O205" i="2"/>
  <c r="Q205" i="2"/>
  <c r="R205" i="2"/>
  <c r="J206" i="2"/>
  <c r="W204" i="2"/>
  <c r="X204" i="2"/>
  <c r="C205" i="2"/>
  <c r="F206" i="2"/>
  <c r="P206" i="2"/>
  <c r="I205" i="2"/>
  <c r="S205" i="2"/>
  <c r="T205" i="2"/>
  <c r="U205" i="2"/>
  <c r="V205" i="2"/>
  <c r="E206" i="2"/>
  <c r="D206" i="2"/>
  <c r="L206" i="2"/>
  <c r="M206" i="2"/>
  <c r="O206" i="2"/>
  <c r="Q206" i="2"/>
  <c r="R206" i="2"/>
  <c r="J207" i="2"/>
  <c r="W205" i="2"/>
  <c r="X205" i="2"/>
  <c r="C206" i="2"/>
  <c r="F207" i="2"/>
  <c r="P207" i="2"/>
  <c r="I206" i="2"/>
  <c r="S206" i="2"/>
  <c r="T206" i="2"/>
  <c r="U206" i="2"/>
  <c r="V206" i="2"/>
  <c r="E207" i="2"/>
  <c r="D207" i="2"/>
  <c r="L207" i="2"/>
  <c r="M207" i="2"/>
  <c r="O207" i="2"/>
  <c r="Q207" i="2"/>
  <c r="R207" i="2"/>
  <c r="J208" i="2"/>
  <c r="W206" i="2"/>
  <c r="X206" i="2"/>
  <c r="C207" i="2"/>
  <c r="F208" i="2"/>
  <c r="P208" i="2"/>
  <c r="I207" i="2"/>
  <c r="S207" i="2"/>
  <c r="T207" i="2"/>
  <c r="U207" i="2"/>
  <c r="V207" i="2"/>
  <c r="E208" i="2"/>
  <c r="D208" i="2"/>
  <c r="L208" i="2"/>
  <c r="M208" i="2"/>
  <c r="O208" i="2"/>
  <c r="Q208" i="2"/>
  <c r="R208" i="2"/>
  <c r="J209" i="2"/>
  <c r="W207" i="2"/>
  <c r="X207" i="2"/>
  <c r="C208" i="2"/>
  <c r="F209" i="2"/>
  <c r="P209" i="2"/>
  <c r="I208" i="2"/>
  <c r="S208" i="2"/>
  <c r="T208" i="2"/>
  <c r="U208" i="2"/>
  <c r="V208" i="2"/>
  <c r="E209" i="2"/>
  <c r="D209" i="2"/>
  <c r="L209" i="2"/>
  <c r="M209" i="2"/>
  <c r="O209" i="2"/>
  <c r="Q209" i="2"/>
  <c r="R209" i="2"/>
  <c r="J210" i="2"/>
  <c r="W208" i="2"/>
  <c r="X208" i="2"/>
  <c r="C209" i="2"/>
  <c r="F210" i="2"/>
  <c r="P210" i="2"/>
  <c r="I209" i="2"/>
  <c r="S209" i="2"/>
  <c r="T209" i="2"/>
  <c r="U209" i="2"/>
  <c r="V209" i="2"/>
  <c r="E210" i="2"/>
  <c r="D210" i="2"/>
  <c r="L210" i="2"/>
  <c r="M210" i="2"/>
  <c r="O210" i="2"/>
  <c r="Q210" i="2"/>
  <c r="R210" i="2"/>
  <c r="J211" i="2"/>
  <c r="W209" i="2"/>
  <c r="X209" i="2"/>
  <c r="C210" i="2"/>
  <c r="F211" i="2"/>
  <c r="P211" i="2"/>
  <c r="I210" i="2"/>
  <c r="S210" i="2"/>
  <c r="T210" i="2"/>
  <c r="U210" i="2"/>
  <c r="V210" i="2"/>
  <c r="E211" i="2"/>
  <c r="D211" i="2"/>
  <c r="L211" i="2"/>
  <c r="M211" i="2"/>
  <c r="O211" i="2"/>
  <c r="Q211" i="2"/>
  <c r="R211" i="2"/>
  <c r="J212" i="2"/>
  <c r="W210" i="2"/>
  <c r="X210" i="2"/>
  <c r="C211" i="2"/>
  <c r="F212" i="2"/>
  <c r="P212" i="2"/>
  <c r="I211" i="2"/>
  <c r="S211" i="2"/>
  <c r="T211" i="2"/>
  <c r="U211" i="2"/>
  <c r="V211" i="2"/>
  <c r="E212" i="2"/>
  <c r="D212" i="2"/>
  <c r="L212" i="2"/>
  <c r="M212" i="2"/>
  <c r="O212" i="2"/>
  <c r="Q212" i="2"/>
  <c r="R212" i="2"/>
  <c r="J213" i="2"/>
  <c r="W211" i="2"/>
  <c r="X211" i="2"/>
  <c r="C212" i="2"/>
  <c r="F213" i="2"/>
  <c r="P213" i="2"/>
  <c r="I212" i="2"/>
  <c r="S212" i="2"/>
  <c r="T212" i="2"/>
  <c r="U212" i="2"/>
  <c r="V212" i="2"/>
  <c r="E213" i="2"/>
  <c r="D213" i="2"/>
  <c r="L213" i="2"/>
  <c r="M213" i="2"/>
  <c r="O213" i="2"/>
  <c r="Q213" i="2"/>
  <c r="R213" i="2"/>
  <c r="J214" i="2"/>
  <c r="W212" i="2"/>
  <c r="X212" i="2"/>
  <c r="C213" i="2"/>
  <c r="F214" i="2"/>
  <c r="P214" i="2"/>
  <c r="I213" i="2"/>
  <c r="S213" i="2"/>
  <c r="T213" i="2"/>
  <c r="U213" i="2"/>
  <c r="V213" i="2"/>
  <c r="E214" i="2"/>
  <c r="D214" i="2"/>
  <c r="L214" i="2"/>
  <c r="M214" i="2"/>
  <c r="O214" i="2"/>
  <c r="Q214" i="2"/>
  <c r="R214" i="2"/>
  <c r="J215" i="2"/>
  <c r="W213" i="2"/>
  <c r="X213" i="2"/>
  <c r="C214" i="2"/>
  <c r="F215" i="2"/>
  <c r="P215" i="2"/>
  <c r="I214" i="2"/>
  <c r="S214" i="2"/>
  <c r="T214" i="2"/>
  <c r="U214" i="2"/>
  <c r="V214" i="2"/>
  <c r="E215" i="2"/>
  <c r="D215" i="2"/>
  <c r="L215" i="2"/>
  <c r="M215" i="2"/>
  <c r="O215" i="2"/>
  <c r="Q215" i="2"/>
  <c r="R215" i="2"/>
  <c r="J216" i="2"/>
  <c r="W214" i="2"/>
  <c r="X214" i="2"/>
  <c r="C215" i="2"/>
  <c r="F216" i="2"/>
  <c r="P216" i="2"/>
  <c r="I215" i="2"/>
  <c r="S215" i="2"/>
  <c r="T215" i="2"/>
  <c r="U215" i="2"/>
  <c r="V215" i="2"/>
  <c r="E216" i="2"/>
  <c r="D216" i="2"/>
  <c r="L216" i="2"/>
  <c r="M216" i="2"/>
  <c r="O216" i="2"/>
  <c r="Q216" i="2"/>
  <c r="R216" i="2"/>
  <c r="J217" i="2"/>
  <c r="W215" i="2"/>
  <c r="X215" i="2"/>
  <c r="C216" i="2"/>
  <c r="F217" i="2"/>
  <c r="P217" i="2"/>
  <c r="I216" i="2"/>
  <c r="S216" i="2"/>
  <c r="T216" i="2"/>
  <c r="U216" i="2"/>
  <c r="V216" i="2"/>
  <c r="E217" i="2"/>
  <c r="D217" i="2"/>
  <c r="L217" i="2"/>
  <c r="M217" i="2"/>
  <c r="O217" i="2"/>
  <c r="Q217" i="2"/>
  <c r="R217" i="2"/>
  <c r="J218" i="2"/>
  <c r="W216" i="2"/>
  <c r="X216" i="2"/>
  <c r="C217" i="2"/>
  <c r="F218" i="2"/>
  <c r="P218" i="2"/>
  <c r="I217" i="2"/>
  <c r="S217" i="2"/>
  <c r="T217" i="2"/>
  <c r="U217" i="2"/>
  <c r="V217" i="2"/>
  <c r="E218" i="2"/>
  <c r="D218" i="2"/>
  <c r="L218" i="2"/>
  <c r="M218" i="2"/>
  <c r="O218" i="2"/>
  <c r="Q218" i="2"/>
  <c r="R218" i="2"/>
  <c r="J219" i="2"/>
  <c r="W217" i="2"/>
  <c r="X217" i="2"/>
  <c r="C218" i="2"/>
  <c r="F219" i="2"/>
  <c r="P219" i="2"/>
  <c r="I218" i="2"/>
  <c r="S218" i="2"/>
  <c r="T218" i="2"/>
  <c r="U218" i="2"/>
  <c r="V218" i="2"/>
  <c r="E219" i="2"/>
  <c r="D219" i="2"/>
  <c r="L219" i="2"/>
  <c r="M219" i="2"/>
  <c r="O219" i="2"/>
  <c r="Q219" i="2"/>
  <c r="R219" i="2"/>
  <c r="J220" i="2"/>
  <c r="W218" i="2"/>
  <c r="X218" i="2"/>
  <c r="C219" i="2"/>
  <c r="F220" i="2"/>
  <c r="P220" i="2"/>
  <c r="I219" i="2"/>
  <c r="S219" i="2"/>
  <c r="T219" i="2"/>
  <c r="U219" i="2"/>
  <c r="V219" i="2"/>
  <c r="E220" i="2"/>
  <c r="D220" i="2"/>
  <c r="L220" i="2"/>
  <c r="M220" i="2"/>
  <c r="O220" i="2"/>
  <c r="Q220" i="2"/>
  <c r="R220" i="2"/>
  <c r="J221" i="2"/>
  <c r="W219" i="2"/>
  <c r="X219" i="2"/>
  <c r="C220" i="2"/>
  <c r="F221" i="2"/>
  <c r="P221" i="2"/>
  <c r="I220" i="2"/>
  <c r="S220" i="2"/>
  <c r="T220" i="2"/>
  <c r="U220" i="2"/>
  <c r="V220" i="2"/>
  <c r="E221" i="2"/>
  <c r="D221" i="2"/>
  <c r="L221" i="2"/>
  <c r="M221" i="2"/>
  <c r="O221" i="2"/>
  <c r="Q221" i="2"/>
  <c r="R221" i="2"/>
  <c r="J222" i="2"/>
  <c r="W220" i="2"/>
  <c r="X220" i="2"/>
  <c r="C221" i="2"/>
  <c r="F222" i="2"/>
  <c r="P222" i="2"/>
  <c r="I221" i="2"/>
  <c r="S221" i="2"/>
  <c r="T221" i="2"/>
  <c r="U221" i="2"/>
  <c r="V221" i="2"/>
  <c r="E222" i="2"/>
  <c r="D222" i="2"/>
  <c r="L222" i="2"/>
  <c r="M222" i="2"/>
  <c r="O222" i="2"/>
  <c r="Q222" i="2"/>
  <c r="R222" i="2"/>
  <c r="J223" i="2"/>
  <c r="W221" i="2"/>
  <c r="X221" i="2"/>
  <c r="C222" i="2"/>
  <c r="F223" i="2"/>
  <c r="P223" i="2"/>
  <c r="I222" i="2"/>
  <c r="S222" i="2"/>
  <c r="T222" i="2"/>
  <c r="U222" i="2"/>
  <c r="V222" i="2"/>
  <c r="E223" i="2"/>
  <c r="D223" i="2"/>
  <c r="L223" i="2"/>
  <c r="M223" i="2"/>
  <c r="O223" i="2"/>
  <c r="Q223" i="2"/>
  <c r="R223" i="2"/>
  <c r="J224" i="2"/>
  <c r="W222" i="2"/>
  <c r="X222" i="2"/>
  <c r="C223" i="2"/>
  <c r="F224" i="2"/>
  <c r="P224" i="2"/>
  <c r="I223" i="2"/>
  <c r="S223" i="2"/>
  <c r="T223" i="2"/>
  <c r="U223" i="2"/>
  <c r="V223" i="2"/>
  <c r="E224" i="2"/>
  <c r="D224" i="2"/>
  <c r="L224" i="2"/>
  <c r="M224" i="2"/>
  <c r="O224" i="2"/>
  <c r="Q224" i="2"/>
  <c r="R224" i="2"/>
  <c r="J225" i="2"/>
  <c r="W223" i="2"/>
  <c r="X223" i="2"/>
  <c r="C224" i="2"/>
  <c r="F225" i="2"/>
  <c r="P225" i="2"/>
  <c r="I224" i="2"/>
  <c r="S224" i="2"/>
  <c r="T224" i="2"/>
  <c r="U224" i="2"/>
  <c r="V224" i="2"/>
  <c r="E225" i="2"/>
  <c r="D225" i="2"/>
  <c r="L225" i="2"/>
  <c r="M225" i="2"/>
  <c r="O225" i="2"/>
  <c r="Q225" i="2"/>
  <c r="R225" i="2"/>
  <c r="J226" i="2"/>
  <c r="W224" i="2"/>
  <c r="X224" i="2"/>
  <c r="C225" i="2"/>
  <c r="F226" i="2"/>
  <c r="P226" i="2"/>
  <c r="I225" i="2"/>
  <c r="S225" i="2"/>
  <c r="T225" i="2"/>
  <c r="U225" i="2"/>
  <c r="V225" i="2"/>
  <c r="E226" i="2"/>
  <c r="D226" i="2"/>
  <c r="L226" i="2"/>
  <c r="M226" i="2"/>
  <c r="O226" i="2"/>
  <c r="Q226" i="2"/>
  <c r="R226" i="2"/>
  <c r="J227" i="2"/>
  <c r="W225" i="2"/>
  <c r="X225" i="2"/>
  <c r="C226" i="2"/>
  <c r="F227" i="2"/>
  <c r="P227" i="2"/>
  <c r="I226" i="2"/>
  <c r="S226" i="2"/>
  <c r="T226" i="2"/>
  <c r="U226" i="2"/>
  <c r="V226" i="2"/>
  <c r="E227" i="2"/>
  <c r="D227" i="2"/>
  <c r="L227" i="2"/>
  <c r="M227" i="2"/>
  <c r="O227" i="2"/>
  <c r="Q227" i="2"/>
  <c r="R227" i="2"/>
  <c r="J228" i="2"/>
  <c r="W226" i="2"/>
  <c r="X226" i="2"/>
  <c r="C227" i="2"/>
  <c r="F228" i="2"/>
  <c r="P228" i="2"/>
  <c r="I227" i="2"/>
  <c r="S227" i="2"/>
  <c r="T227" i="2"/>
  <c r="U227" i="2"/>
  <c r="V227" i="2"/>
  <c r="E228" i="2"/>
  <c r="D228" i="2"/>
  <c r="L228" i="2"/>
  <c r="M228" i="2"/>
  <c r="O228" i="2"/>
  <c r="Q228" i="2"/>
  <c r="R228" i="2"/>
  <c r="J229" i="2"/>
  <c r="W227" i="2"/>
  <c r="X227" i="2"/>
  <c r="C228" i="2"/>
  <c r="F229" i="2"/>
  <c r="P229" i="2"/>
  <c r="I228" i="2"/>
  <c r="S228" i="2"/>
  <c r="T228" i="2"/>
  <c r="U228" i="2"/>
  <c r="V228" i="2"/>
  <c r="E229" i="2"/>
  <c r="D229" i="2"/>
  <c r="L229" i="2"/>
  <c r="M229" i="2"/>
  <c r="O229" i="2"/>
  <c r="Q229" i="2"/>
  <c r="R229" i="2"/>
  <c r="J230" i="2"/>
  <c r="W228" i="2"/>
  <c r="X228" i="2"/>
  <c r="C229" i="2"/>
  <c r="F230" i="2"/>
  <c r="P230" i="2"/>
  <c r="I229" i="2"/>
  <c r="S229" i="2"/>
  <c r="T229" i="2"/>
  <c r="U229" i="2"/>
  <c r="V229" i="2"/>
  <c r="E230" i="2"/>
  <c r="D230" i="2"/>
  <c r="L230" i="2"/>
  <c r="M230" i="2"/>
  <c r="O230" i="2"/>
  <c r="Q230" i="2"/>
  <c r="R230" i="2"/>
  <c r="J231" i="2"/>
  <c r="W229" i="2"/>
  <c r="X229" i="2"/>
  <c r="C230" i="2"/>
  <c r="F231" i="2"/>
  <c r="P231" i="2"/>
  <c r="I230" i="2"/>
  <c r="S230" i="2"/>
  <c r="T230" i="2"/>
  <c r="U230" i="2"/>
  <c r="V230" i="2"/>
  <c r="E231" i="2"/>
  <c r="D231" i="2"/>
  <c r="L231" i="2"/>
  <c r="M231" i="2"/>
  <c r="O231" i="2"/>
  <c r="Q231" i="2"/>
  <c r="R231" i="2"/>
  <c r="J232" i="2"/>
  <c r="W230" i="2"/>
  <c r="X230" i="2"/>
  <c r="C231" i="2"/>
  <c r="F232" i="2"/>
  <c r="P232" i="2"/>
  <c r="I231" i="2"/>
  <c r="S231" i="2"/>
  <c r="T231" i="2"/>
  <c r="U231" i="2"/>
  <c r="V231" i="2"/>
  <c r="E232" i="2"/>
  <c r="D232" i="2"/>
  <c r="L232" i="2"/>
  <c r="M232" i="2"/>
  <c r="O232" i="2"/>
  <c r="Q232" i="2"/>
  <c r="R232" i="2"/>
  <c r="J233" i="2"/>
  <c r="W231" i="2"/>
  <c r="X231" i="2"/>
  <c r="C232" i="2"/>
  <c r="F233" i="2"/>
  <c r="P233" i="2"/>
  <c r="I232" i="2"/>
  <c r="S232" i="2"/>
  <c r="T232" i="2"/>
  <c r="U232" i="2"/>
  <c r="V232" i="2"/>
  <c r="E233" i="2"/>
  <c r="D233" i="2"/>
  <c r="L233" i="2"/>
  <c r="M233" i="2"/>
  <c r="O233" i="2"/>
  <c r="Q233" i="2"/>
  <c r="R233" i="2"/>
  <c r="J234" i="2"/>
  <c r="W232" i="2"/>
  <c r="X232" i="2"/>
  <c r="C233" i="2"/>
  <c r="F234" i="2"/>
  <c r="P234" i="2"/>
  <c r="I233" i="2"/>
  <c r="S233" i="2"/>
  <c r="T233" i="2"/>
  <c r="U233" i="2"/>
  <c r="V233" i="2"/>
  <c r="E234" i="2"/>
  <c r="D234" i="2"/>
  <c r="L234" i="2"/>
  <c r="M234" i="2"/>
  <c r="O234" i="2"/>
  <c r="Q234" i="2"/>
  <c r="R234" i="2"/>
  <c r="J235" i="2"/>
  <c r="W233" i="2"/>
  <c r="X233" i="2"/>
  <c r="C234" i="2"/>
  <c r="F235" i="2"/>
  <c r="P235" i="2"/>
  <c r="I234" i="2"/>
  <c r="S234" i="2"/>
  <c r="T234" i="2"/>
  <c r="U234" i="2"/>
  <c r="V234" i="2"/>
  <c r="E235" i="2"/>
  <c r="D235" i="2"/>
  <c r="L235" i="2"/>
  <c r="M235" i="2"/>
  <c r="O235" i="2"/>
  <c r="Q235" i="2"/>
  <c r="R235" i="2"/>
  <c r="J236" i="2"/>
  <c r="W234" i="2"/>
  <c r="X234" i="2"/>
  <c r="C235" i="2"/>
  <c r="F236" i="2"/>
  <c r="P236" i="2"/>
  <c r="I235" i="2"/>
  <c r="S235" i="2"/>
  <c r="T235" i="2"/>
  <c r="U235" i="2"/>
  <c r="V235" i="2"/>
  <c r="E236" i="2"/>
  <c r="D236" i="2"/>
  <c r="L236" i="2"/>
  <c r="M236" i="2"/>
  <c r="O236" i="2"/>
  <c r="Q236" i="2"/>
  <c r="R236" i="2"/>
  <c r="J237" i="2"/>
  <c r="W235" i="2"/>
  <c r="X235" i="2"/>
  <c r="C236" i="2"/>
  <c r="F237" i="2"/>
  <c r="P237" i="2"/>
  <c r="I236" i="2"/>
  <c r="S236" i="2"/>
  <c r="T236" i="2"/>
  <c r="U236" i="2"/>
  <c r="V236" i="2"/>
  <c r="E237" i="2"/>
  <c r="D237" i="2"/>
  <c r="L237" i="2"/>
  <c r="M237" i="2"/>
  <c r="O237" i="2"/>
  <c r="Q237" i="2"/>
  <c r="R237" i="2"/>
  <c r="J238" i="2"/>
  <c r="W236" i="2"/>
  <c r="X236" i="2"/>
  <c r="C237" i="2"/>
  <c r="F238" i="2"/>
  <c r="P238" i="2"/>
  <c r="I237" i="2"/>
  <c r="S237" i="2"/>
  <c r="T237" i="2"/>
  <c r="U237" i="2"/>
  <c r="V237" i="2"/>
  <c r="E238" i="2"/>
  <c r="D238" i="2"/>
  <c r="L238" i="2"/>
  <c r="M238" i="2"/>
  <c r="O238" i="2"/>
  <c r="Q238" i="2"/>
  <c r="R238" i="2"/>
  <c r="J239" i="2"/>
  <c r="W237" i="2"/>
  <c r="X237" i="2"/>
  <c r="C238" i="2"/>
  <c r="F239" i="2"/>
  <c r="P239" i="2"/>
  <c r="I238" i="2"/>
  <c r="S238" i="2"/>
  <c r="T238" i="2"/>
  <c r="U238" i="2"/>
  <c r="V238" i="2"/>
  <c r="E239" i="2"/>
  <c r="D239" i="2"/>
  <c r="L239" i="2"/>
  <c r="M239" i="2"/>
  <c r="O239" i="2"/>
  <c r="Q239" i="2"/>
  <c r="R239" i="2"/>
  <c r="J240" i="2"/>
  <c r="W238" i="2"/>
  <c r="X238" i="2"/>
  <c r="C239" i="2"/>
  <c r="F240" i="2"/>
  <c r="P240" i="2"/>
  <c r="I239" i="2"/>
  <c r="S239" i="2"/>
  <c r="T239" i="2"/>
  <c r="U239" i="2"/>
  <c r="V239" i="2"/>
  <c r="E240" i="2"/>
  <c r="D240" i="2"/>
  <c r="L240" i="2"/>
  <c r="M240" i="2"/>
  <c r="O240" i="2"/>
  <c r="Q240" i="2"/>
  <c r="R240" i="2"/>
  <c r="J241" i="2"/>
  <c r="W239" i="2"/>
  <c r="X239" i="2"/>
  <c r="C240" i="2"/>
  <c r="F241" i="2"/>
  <c r="P241" i="2"/>
  <c r="I240" i="2"/>
  <c r="S240" i="2"/>
  <c r="T240" i="2"/>
  <c r="U240" i="2"/>
  <c r="V240" i="2"/>
  <c r="E241" i="2"/>
  <c r="D241" i="2"/>
  <c r="L241" i="2"/>
  <c r="M241" i="2"/>
  <c r="O241" i="2"/>
  <c r="Q241" i="2"/>
  <c r="R241" i="2"/>
  <c r="J242" i="2"/>
  <c r="W240" i="2"/>
  <c r="X240" i="2"/>
  <c r="C241" i="2"/>
  <c r="F242" i="2"/>
  <c r="P242" i="2"/>
  <c r="I241" i="2"/>
  <c r="S241" i="2"/>
  <c r="T241" i="2"/>
  <c r="U241" i="2"/>
  <c r="V241" i="2"/>
  <c r="E242" i="2"/>
  <c r="D242" i="2"/>
  <c r="L242" i="2"/>
  <c r="M242" i="2"/>
  <c r="O242" i="2"/>
  <c r="Q242" i="2"/>
  <c r="R242" i="2"/>
  <c r="J243" i="2"/>
  <c r="W241" i="2"/>
  <c r="X241" i="2"/>
  <c r="C242" i="2"/>
  <c r="F243" i="2"/>
  <c r="P243" i="2"/>
  <c r="I242" i="2"/>
  <c r="S242" i="2"/>
  <c r="T242" i="2"/>
  <c r="U242" i="2"/>
  <c r="V242" i="2"/>
  <c r="E243" i="2"/>
  <c r="D243" i="2"/>
  <c r="L243" i="2"/>
  <c r="M243" i="2"/>
  <c r="O243" i="2"/>
  <c r="Q243" i="2"/>
  <c r="R243" i="2"/>
  <c r="J244" i="2"/>
  <c r="W242" i="2"/>
  <c r="X242" i="2"/>
  <c r="C243" i="2"/>
  <c r="F244" i="2"/>
  <c r="P244" i="2"/>
  <c r="I243" i="2"/>
  <c r="S243" i="2"/>
  <c r="T243" i="2"/>
  <c r="U243" i="2"/>
  <c r="V243" i="2"/>
  <c r="E244" i="2"/>
  <c r="D244" i="2"/>
  <c r="L244" i="2"/>
  <c r="M244" i="2"/>
  <c r="O244" i="2"/>
  <c r="Q244" i="2"/>
  <c r="R244" i="2"/>
  <c r="J245" i="2"/>
  <c r="W243" i="2"/>
  <c r="X243" i="2"/>
  <c r="C244" i="2"/>
  <c r="F245" i="2"/>
  <c r="P245" i="2"/>
  <c r="I244" i="2"/>
  <c r="S244" i="2"/>
  <c r="T244" i="2"/>
  <c r="U244" i="2"/>
  <c r="V244" i="2"/>
  <c r="E245" i="2"/>
  <c r="D245" i="2"/>
  <c r="L245" i="2"/>
  <c r="M245" i="2"/>
  <c r="O245" i="2"/>
  <c r="Q245" i="2"/>
  <c r="R245" i="2"/>
  <c r="J246" i="2"/>
  <c r="W244" i="2"/>
  <c r="X244" i="2"/>
  <c r="C245" i="2"/>
  <c r="F246" i="2"/>
  <c r="P246" i="2"/>
  <c r="I245" i="2"/>
  <c r="S245" i="2"/>
  <c r="T245" i="2"/>
  <c r="U245" i="2"/>
  <c r="V245" i="2"/>
  <c r="E246" i="2"/>
  <c r="D246" i="2"/>
  <c r="L246" i="2"/>
  <c r="M246" i="2"/>
  <c r="O246" i="2"/>
  <c r="Q246" i="2"/>
  <c r="R246" i="2"/>
  <c r="J247" i="2"/>
  <c r="W245" i="2"/>
  <c r="X245" i="2"/>
  <c r="C246" i="2"/>
  <c r="F247" i="2"/>
  <c r="P247" i="2"/>
  <c r="I246" i="2"/>
  <c r="S246" i="2"/>
  <c r="T246" i="2"/>
  <c r="U246" i="2"/>
  <c r="V246" i="2"/>
  <c r="E247" i="2"/>
  <c r="D247" i="2"/>
  <c r="L247" i="2"/>
  <c r="M247" i="2"/>
  <c r="O247" i="2"/>
  <c r="Q247" i="2"/>
  <c r="R247" i="2"/>
  <c r="J248" i="2"/>
  <c r="W246" i="2"/>
  <c r="X246" i="2"/>
  <c r="C247" i="2"/>
  <c r="F248" i="2"/>
  <c r="P248" i="2"/>
  <c r="I247" i="2"/>
  <c r="S247" i="2"/>
  <c r="T247" i="2"/>
  <c r="U247" i="2"/>
  <c r="V247" i="2"/>
  <c r="E248" i="2"/>
  <c r="D248" i="2"/>
  <c r="L248" i="2"/>
  <c r="M248" i="2"/>
  <c r="O248" i="2"/>
  <c r="Q248" i="2"/>
  <c r="R248" i="2"/>
  <c r="J249" i="2"/>
  <c r="W247" i="2"/>
  <c r="X247" i="2"/>
  <c r="C248" i="2"/>
  <c r="F249" i="2"/>
  <c r="P249" i="2"/>
  <c r="I248" i="2"/>
  <c r="S248" i="2"/>
  <c r="T248" i="2"/>
  <c r="U248" i="2"/>
  <c r="V248" i="2"/>
  <c r="E249" i="2"/>
  <c r="D249" i="2"/>
  <c r="L249" i="2"/>
  <c r="M249" i="2"/>
  <c r="O249" i="2"/>
  <c r="Q249" i="2"/>
  <c r="R249" i="2"/>
  <c r="J250" i="2"/>
  <c r="W248" i="2"/>
  <c r="X248" i="2"/>
  <c r="C249" i="2"/>
  <c r="F250" i="2"/>
  <c r="P250" i="2"/>
  <c r="I249" i="2"/>
  <c r="S249" i="2"/>
  <c r="T249" i="2"/>
  <c r="U249" i="2"/>
  <c r="V249" i="2"/>
  <c r="E250" i="2"/>
  <c r="D250" i="2"/>
  <c r="L250" i="2"/>
  <c r="M250" i="2"/>
  <c r="O250" i="2"/>
  <c r="Q250" i="2"/>
  <c r="R250" i="2"/>
  <c r="J251" i="2"/>
  <c r="W249" i="2"/>
  <c r="X249" i="2"/>
  <c r="C250" i="2"/>
  <c r="F251" i="2"/>
  <c r="P251" i="2"/>
  <c r="I250" i="2"/>
  <c r="S250" i="2"/>
  <c r="T250" i="2"/>
  <c r="U250" i="2"/>
  <c r="V250" i="2"/>
  <c r="E251" i="2"/>
  <c r="D251" i="2"/>
  <c r="L251" i="2"/>
  <c r="M251" i="2"/>
  <c r="O251" i="2"/>
  <c r="Q251" i="2"/>
  <c r="R251" i="2"/>
  <c r="J252" i="2"/>
  <c r="W250" i="2"/>
  <c r="X250" i="2"/>
  <c r="C251" i="2"/>
  <c r="F252" i="2"/>
  <c r="P252" i="2"/>
  <c r="I251" i="2"/>
  <c r="S251" i="2"/>
  <c r="T251" i="2"/>
  <c r="U251" i="2"/>
  <c r="V251" i="2"/>
  <c r="E252" i="2"/>
  <c r="D252" i="2"/>
  <c r="L252" i="2"/>
  <c r="M252" i="2"/>
  <c r="O252" i="2"/>
  <c r="Q252" i="2"/>
  <c r="R252" i="2"/>
  <c r="J253" i="2"/>
  <c r="W251" i="2"/>
  <c r="X251" i="2"/>
  <c r="C252" i="2"/>
  <c r="F253" i="2"/>
  <c r="P253" i="2"/>
  <c r="I252" i="2"/>
  <c r="S252" i="2"/>
  <c r="T252" i="2"/>
  <c r="U252" i="2"/>
  <c r="V252" i="2"/>
  <c r="E253" i="2"/>
  <c r="D253" i="2"/>
  <c r="L253" i="2"/>
  <c r="M253" i="2"/>
  <c r="O253" i="2"/>
  <c r="Q253" i="2"/>
  <c r="R253" i="2"/>
  <c r="J254" i="2"/>
  <c r="W252" i="2"/>
  <c r="X252" i="2"/>
  <c r="C253" i="2"/>
  <c r="F254" i="2"/>
  <c r="P254" i="2"/>
  <c r="I253" i="2"/>
  <c r="S253" i="2"/>
  <c r="T253" i="2"/>
  <c r="U253" i="2"/>
  <c r="V253" i="2"/>
  <c r="E254" i="2"/>
  <c r="D254" i="2"/>
  <c r="L254" i="2"/>
  <c r="M254" i="2"/>
  <c r="O254" i="2"/>
  <c r="Q254" i="2"/>
  <c r="R254" i="2"/>
  <c r="J255" i="2"/>
  <c r="W253" i="2"/>
  <c r="X253" i="2"/>
  <c r="C254" i="2"/>
  <c r="F255" i="2"/>
  <c r="P255" i="2"/>
  <c r="I254" i="2"/>
  <c r="S254" i="2"/>
  <c r="T254" i="2"/>
  <c r="U254" i="2"/>
  <c r="V254" i="2"/>
  <c r="E255" i="2"/>
  <c r="D255" i="2"/>
  <c r="L255" i="2"/>
  <c r="M255" i="2"/>
  <c r="O255" i="2"/>
  <c r="Q255" i="2"/>
  <c r="R255" i="2"/>
  <c r="J256" i="2"/>
  <c r="W254" i="2"/>
  <c r="X254" i="2"/>
  <c r="C255" i="2"/>
  <c r="F256" i="2"/>
  <c r="P256" i="2"/>
  <c r="I255" i="2"/>
  <c r="S255" i="2"/>
  <c r="T255" i="2"/>
  <c r="U255" i="2"/>
  <c r="V255" i="2"/>
  <c r="E256" i="2"/>
  <c r="D256" i="2"/>
  <c r="L256" i="2"/>
  <c r="M256" i="2"/>
  <c r="O256" i="2"/>
  <c r="Q256" i="2"/>
  <c r="R256" i="2"/>
  <c r="J257" i="2"/>
  <c r="W255" i="2"/>
  <c r="X255" i="2"/>
  <c r="C256" i="2"/>
  <c r="F257" i="2"/>
  <c r="P257" i="2"/>
  <c r="I256" i="2"/>
  <c r="S256" i="2"/>
  <c r="T256" i="2"/>
  <c r="U256" i="2"/>
  <c r="V256" i="2"/>
  <c r="E257" i="2"/>
  <c r="D257" i="2"/>
  <c r="L257" i="2"/>
  <c r="M257" i="2"/>
  <c r="O257" i="2"/>
  <c r="Q257" i="2"/>
  <c r="R257" i="2"/>
  <c r="J258" i="2"/>
  <c r="W256" i="2"/>
  <c r="X256" i="2"/>
  <c r="C257" i="2"/>
  <c r="F258" i="2"/>
  <c r="P258" i="2"/>
  <c r="I257" i="2"/>
  <c r="S257" i="2"/>
  <c r="T257" i="2"/>
  <c r="U257" i="2"/>
  <c r="V257" i="2"/>
  <c r="E258" i="2"/>
  <c r="D258" i="2"/>
  <c r="L258" i="2"/>
  <c r="M258" i="2"/>
  <c r="O258" i="2"/>
  <c r="Q258" i="2"/>
  <c r="R258" i="2"/>
  <c r="J259" i="2"/>
  <c r="W257" i="2"/>
  <c r="X257" i="2"/>
  <c r="C258" i="2"/>
  <c r="F259" i="2"/>
  <c r="P259" i="2"/>
  <c r="I258" i="2"/>
  <c r="S258" i="2"/>
  <c r="T258" i="2"/>
  <c r="U258" i="2"/>
  <c r="V258" i="2"/>
  <c r="E259" i="2"/>
  <c r="D259" i="2"/>
  <c r="L259" i="2"/>
  <c r="M259" i="2"/>
  <c r="O259" i="2"/>
  <c r="Q259" i="2"/>
  <c r="R259" i="2"/>
  <c r="J260" i="2"/>
  <c r="W258" i="2"/>
  <c r="X258" i="2"/>
  <c r="C259" i="2"/>
  <c r="F260" i="2"/>
  <c r="P260" i="2"/>
  <c r="I259" i="2"/>
  <c r="S259" i="2"/>
  <c r="T259" i="2"/>
  <c r="U259" i="2"/>
  <c r="V259" i="2"/>
  <c r="E260" i="2"/>
  <c r="D260" i="2"/>
  <c r="L260" i="2"/>
  <c r="M260" i="2"/>
  <c r="O260" i="2"/>
  <c r="Q260" i="2"/>
  <c r="R260" i="2"/>
  <c r="J261" i="2"/>
  <c r="W259" i="2"/>
  <c r="X259" i="2"/>
  <c r="C260" i="2"/>
  <c r="F261" i="2"/>
  <c r="P261" i="2"/>
  <c r="I260" i="2"/>
  <c r="S260" i="2"/>
  <c r="T260" i="2"/>
  <c r="U260" i="2"/>
  <c r="V260" i="2"/>
  <c r="E261" i="2"/>
  <c r="D261" i="2"/>
  <c r="L261" i="2"/>
  <c r="M261" i="2"/>
  <c r="O261" i="2"/>
  <c r="Q261" i="2"/>
  <c r="R261" i="2"/>
  <c r="J262" i="2"/>
  <c r="W260" i="2"/>
  <c r="X260" i="2"/>
  <c r="C261" i="2"/>
  <c r="F262" i="2"/>
  <c r="P262" i="2"/>
  <c r="I261" i="2"/>
  <c r="S261" i="2"/>
  <c r="T261" i="2"/>
  <c r="U261" i="2"/>
  <c r="V261" i="2"/>
  <c r="E262" i="2"/>
  <c r="D262" i="2"/>
  <c r="L262" i="2"/>
  <c r="M262" i="2"/>
  <c r="O262" i="2"/>
  <c r="Q262" i="2"/>
  <c r="R262" i="2"/>
  <c r="J263" i="2"/>
  <c r="W261" i="2"/>
  <c r="X261" i="2"/>
  <c r="C262" i="2"/>
  <c r="F263" i="2"/>
  <c r="P263" i="2"/>
  <c r="I262" i="2"/>
  <c r="S262" i="2"/>
  <c r="T262" i="2"/>
  <c r="U262" i="2"/>
  <c r="V262" i="2"/>
  <c r="E263" i="2"/>
  <c r="D263" i="2"/>
  <c r="L263" i="2"/>
  <c r="M263" i="2"/>
  <c r="O263" i="2"/>
  <c r="Q263" i="2"/>
  <c r="R263" i="2"/>
  <c r="J264" i="2"/>
  <c r="W262" i="2"/>
  <c r="X262" i="2"/>
  <c r="C263" i="2"/>
  <c r="F264" i="2"/>
  <c r="P264" i="2"/>
  <c r="I263" i="2"/>
  <c r="S263" i="2"/>
  <c r="T263" i="2"/>
  <c r="U263" i="2"/>
  <c r="V263" i="2"/>
  <c r="E264" i="2"/>
  <c r="D264" i="2"/>
  <c r="L264" i="2"/>
  <c r="M264" i="2"/>
  <c r="O264" i="2"/>
  <c r="Q264" i="2"/>
  <c r="R264" i="2"/>
  <c r="J265" i="2"/>
  <c r="W263" i="2"/>
  <c r="X263" i="2"/>
  <c r="C264" i="2"/>
  <c r="F265" i="2"/>
  <c r="P265" i="2"/>
  <c r="I264" i="2"/>
  <c r="S264" i="2"/>
  <c r="T264" i="2"/>
  <c r="U264" i="2"/>
  <c r="V264" i="2"/>
  <c r="E265" i="2"/>
  <c r="D265" i="2"/>
  <c r="L265" i="2"/>
  <c r="M265" i="2"/>
  <c r="O265" i="2"/>
  <c r="Q265" i="2"/>
  <c r="R265" i="2"/>
  <c r="J266" i="2"/>
  <c r="W264" i="2"/>
  <c r="X264" i="2"/>
  <c r="C265" i="2"/>
  <c r="F266" i="2"/>
  <c r="P266" i="2"/>
  <c r="I265" i="2"/>
  <c r="S265" i="2"/>
  <c r="T265" i="2"/>
  <c r="U265" i="2"/>
  <c r="V265" i="2"/>
  <c r="E266" i="2"/>
  <c r="D266" i="2"/>
  <c r="L266" i="2"/>
  <c r="M266" i="2"/>
  <c r="O266" i="2"/>
  <c r="Q266" i="2"/>
  <c r="R266" i="2"/>
  <c r="J267" i="2"/>
  <c r="W265" i="2"/>
  <c r="X265" i="2"/>
  <c r="C266" i="2"/>
  <c r="F267" i="2"/>
  <c r="P267" i="2"/>
  <c r="I266" i="2"/>
  <c r="S266" i="2"/>
  <c r="T266" i="2"/>
  <c r="U266" i="2"/>
  <c r="V266" i="2"/>
  <c r="E267" i="2"/>
  <c r="D267" i="2"/>
  <c r="L267" i="2"/>
  <c r="M267" i="2"/>
  <c r="O267" i="2"/>
  <c r="Q267" i="2"/>
  <c r="R267" i="2"/>
  <c r="J268" i="2"/>
  <c r="W266" i="2"/>
  <c r="X266" i="2"/>
  <c r="C267" i="2"/>
  <c r="F268" i="2"/>
  <c r="P268" i="2"/>
  <c r="I267" i="2"/>
  <c r="S267" i="2"/>
  <c r="T267" i="2"/>
  <c r="U267" i="2"/>
  <c r="V267" i="2"/>
  <c r="E268" i="2"/>
  <c r="D268" i="2"/>
  <c r="L268" i="2"/>
  <c r="M268" i="2"/>
  <c r="O268" i="2"/>
  <c r="Q268" i="2"/>
  <c r="R268" i="2"/>
  <c r="J269" i="2"/>
  <c r="W267" i="2"/>
  <c r="X267" i="2"/>
  <c r="C268" i="2"/>
  <c r="F269" i="2"/>
  <c r="P269" i="2"/>
  <c r="I268" i="2"/>
  <c r="S268" i="2"/>
  <c r="T268" i="2"/>
  <c r="U268" i="2"/>
  <c r="V268" i="2"/>
  <c r="E269" i="2"/>
  <c r="D269" i="2"/>
  <c r="L269" i="2"/>
  <c r="M269" i="2"/>
  <c r="O269" i="2"/>
  <c r="Q269" i="2"/>
  <c r="R269" i="2"/>
  <c r="J270" i="2"/>
  <c r="W268" i="2"/>
  <c r="X268" i="2"/>
  <c r="C269" i="2"/>
  <c r="F270" i="2"/>
  <c r="P270" i="2"/>
  <c r="I269" i="2"/>
  <c r="S269" i="2"/>
  <c r="T269" i="2"/>
  <c r="U269" i="2"/>
  <c r="V269" i="2"/>
  <c r="E270" i="2"/>
  <c r="D270" i="2"/>
  <c r="L270" i="2"/>
  <c r="M270" i="2"/>
  <c r="O270" i="2"/>
  <c r="Q270" i="2"/>
  <c r="R270" i="2"/>
  <c r="J271" i="2"/>
  <c r="W269" i="2"/>
  <c r="X269" i="2"/>
  <c r="C270" i="2"/>
  <c r="F271" i="2"/>
  <c r="P271" i="2"/>
  <c r="I270" i="2"/>
  <c r="S270" i="2"/>
  <c r="T270" i="2"/>
  <c r="U270" i="2"/>
  <c r="V270" i="2"/>
  <c r="E271" i="2"/>
  <c r="D271" i="2"/>
  <c r="L271" i="2"/>
  <c r="M271" i="2"/>
  <c r="O271" i="2"/>
  <c r="Q271" i="2"/>
  <c r="R271" i="2"/>
  <c r="J272" i="2"/>
  <c r="W270" i="2"/>
  <c r="X270" i="2"/>
  <c r="C271" i="2"/>
  <c r="F272" i="2"/>
  <c r="P272" i="2"/>
  <c r="I271" i="2"/>
  <c r="S271" i="2"/>
  <c r="T271" i="2"/>
  <c r="U271" i="2"/>
  <c r="V271" i="2"/>
  <c r="E272" i="2"/>
  <c r="D272" i="2"/>
  <c r="L272" i="2"/>
  <c r="M272" i="2"/>
  <c r="O272" i="2"/>
  <c r="Q272" i="2"/>
  <c r="R272" i="2"/>
  <c r="J273" i="2"/>
  <c r="W271" i="2"/>
  <c r="X271" i="2"/>
  <c r="C272" i="2"/>
  <c r="F273" i="2"/>
  <c r="P273" i="2"/>
  <c r="I272" i="2"/>
  <c r="S272" i="2"/>
  <c r="T272" i="2"/>
  <c r="U272" i="2"/>
  <c r="V272" i="2"/>
  <c r="E273" i="2"/>
  <c r="D273" i="2"/>
  <c r="L273" i="2"/>
  <c r="M273" i="2"/>
  <c r="O273" i="2"/>
  <c r="Q273" i="2"/>
  <c r="R273" i="2"/>
  <c r="J274" i="2"/>
  <c r="W272" i="2"/>
  <c r="X272" i="2"/>
  <c r="C273" i="2"/>
  <c r="F274" i="2"/>
  <c r="P274" i="2"/>
  <c r="I273" i="2"/>
  <c r="S273" i="2"/>
  <c r="T273" i="2"/>
  <c r="U273" i="2"/>
  <c r="V273" i="2"/>
  <c r="E274" i="2"/>
  <c r="D274" i="2"/>
  <c r="L274" i="2"/>
  <c r="M274" i="2"/>
  <c r="O274" i="2"/>
  <c r="Q274" i="2"/>
  <c r="R274" i="2"/>
  <c r="J275" i="2"/>
  <c r="W273" i="2"/>
  <c r="X273" i="2"/>
  <c r="C274" i="2"/>
  <c r="F275" i="2"/>
  <c r="P275" i="2"/>
  <c r="I274" i="2"/>
  <c r="S274" i="2"/>
  <c r="T274" i="2"/>
  <c r="U274" i="2"/>
  <c r="V274" i="2"/>
  <c r="E275" i="2"/>
  <c r="D275" i="2"/>
  <c r="L275" i="2"/>
  <c r="M275" i="2"/>
  <c r="O275" i="2"/>
  <c r="Q275" i="2"/>
  <c r="R275" i="2"/>
  <c r="J276" i="2"/>
  <c r="W274" i="2"/>
  <c r="X274" i="2"/>
  <c r="C275" i="2"/>
  <c r="F276" i="2"/>
  <c r="P276" i="2"/>
  <c r="I275" i="2"/>
  <c r="S275" i="2"/>
  <c r="T275" i="2"/>
  <c r="U275" i="2"/>
  <c r="V275" i="2"/>
  <c r="E276" i="2"/>
  <c r="D276" i="2"/>
  <c r="L276" i="2"/>
  <c r="M276" i="2"/>
  <c r="O276" i="2"/>
  <c r="Q276" i="2"/>
  <c r="R276" i="2"/>
  <c r="J277" i="2"/>
  <c r="W275" i="2"/>
  <c r="X275" i="2"/>
  <c r="C276" i="2"/>
  <c r="F277" i="2"/>
  <c r="P277" i="2"/>
  <c r="I276" i="2"/>
  <c r="S276" i="2"/>
  <c r="T276" i="2"/>
  <c r="U276" i="2"/>
  <c r="V276" i="2"/>
  <c r="E277" i="2"/>
  <c r="D277" i="2"/>
  <c r="L277" i="2"/>
  <c r="M277" i="2"/>
  <c r="O277" i="2"/>
  <c r="Q277" i="2"/>
  <c r="R277" i="2"/>
  <c r="J278" i="2"/>
  <c r="W276" i="2"/>
  <c r="X276" i="2"/>
  <c r="C277" i="2"/>
  <c r="F278" i="2"/>
  <c r="P278" i="2"/>
  <c r="I277" i="2"/>
  <c r="S277" i="2"/>
  <c r="T277" i="2"/>
  <c r="U277" i="2"/>
  <c r="V277" i="2"/>
  <c r="E278" i="2"/>
  <c r="D278" i="2"/>
  <c r="L278" i="2"/>
  <c r="M278" i="2"/>
  <c r="O278" i="2"/>
  <c r="Q278" i="2"/>
  <c r="R278" i="2"/>
  <c r="J279" i="2"/>
  <c r="W277" i="2"/>
  <c r="X277" i="2"/>
  <c r="C278" i="2"/>
  <c r="F279" i="2"/>
  <c r="P279" i="2"/>
  <c r="I278" i="2"/>
  <c r="S278" i="2"/>
  <c r="T278" i="2"/>
  <c r="U278" i="2"/>
  <c r="V278" i="2"/>
  <c r="E279" i="2"/>
  <c r="D279" i="2"/>
  <c r="L279" i="2"/>
  <c r="M279" i="2"/>
  <c r="O279" i="2"/>
  <c r="Q279" i="2"/>
  <c r="R279" i="2"/>
  <c r="J280" i="2"/>
  <c r="W278" i="2"/>
  <c r="X278" i="2"/>
  <c r="C279" i="2"/>
  <c r="F280" i="2"/>
  <c r="P280" i="2"/>
  <c r="I279" i="2"/>
  <c r="S279" i="2"/>
  <c r="T279" i="2"/>
  <c r="U279" i="2"/>
  <c r="V279" i="2"/>
  <c r="E280" i="2"/>
  <c r="D280" i="2"/>
  <c r="L280" i="2"/>
  <c r="M280" i="2"/>
  <c r="O280" i="2"/>
  <c r="Q280" i="2"/>
  <c r="R280" i="2"/>
  <c r="J281" i="2"/>
  <c r="W279" i="2"/>
  <c r="X279" i="2"/>
  <c r="C280" i="2"/>
  <c r="F281" i="2"/>
  <c r="P281" i="2"/>
  <c r="I280" i="2"/>
  <c r="S280" i="2"/>
  <c r="T280" i="2"/>
  <c r="U280" i="2"/>
  <c r="V280" i="2"/>
  <c r="E281" i="2"/>
  <c r="D281" i="2"/>
  <c r="L281" i="2"/>
  <c r="M281" i="2"/>
  <c r="O281" i="2"/>
  <c r="Q281" i="2"/>
  <c r="R281" i="2"/>
  <c r="J282" i="2"/>
  <c r="W280" i="2"/>
  <c r="X280" i="2"/>
  <c r="C281" i="2"/>
  <c r="F282" i="2"/>
  <c r="P282" i="2"/>
  <c r="I281" i="2"/>
  <c r="S281" i="2"/>
  <c r="T281" i="2"/>
  <c r="U281" i="2"/>
  <c r="V281" i="2"/>
  <c r="E282" i="2"/>
  <c r="D282" i="2"/>
  <c r="L282" i="2"/>
  <c r="M282" i="2"/>
  <c r="O282" i="2"/>
  <c r="Q282" i="2"/>
  <c r="R282" i="2"/>
  <c r="J283" i="2"/>
  <c r="W281" i="2"/>
  <c r="X281" i="2"/>
  <c r="C282" i="2"/>
  <c r="F283" i="2"/>
  <c r="P283" i="2"/>
  <c r="I282" i="2"/>
  <c r="S282" i="2"/>
  <c r="T282" i="2"/>
  <c r="U282" i="2"/>
  <c r="V282" i="2"/>
  <c r="E283" i="2"/>
  <c r="D283" i="2"/>
  <c r="L283" i="2"/>
  <c r="M283" i="2"/>
  <c r="O283" i="2"/>
  <c r="Q283" i="2"/>
  <c r="R283" i="2"/>
  <c r="J284" i="2"/>
  <c r="W282" i="2"/>
  <c r="X282" i="2"/>
  <c r="C283" i="2"/>
  <c r="F284" i="2"/>
  <c r="P284" i="2"/>
  <c r="I283" i="2"/>
  <c r="S283" i="2"/>
  <c r="T283" i="2"/>
  <c r="U283" i="2"/>
  <c r="V283" i="2"/>
  <c r="E284" i="2"/>
  <c r="D284" i="2"/>
  <c r="L284" i="2"/>
  <c r="M284" i="2"/>
  <c r="O284" i="2"/>
  <c r="Q284" i="2"/>
  <c r="R284" i="2"/>
  <c r="J285" i="2"/>
  <c r="W283" i="2"/>
  <c r="X283" i="2"/>
  <c r="C284" i="2"/>
  <c r="F285" i="2"/>
  <c r="P285" i="2"/>
  <c r="I284" i="2"/>
  <c r="S284" i="2"/>
  <c r="T284" i="2"/>
  <c r="U284" i="2"/>
  <c r="V284" i="2"/>
  <c r="E285" i="2"/>
  <c r="D285" i="2"/>
  <c r="L285" i="2"/>
  <c r="M285" i="2"/>
  <c r="O285" i="2"/>
  <c r="Q285" i="2"/>
  <c r="R285" i="2"/>
  <c r="J286" i="2"/>
  <c r="W284" i="2"/>
  <c r="X284" i="2"/>
  <c r="C285" i="2"/>
  <c r="F286" i="2"/>
  <c r="P286" i="2"/>
  <c r="I285" i="2"/>
  <c r="S285" i="2"/>
  <c r="T285" i="2"/>
  <c r="U285" i="2"/>
  <c r="V285" i="2"/>
  <c r="E286" i="2"/>
  <c r="D286" i="2"/>
  <c r="L286" i="2"/>
  <c r="M286" i="2"/>
  <c r="O286" i="2"/>
  <c r="Q286" i="2"/>
  <c r="R286" i="2"/>
  <c r="J287" i="2"/>
  <c r="W285" i="2"/>
  <c r="X285" i="2"/>
  <c r="C286" i="2"/>
  <c r="F287" i="2"/>
  <c r="P287" i="2"/>
  <c r="I286" i="2"/>
  <c r="S286" i="2"/>
  <c r="T286" i="2"/>
  <c r="U286" i="2"/>
  <c r="V286" i="2"/>
  <c r="E287" i="2"/>
  <c r="D287" i="2"/>
  <c r="L287" i="2"/>
  <c r="M287" i="2"/>
  <c r="O287" i="2"/>
  <c r="Q287" i="2"/>
  <c r="R287" i="2"/>
  <c r="J288" i="2"/>
  <c r="W286" i="2"/>
  <c r="X286" i="2"/>
  <c r="C287" i="2"/>
  <c r="F288" i="2"/>
  <c r="P288" i="2"/>
  <c r="I287" i="2"/>
  <c r="S287" i="2"/>
  <c r="T287" i="2"/>
  <c r="U287" i="2"/>
  <c r="V287" i="2"/>
  <c r="E288" i="2"/>
  <c r="D288" i="2"/>
  <c r="L288" i="2"/>
  <c r="M288" i="2"/>
  <c r="O288" i="2"/>
  <c r="Q288" i="2"/>
  <c r="R288" i="2"/>
  <c r="J289" i="2"/>
  <c r="W287" i="2"/>
  <c r="X287" i="2"/>
  <c r="C288" i="2"/>
  <c r="F289" i="2"/>
  <c r="P289" i="2"/>
  <c r="I288" i="2"/>
  <c r="S288" i="2"/>
  <c r="T288" i="2"/>
  <c r="U288" i="2"/>
  <c r="V288" i="2"/>
  <c r="E289" i="2"/>
  <c r="D289" i="2"/>
  <c r="L289" i="2"/>
  <c r="M289" i="2"/>
  <c r="O289" i="2"/>
  <c r="Q289" i="2"/>
  <c r="R289" i="2"/>
  <c r="J290" i="2"/>
  <c r="W288" i="2"/>
  <c r="X288" i="2"/>
  <c r="C289" i="2"/>
  <c r="F290" i="2"/>
  <c r="P290" i="2"/>
  <c r="I289" i="2"/>
  <c r="S289" i="2"/>
  <c r="T289" i="2"/>
  <c r="U289" i="2"/>
  <c r="V289" i="2"/>
  <c r="E290" i="2"/>
  <c r="D290" i="2"/>
  <c r="L290" i="2"/>
  <c r="M290" i="2"/>
  <c r="O290" i="2"/>
  <c r="Q290" i="2"/>
  <c r="R290" i="2"/>
  <c r="J291" i="2"/>
  <c r="W289" i="2"/>
  <c r="X289" i="2"/>
  <c r="C290" i="2"/>
  <c r="F291" i="2"/>
  <c r="P291" i="2"/>
  <c r="I290" i="2"/>
  <c r="S290" i="2"/>
  <c r="T290" i="2"/>
  <c r="U290" i="2"/>
  <c r="V290" i="2"/>
  <c r="E291" i="2"/>
  <c r="D291" i="2"/>
  <c r="L291" i="2"/>
  <c r="M291" i="2"/>
  <c r="O291" i="2"/>
  <c r="Q291" i="2"/>
  <c r="R291" i="2"/>
  <c r="J292" i="2"/>
  <c r="W290" i="2"/>
  <c r="X290" i="2"/>
  <c r="C291" i="2"/>
  <c r="F292" i="2"/>
  <c r="P292" i="2"/>
  <c r="I291" i="2"/>
  <c r="S291" i="2"/>
  <c r="T291" i="2"/>
  <c r="U291" i="2"/>
  <c r="V291" i="2"/>
  <c r="E292" i="2"/>
  <c r="D292" i="2"/>
  <c r="L292" i="2"/>
  <c r="M292" i="2"/>
  <c r="O292" i="2"/>
  <c r="Q292" i="2"/>
  <c r="R292" i="2"/>
  <c r="J293" i="2"/>
  <c r="W291" i="2"/>
  <c r="X291" i="2"/>
  <c r="C292" i="2"/>
  <c r="F293" i="2"/>
  <c r="P293" i="2"/>
  <c r="I292" i="2"/>
  <c r="S292" i="2"/>
  <c r="T292" i="2"/>
  <c r="U292" i="2"/>
  <c r="V292" i="2"/>
  <c r="E293" i="2"/>
  <c r="D293" i="2"/>
  <c r="L293" i="2"/>
  <c r="M293" i="2"/>
  <c r="O293" i="2"/>
  <c r="Q293" i="2"/>
  <c r="R293" i="2"/>
  <c r="J294" i="2"/>
  <c r="W292" i="2"/>
  <c r="X292" i="2"/>
  <c r="C293" i="2"/>
  <c r="F294" i="2"/>
  <c r="P294" i="2"/>
  <c r="I293" i="2"/>
  <c r="S293" i="2"/>
  <c r="T293" i="2"/>
  <c r="U293" i="2"/>
  <c r="V293" i="2"/>
  <c r="E294" i="2"/>
  <c r="D294" i="2"/>
  <c r="L294" i="2"/>
  <c r="M294" i="2"/>
  <c r="O294" i="2"/>
  <c r="Q294" i="2"/>
  <c r="R294" i="2"/>
  <c r="J295" i="2"/>
  <c r="W293" i="2"/>
  <c r="X293" i="2"/>
  <c r="C294" i="2"/>
  <c r="F295" i="2"/>
  <c r="P295" i="2"/>
  <c r="I294" i="2"/>
  <c r="S294" i="2"/>
  <c r="T294" i="2"/>
  <c r="U294" i="2"/>
  <c r="V294" i="2"/>
  <c r="E295" i="2"/>
  <c r="D295" i="2"/>
  <c r="L295" i="2"/>
  <c r="M295" i="2"/>
  <c r="O295" i="2"/>
  <c r="Q295" i="2"/>
  <c r="R295" i="2"/>
  <c r="J296" i="2"/>
  <c r="W294" i="2"/>
  <c r="X294" i="2"/>
  <c r="C295" i="2"/>
  <c r="F296" i="2"/>
  <c r="P296" i="2"/>
  <c r="I295" i="2"/>
  <c r="S295" i="2"/>
  <c r="T295" i="2"/>
  <c r="U295" i="2"/>
  <c r="V295" i="2"/>
  <c r="E296" i="2"/>
  <c r="D296" i="2"/>
  <c r="L296" i="2"/>
  <c r="M296" i="2"/>
  <c r="O296" i="2"/>
  <c r="Q296" i="2"/>
  <c r="R296" i="2"/>
  <c r="J297" i="2"/>
  <c r="W295" i="2"/>
  <c r="X295" i="2"/>
  <c r="C296" i="2"/>
  <c r="F297" i="2"/>
  <c r="P297" i="2"/>
  <c r="I296" i="2"/>
  <c r="S296" i="2"/>
  <c r="T296" i="2"/>
  <c r="U296" i="2"/>
  <c r="V296" i="2"/>
  <c r="E297" i="2"/>
  <c r="D297" i="2"/>
  <c r="L297" i="2"/>
  <c r="M297" i="2"/>
  <c r="O297" i="2"/>
  <c r="Q297" i="2"/>
  <c r="R297" i="2"/>
  <c r="J298" i="2"/>
  <c r="W296" i="2"/>
  <c r="X296" i="2"/>
  <c r="C297" i="2"/>
  <c r="F298" i="2"/>
  <c r="P298" i="2"/>
  <c r="I297" i="2"/>
  <c r="S297" i="2"/>
  <c r="T297" i="2"/>
  <c r="U297" i="2"/>
  <c r="V297" i="2"/>
  <c r="E298" i="2"/>
  <c r="D298" i="2"/>
  <c r="L298" i="2"/>
  <c r="M298" i="2"/>
  <c r="O298" i="2"/>
  <c r="Q298" i="2"/>
  <c r="R298" i="2"/>
  <c r="J299" i="2"/>
  <c r="W297" i="2"/>
  <c r="X297" i="2"/>
  <c r="C298" i="2"/>
  <c r="F299" i="2"/>
  <c r="P299" i="2"/>
  <c r="I298" i="2"/>
  <c r="S298" i="2"/>
  <c r="T298" i="2"/>
  <c r="U298" i="2"/>
  <c r="V298" i="2"/>
  <c r="E299" i="2"/>
  <c r="D299" i="2"/>
  <c r="L299" i="2"/>
  <c r="M299" i="2"/>
  <c r="O299" i="2"/>
  <c r="Q299" i="2"/>
  <c r="R299" i="2"/>
  <c r="J300" i="2"/>
  <c r="W298" i="2"/>
  <c r="X298" i="2"/>
  <c r="C299" i="2"/>
  <c r="F300" i="2"/>
  <c r="P300" i="2"/>
  <c r="I299" i="2"/>
  <c r="S299" i="2"/>
  <c r="T299" i="2"/>
  <c r="U299" i="2"/>
  <c r="V299" i="2"/>
  <c r="E300" i="2"/>
  <c r="D300" i="2"/>
  <c r="L300" i="2"/>
  <c r="M300" i="2"/>
  <c r="O300" i="2"/>
  <c r="Q300" i="2"/>
  <c r="R300" i="2"/>
  <c r="J301" i="2"/>
  <c r="W299" i="2"/>
  <c r="X299" i="2"/>
  <c r="C300" i="2"/>
  <c r="F301" i="2"/>
  <c r="P301" i="2"/>
  <c r="I300" i="2"/>
  <c r="S300" i="2"/>
  <c r="T300" i="2"/>
  <c r="U300" i="2"/>
  <c r="V300" i="2"/>
  <c r="E301" i="2"/>
  <c r="D301" i="2"/>
  <c r="L301" i="2"/>
  <c r="M301" i="2"/>
  <c r="O301" i="2"/>
  <c r="Q301" i="2"/>
  <c r="R301" i="2"/>
  <c r="J302" i="2"/>
  <c r="W300" i="2"/>
  <c r="X300" i="2"/>
  <c r="C301" i="2"/>
  <c r="F302" i="2"/>
  <c r="P302" i="2"/>
  <c r="I301" i="2"/>
  <c r="S301" i="2"/>
  <c r="T301" i="2"/>
  <c r="U301" i="2"/>
  <c r="V301" i="2"/>
  <c r="E302" i="2"/>
  <c r="D302" i="2"/>
  <c r="L302" i="2"/>
  <c r="M302" i="2"/>
  <c r="O302" i="2"/>
  <c r="Q302" i="2"/>
  <c r="R302" i="2"/>
  <c r="J303" i="2"/>
  <c r="W301" i="2"/>
  <c r="X301" i="2"/>
  <c r="C302" i="2"/>
  <c r="F303" i="2"/>
  <c r="P303" i="2"/>
  <c r="I302" i="2"/>
  <c r="S302" i="2"/>
  <c r="T302" i="2"/>
  <c r="U302" i="2"/>
  <c r="V302" i="2"/>
  <c r="E303" i="2"/>
  <c r="D303" i="2"/>
  <c r="L303" i="2"/>
  <c r="M303" i="2"/>
  <c r="O303" i="2"/>
  <c r="Q303" i="2"/>
  <c r="R303" i="2"/>
  <c r="J304" i="2"/>
  <c r="W302" i="2"/>
  <c r="X302" i="2"/>
  <c r="C303" i="2"/>
  <c r="F304" i="2"/>
  <c r="P304" i="2"/>
  <c r="I303" i="2"/>
  <c r="S303" i="2"/>
  <c r="T303" i="2"/>
  <c r="U303" i="2"/>
  <c r="V303" i="2"/>
  <c r="E304" i="2"/>
  <c r="D304" i="2"/>
  <c r="L304" i="2"/>
  <c r="M304" i="2"/>
  <c r="O304" i="2"/>
  <c r="Q304" i="2"/>
  <c r="R304" i="2"/>
  <c r="J305" i="2"/>
  <c r="W303" i="2"/>
  <c r="X303" i="2"/>
  <c r="C304" i="2"/>
  <c r="F305" i="2"/>
  <c r="P305" i="2"/>
  <c r="I304" i="2"/>
  <c r="S304" i="2"/>
  <c r="T304" i="2"/>
  <c r="U304" i="2"/>
  <c r="V304" i="2"/>
  <c r="E305" i="2"/>
  <c r="D305" i="2"/>
  <c r="L305" i="2"/>
  <c r="M305" i="2"/>
  <c r="O305" i="2"/>
  <c r="Q305" i="2"/>
  <c r="R305" i="2"/>
  <c r="J306" i="2"/>
  <c r="W304" i="2"/>
  <c r="X304" i="2"/>
  <c r="C305" i="2"/>
  <c r="F306" i="2"/>
  <c r="P306" i="2"/>
  <c r="I305" i="2"/>
  <c r="S305" i="2"/>
  <c r="T305" i="2"/>
  <c r="U305" i="2"/>
  <c r="V305" i="2"/>
  <c r="E306" i="2"/>
  <c r="D306" i="2"/>
  <c r="L306" i="2"/>
  <c r="M306" i="2"/>
  <c r="O306" i="2"/>
  <c r="Q306" i="2"/>
  <c r="R306" i="2"/>
  <c r="J307" i="2"/>
  <c r="W305" i="2"/>
  <c r="X305" i="2"/>
  <c r="C306" i="2"/>
  <c r="F307" i="2"/>
  <c r="P307" i="2"/>
  <c r="I306" i="2"/>
  <c r="S306" i="2"/>
  <c r="T306" i="2"/>
  <c r="U306" i="2"/>
  <c r="V306" i="2"/>
  <c r="E307" i="2"/>
  <c r="D307" i="2"/>
  <c r="L307" i="2"/>
  <c r="M307" i="2"/>
  <c r="O307" i="2"/>
  <c r="Q307" i="2"/>
  <c r="R307" i="2"/>
  <c r="J308" i="2"/>
  <c r="W306" i="2"/>
  <c r="X306" i="2"/>
  <c r="C307" i="2"/>
  <c r="F308" i="2"/>
  <c r="P308" i="2"/>
  <c r="I307" i="2"/>
  <c r="S307" i="2"/>
  <c r="T307" i="2"/>
  <c r="U307" i="2"/>
  <c r="V307" i="2"/>
  <c r="E308" i="2"/>
  <c r="D308" i="2"/>
  <c r="L308" i="2"/>
  <c r="M308" i="2"/>
  <c r="O308" i="2"/>
  <c r="Q308" i="2"/>
  <c r="R308" i="2"/>
  <c r="J309" i="2"/>
  <c r="W307" i="2"/>
  <c r="X307" i="2"/>
  <c r="C308" i="2"/>
  <c r="F309" i="2"/>
  <c r="P309" i="2"/>
  <c r="I308" i="2"/>
  <c r="S308" i="2"/>
  <c r="T308" i="2"/>
  <c r="U308" i="2"/>
  <c r="V308" i="2"/>
  <c r="E309" i="2"/>
  <c r="D309" i="2"/>
  <c r="L309" i="2"/>
  <c r="M309" i="2"/>
  <c r="O309" i="2"/>
  <c r="Q309" i="2"/>
  <c r="R309" i="2"/>
  <c r="J310" i="2"/>
  <c r="W308" i="2"/>
  <c r="X308" i="2"/>
  <c r="C309" i="2"/>
  <c r="F310" i="2"/>
  <c r="P310" i="2"/>
  <c r="I309" i="2"/>
  <c r="S309" i="2"/>
  <c r="T309" i="2"/>
  <c r="U309" i="2"/>
  <c r="V309" i="2"/>
  <c r="E310" i="2"/>
  <c r="D310" i="2"/>
  <c r="L310" i="2"/>
  <c r="M310" i="2"/>
  <c r="O310" i="2"/>
  <c r="Q310" i="2"/>
  <c r="R310" i="2"/>
  <c r="J311" i="2"/>
  <c r="W309" i="2"/>
  <c r="X309" i="2"/>
  <c r="C310" i="2"/>
  <c r="F311" i="2"/>
  <c r="P311" i="2"/>
  <c r="I310" i="2"/>
  <c r="S310" i="2"/>
  <c r="T310" i="2"/>
  <c r="U310" i="2"/>
  <c r="V310" i="2"/>
  <c r="E311" i="2"/>
  <c r="D311" i="2"/>
  <c r="L311" i="2"/>
  <c r="M311" i="2"/>
  <c r="O311" i="2"/>
  <c r="Q311" i="2"/>
  <c r="R311" i="2"/>
  <c r="J312" i="2"/>
  <c r="W310" i="2"/>
  <c r="X310" i="2"/>
  <c r="C311" i="2"/>
  <c r="F312" i="2"/>
  <c r="P312" i="2"/>
  <c r="I311" i="2"/>
  <c r="S311" i="2"/>
  <c r="T311" i="2"/>
  <c r="U311" i="2"/>
  <c r="V311" i="2"/>
  <c r="E312" i="2"/>
  <c r="D312" i="2"/>
  <c r="L312" i="2"/>
  <c r="M312" i="2"/>
  <c r="O312" i="2"/>
  <c r="Q312" i="2"/>
  <c r="R312" i="2"/>
  <c r="J313" i="2"/>
  <c r="W311" i="2"/>
  <c r="X311" i="2"/>
  <c r="C312" i="2"/>
  <c r="F313" i="2"/>
  <c r="P313" i="2"/>
  <c r="I312" i="2"/>
  <c r="S312" i="2"/>
  <c r="T312" i="2"/>
  <c r="U312" i="2"/>
  <c r="V312" i="2"/>
  <c r="E313" i="2"/>
  <c r="D313" i="2"/>
  <c r="L313" i="2"/>
  <c r="M313" i="2"/>
  <c r="O313" i="2"/>
  <c r="Q313" i="2"/>
  <c r="R313" i="2"/>
  <c r="J314" i="2"/>
  <c r="W312" i="2"/>
  <c r="X312" i="2"/>
  <c r="C313" i="2"/>
  <c r="F314" i="2"/>
  <c r="P314" i="2"/>
  <c r="I313" i="2"/>
  <c r="S313" i="2"/>
  <c r="T313" i="2"/>
  <c r="U313" i="2"/>
  <c r="V313" i="2"/>
  <c r="E314" i="2"/>
  <c r="D314" i="2"/>
  <c r="L314" i="2"/>
  <c r="M314" i="2"/>
  <c r="O314" i="2"/>
  <c r="Q314" i="2"/>
  <c r="R314" i="2"/>
  <c r="J315" i="2"/>
  <c r="W313" i="2"/>
  <c r="X313" i="2"/>
  <c r="C314" i="2"/>
  <c r="F315" i="2"/>
  <c r="P315" i="2"/>
  <c r="I314" i="2"/>
  <c r="S314" i="2"/>
  <c r="T314" i="2"/>
  <c r="U314" i="2"/>
  <c r="V314" i="2"/>
  <c r="E315" i="2"/>
  <c r="D315" i="2"/>
  <c r="L315" i="2"/>
  <c r="M315" i="2"/>
  <c r="O315" i="2"/>
  <c r="Q315" i="2"/>
  <c r="R315" i="2"/>
  <c r="J316" i="2"/>
  <c r="W314" i="2"/>
  <c r="X314" i="2"/>
  <c r="C315" i="2"/>
  <c r="F316" i="2"/>
  <c r="P316" i="2"/>
  <c r="I315" i="2"/>
  <c r="S315" i="2"/>
  <c r="T315" i="2"/>
  <c r="U315" i="2"/>
  <c r="V315" i="2"/>
  <c r="E316" i="2"/>
  <c r="D316" i="2"/>
  <c r="L316" i="2"/>
  <c r="M316" i="2"/>
  <c r="O316" i="2"/>
  <c r="Q316" i="2"/>
  <c r="R316" i="2"/>
  <c r="J317" i="2"/>
  <c r="W315" i="2"/>
  <c r="X315" i="2"/>
  <c r="C316" i="2"/>
  <c r="F317" i="2"/>
  <c r="P317" i="2"/>
  <c r="I316" i="2"/>
  <c r="S316" i="2"/>
  <c r="T316" i="2"/>
  <c r="U316" i="2"/>
  <c r="V316" i="2"/>
  <c r="E317" i="2"/>
  <c r="D317" i="2"/>
  <c r="L317" i="2"/>
  <c r="M317" i="2"/>
  <c r="O317" i="2"/>
  <c r="Q317" i="2"/>
  <c r="R317" i="2"/>
  <c r="J318" i="2"/>
  <c r="W316" i="2"/>
  <c r="X316" i="2"/>
  <c r="C317" i="2"/>
  <c r="F318" i="2"/>
  <c r="P318" i="2"/>
  <c r="I317" i="2"/>
  <c r="S317" i="2"/>
  <c r="T317" i="2"/>
  <c r="U317" i="2"/>
  <c r="V317" i="2"/>
  <c r="E318" i="2"/>
  <c r="D318" i="2"/>
  <c r="L318" i="2"/>
  <c r="M318" i="2"/>
  <c r="O318" i="2"/>
  <c r="Q318" i="2"/>
  <c r="R318" i="2"/>
  <c r="J319" i="2"/>
  <c r="W317" i="2"/>
  <c r="X317" i="2"/>
  <c r="C318" i="2"/>
  <c r="F319" i="2"/>
  <c r="P319" i="2"/>
  <c r="I318" i="2"/>
  <c r="S318" i="2"/>
  <c r="T318" i="2"/>
  <c r="U318" i="2"/>
  <c r="V318" i="2"/>
  <c r="E319" i="2"/>
  <c r="D319" i="2"/>
  <c r="L319" i="2"/>
  <c r="M319" i="2"/>
  <c r="O319" i="2"/>
  <c r="Q319" i="2"/>
  <c r="R319" i="2"/>
  <c r="J320" i="2"/>
  <c r="W318" i="2"/>
  <c r="X318" i="2"/>
  <c r="C319" i="2"/>
  <c r="F320" i="2"/>
  <c r="P320" i="2"/>
  <c r="I319" i="2"/>
  <c r="S319" i="2"/>
  <c r="T319" i="2"/>
  <c r="U319" i="2"/>
  <c r="V319" i="2"/>
  <c r="E320" i="2"/>
  <c r="D320" i="2"/>
  <c r="L320" i="2"/>
  <c r="M320" i="2"/>
  <c r="O320" i="2"/>
  <c r="Q320" i="2"/>
  <c r="R320" i="2"/>
  <c r="J321" i="2"/>
  <c r="W319" i="2"/>
  <c r="X319" i="2"/>
  <c r="C320" i="2"/>
  <c r="F321" i="2"/>
  <c r="P321" i="2"/>
  <c r="I320" i="2"/>
  <c r="S320" i="2"/>
  <c r="T320" i="2"/>
  <c r="U320" i="2"/>
  <c r="V320" i="2"/>
  <c r="E321" i="2"/>
  <c r="D321" i="2"/>
  <c r="L321" i="2"/>
  <c r="M321" i="2"/>
  <c r="O321" i="2"/>
  <c r="Q321" i="2"/>
  <c r="R321" i="2"/>
  <c r="J322" i="2"/>
  <c r="W320" i="2"/>
  <c r="X320" i="2"/>
  <c r="C321" i="2"/>
  <c r="F322" i="2"/>
  <c r="P322" i="2"/>
  <c r="I321" i="2"/>
  <c r="S321" i="2"/>
  <c r="T321" i="2"/>
  <c r="U321" i="2"/>
  <c r="V321" i="2"/>
  <c r="E322" i="2"/>
  <c r="D322" i="2"/>
  <c r="L322" i="2"/>
  <c r="M322" i="2"/>
  <c r="O322" i="2"/>
  <c r="Q322" i="2"/>
  <c r="R322" i="2"/>
  <c r="J323" i="2"/>
  <c r="W321" i="2"/>
  <c r="X321" i="2"/>
  <c r="C322" i="2"/>
  <c r="F323" i="2"/>
  <c r="P323" i="2"/>
  <c r="I322" i="2"/>
  <c r="S322" i="2"/>
  <c r="T322" i="2"/>
  <c r="U322" i="2"/>
  <c r="V322" i="2"/>
  <c r="E323" i="2"/>
  <c r="D323" i="2"/>
  <c r="L323" i="2"/>
  <c r="M323" i="2"/>
  <c r="O323" i="2"/>
  <c r="Q323" i="2"/>
  <c r="R323" i="2"/>
  <c r="J324" i="2"/>
  <c r="W322" i="2"/>
  <c r="X322" i="2"/>
  <c r="C323" i="2"/>
  <c r="F324" i="2"/>
  <c r="P324" i="2"/>
  <c r="I323" i="2"/>
  <c r="S323" i="2"/>
  <c r="T323" i="2"/>
  <c r="U323" i="2"/>
  <c r="V323" i="2"/>
  <c r="E324" i="2"/>
  <c r="D324" i="2"/>
  <c r="L324" i="2"/>
  <c r="M324" i="2"/>
  <c r="O324" i="2"/>
  <c r="Q324" i="2"/>
  <c r="R324" i="2"/>
  <c r="J325" i="2"/>
  <c r="W323" i="2"/>
  <c r="X323" i="2"/>
  <c r="C324" i="2"/>
  <c r="F325" i="2"/>
  <c r="P325" i="2"/>
  <c r="I324" i="2"/>
  <c r="S324" i="2"/>
  <c r="T324" i="2"/>
  <c r="U324" i="2"/>
  <c r="V324" i="2"/>
  <c r="E325" i="2"/>
  <c r="D325" i="2"/>
  <c r="L325" i="2"/>
  <c r="M325" i="2"/>
  <c r="O325" i="2"/>
  <c r="Q325" i="2"/>
  <c r="R325" i="2"/>
  <c r="J326" i="2"/>
  <c r="W324" i="2"/>
  <c r="X324" i="2"/>
  <c r="C325" i="2"/>
  <c r="F326" i="2"/>
  <c r="P326" i="2"/>
  <c r="I325" i="2"/>
  <c r="S325" i="2"/>
  <c r="T325" i="2"/>
  <c r="U325" i="2"/>
  <c r="V325" i="2"/>
  <c r="E326" i="2"/>
  <c r="D326" i="2"/>
  <c r="L326" i="2"/>
  <c r="M326" i="2"/>
  <c r="O326" i="2"/>
  <c r="Q326" i="2"/>
  <c r="R326" i="2"/>
  <c r="J327" i="2"/>
  <c r="W325" i="2"/>
  <c r="X325" i="2"/>
  <c r="C326" i="2"/>
  <c r="F327" i="2"/>
  <c r="P327" i="2"/>
  <c r="I326" i="2"/>
  <c r="S326" i="2"/>
  <c r="T326" i="2"/>
  <c r="U326" i="2"/>
  <c r="V326" i="2"/>
  <c r="E327" i="2"/>
  <c r="D327" i="2"/>
  <c r="L327" i="2"/>
  <c r="M327" i="2"/>
  <c r="O327" i="2"/>
  <c r="Q327" i="2"/>
  <c r="R327" i="2"/>
  <c r="J328" i="2"/>
  <c r="W326" i="2"/>
  <c r="X326" i="2"/>
  <c r="C327" i="2"/>
  <c r="F328" i="2"/>
  <c r="P328" i="2"/>
  <c r="I327" i="2"/>
  <c r="S327" i="2"/>
  <c r="T327" i="2"/>
  <c r="U327" i="2"/>
  <c r="V327" i="2"/>
  <c r="E328" i="2"/>
  <c r="D328" i="2"/>
  <c r="L328" i="2"/>
  <c r="M328" i="2"/>
  <c r="O328" i="2"/>
  <c r="Q328" i="2"/>
  <c r="R328" i="2"/>
  <c r="J329" i="2"/>
  <c r="W327" i="2"/>
  <c r="X327" i="2"/>
  <c r="C328" i="2"/>
  <c r="F329" i="2"/>
  <c r="P329" i="2"/>
  <c r="I328" i="2"/>
  <c r="S328" i="2"/>
  <c r="T328" i="2"/>
  <c r="U328" i="2"/>
  <c r="V328" i="2"/>
  <c r="E329" i="2"/>
  <c r="D329" i="2"/>
  <c r="L329" i="2"/>
  <c r="M329" i="2"/>
  <c r="O329" i="2"/>
  <c r="Q329" i="2"/>
  <c r="R329" i="2"/>
  <c r="J330" i="2"/>
  <c r="W328" i="2"/>
  <c r="X328" i="2"/>
  <c r="C329" i="2"/>
  <c r="F330" i="2"/>
  <c r="P330" i="2"/>
  <c r="I329" i="2"/>
  <c r="S329" i="2"/>
  <c r="T329" i="2"/>
  <c r="U329" i="2"/>
  <c r="V329" i="2"/>
  <c r="E330" i="2"/>
  <c r="D330" i="2"/>
  <c r="L330" i="2"/>
  <c r="M330" i="2"/>
  <c r="O330" i="2"/>
  <c r="Q330" i="2"/>
  <c r="R330" i="2"/>
  <c r="J331" i="2"/>
  <c r="W329" i="2"/>
  <c r="X329" i="2"/>
  <c r="C330" i="2"/>
  <c r="F331" i="2"/>
  <c r="P331" i="2"/>
  <c r="I330" i="2"/>
  <c r="S330" i="2"/>
  <c r="T330" i="2"/>
  <c r="U330" i="2"/>
  <c r="V330" i="2"/>
  <c r="E331" i="2"/>
  <c r="D331" i="2"/>
  <c r="L331" i="2"/>
  <c r="M331" i="2"/>
  <c r="O331" i="2"/>
  <c r="Q331" i="2"/>
  <c r="R331" i="2"/>
  <c r="J332" i="2"/>
  <c r="W330" i="2"/>
  <c r="X330" i="2"/>
  <c r="C331" i="2"/>
  <c r="F332" i="2"/>
  <c r="P332" i="2"/>
  <c r="I331" i="2"/>
  <c r="S331" i="2"/>
  <c r="T331" i="2"/>
  <c r="U331" i="2"/>
  <c r="V331" i="2"/>
  <c r="E332" i="2"/>
  <c r="D332" i="2"/>
  <c r="L332" i="2"/>
  <c r="M332" i="2"/>
  <c r="O332" i="2"/>
  <c r="Q332" i="2"/>
  <c r="R332" i="2"/>
  <c r="J333" i="2"/>
  <c r="W331" i="2"/>
  <c r="X331" i="2"/>
  <c r="C332" i="2"/>
  <c r="F333" i="2"/>
  <c r="P333" i="2"/>
  <c r="I332" i="2"/>
  <c r="S332" i="2"/>
  <c r="T332" i="2"/>
  <c r="U332" i="2"/>
  <c r="V332" i="2"/>
  <c r="E333" i="2"/>
  <c r="D333" i="2"/>
  <c r="L333" i="2"/>
  <c r="M333" i="2"/>
  <c r="O333" i="2"/>
  <c r="Q333" i="2"/>
  <c r="R333" i="2"/>
  <c r="J334" i="2"/>
  <c r="W332" i="2"/>
  <c r="X332" i="2"/>
  <c r="C333" i="2"/>
  <c r="F334" i="2"/>
  <c r="P334" i="2"/>
  <c r="I333" i="2"/>
  <c r="S333" i="2"/>
  <c r="T333" i="2"/>
  <c r="U333" i="2"/>
  <c r="V333" i="2"/>
  <c r="E334" i="2"/>
  <c r="D334" i="2"/>
  <c r="L334" i="2"/>
  <c r="M334" i="2"/>
  <c r="O334" i="2"/>
  <c r="Q334" i="2"/>
  <c r="R334" i="2"/>
  <c r="J335" i="2"/>
  <c r="W333" i="2"/>
  <c r="X333" i="2"/>
  <c r="C334" i="2"/>
  <c r="F335" i="2"/>
  <c r="P335" i="2"/>
  <c r="I334" i="2"/>
  <c r="S334" i="2"/>
  <c r="T334" i="2"/>
  <c r="U334" i="2"/>
  <c r="V334" i="2"/>
  <c r="E335" i="2"/>
  <c r="D335" i="2"/>
  <c r="L335" i="2"/>
  <c r="M335" i="2"/>
  <c r="O335" i="2"/>
  <c r="Q335" i="2"/>
  <c r="R335" i="2"/>
  <c r="J336" i="2"/>
  <c r="W334" i="2"/>
  <c r="X334" i="2"/>
  <c r="C335" i="2"/>
  <c r="F336" i="2"/>
  <c r="P336" i="2"/>
  <c r="I335" i="2"/>
  <c r="S335" i="2"/>
  <c r="T335" i="2"/>
  <c r="U335" i="2"/>
  <c r="V335" i="2"/>
  <c r="E336" i="2"/>
  <c r="D336" i="2"/>
  <c r="L336" i="2"/>
  <c r="M336" i="2"/>
  <c r="O336" i="2"/>
  <c r="Q336" i="2"/>
  <c r="R336" i="2"/>
  <c r="J337" i="2"/>
  <c r="W335" i="2"/>
  <c r="X335" i="2"/>
  <c r="C336" i="2"/>
  <c r="F337" i="2"/>
  <c r="P337" i="2"/>
  <c r="I336" i="2"/>
  <c r="S336" i="2"/>
  <c r="T336" i="2"/>
  <c r="U336" i="2"/>
  <c r="V336" i="2"/>
  <c r="E337" i="2"/>
  <c r="D337" i="2"/>
  <c r="L337" i="2"/>
  <c r="M337" i="2"/>
  <c r="O337" i="2"/>
  <c r="Q337" i="2"/>
  <c r="R337" i="2"/>
  <c r="I337" i="2"/>
  <c r="S337" i="2"/>
  <c r="T337" i="2"/>
  <c r="U337" i="2"/>
  <c r="V337" i="2"/>
  <c r="Y337" i="2"/>
  <c r="H337" i="2"/>
  <c r="Z337" i="2"/>
  <c r="W336" i="2"/>
  <c r="X336" i="2"/>
  <c r="W337" i="2"/>
  <c r="X337" i="2"/>
  <c r="Y336" i="2"/>
  <c r="H336" i="2"/>
  <c r="Z336" i="2"/>
  <c r="Y335" i="2"/>
  <c r="H335" i="2"/>
  <c r="Z335" i="2"/>
  <c r="Y334" i="2"/>
  <c r="H334" i="2"/>
  <c r="Z334" i="2"/>
  <c r="Y333" i="2"/>
  <c r="H333" i="2"/>
  <c r="Z333" i="2"/>
  <c r="Y332" i="2"/>
  <c r="H332" i="2"/>
  <c r="Z332" i="2"/>
  <c r="Y331" i="2"/>
  <c r="H331" i="2"/>
  <c r="Z331" i="2"/>
  <c r="Y330" i="2"/>
  <c r="H330" i="2"/>
  <c r="Z330" i="2"/>
  <c r="Y329" i="2"/>
  <c r="H329" i="2"/>
  <c r="Z329" i="2"/>
  <c r="Y328" i="2"/>
  <c r="H328" i="2"/>
  <c r="Z328" i="2"/>
  <c r="Y327" i="2"/>
  <c r="H327" i="2"/>
  <c r="Z327" i="2"/>
  <c r="Y326" i="2"/>
  <c r="H326" i="2"/>
  <c r="Z326" i="2"/>
  <c r="Y325" i="2"/>
  <c r="H325" i="2"/>
  <c r="Z325" i="2"/>
  <c r="Y324" i="2"/>
  <c r="H324" i="2"/>
  <c r="Z324" i="2"/>
  <c r="Y323" i="2"/>
  <c r="H323" i="2"/>
  <c r="Z323" i="2"/>
  <c r="Y322" i="2"/>
  <c r="H322" i="2"/>
  <c r="Z322" i="2"/>
  <c r="Y321" i="2"/>
  <c r="H321" i="2"/>
  <c r="Z321" i="2"/>
  <c r="Y320" i="2"/>
  <c r="H320" i="2"/>
  <c r="Z320" i="2"/>
  <c r="Y319" i="2"/>
  <c r="H319" i="2"/>
  <c r="Z319" i="2"/>
  <c r="Y318" i="2"/>
  <c r="H318" i="2"/>
  <c r="Z318" i="2"/>
  <c r="Y317" i="2"/>
  <c r="H317" i="2"/>
  <c r="Z317" i="2"/>
  <c r="Y316" i="2"/>
  <c r="H316" i="2"/>
  <c r="Z316" i="2"/>
  <c r="Y315" i="2"/>
  <c r="H315" i="2"/>
  <c r="Z315" i="2"/>
  <c r="Y314" i="2"/>
  <c r="H314" i="2"/>
  <c r="Z314" i="2"/>
  <c r="Y313" i="2"/>
  <c r="H313" i="2"/>
  <c r="Z313" i="2"/>
  <c r="Y312" i="2"/>
  <c r="H312" i="2"/>
  <c r="Z312" i="2"/>
  <c r="Y311" i="2"/>
  <c r="H311" i="2"/>
  <c r="Z311" i="2"/>
  <c r="Y310" i="2"/>
  <c r="H310" i="2"/>
  <c r="Z310" i="2"/>
  <c r="Y309" i="2"/>
  <c r="H309" i="2"/>
  <c r="Z309" i="2"/>
  <c r="Y308" i="2"/>
  <c r="H308" i="2"/>
  <c r="Z308" i="2"/>
  <c r="Y307" i="2"/>
  <c r="H307" i="2"/>
  <c r="Z307" i="2"/>
  <c r="Y306" i="2"/>
  <c r="H306" i="2"/>
  <c r="Z306" i="2"/>
  <c r="Y305" i="2"/>
  <c r="H305" i="2"/>
  <c r="Z305" i="2"/>
  <c r="Y304" i="2"/>
  <c r="H304" i="2"/>
  <c r="Z304" i="2"/>
  <c r="Y303" i="2"/>
  <c r="H303" i="2"/>
  <c r="Z303" i="2"/>
  <c r="Y302" i="2"/>
  <c r="H302" i="2"/>
  <c r="Z302" i="2"/>
  <c r="Y301" i="2"/>
  <c r="H301" i="2"/>
  <c r="Z301" i="2"/>
  <c r="Y300" i="2"/>
  <c r="H300" i="2"/>
  <c r="Z300" i="2"/>
  <c r="Y299" i="2"/>
  <c r="H299" i="2"/>
  <c r="Z299" i="2"/>
  <c r="Y298" i="2"/>
  <c r="H298" i="2"/>
  <c r="Z298" i="2"/>
  <c r="Y297" i="2"/>
  <c r="H297" i="2"/>
  <c r="Z297" i="2"/>
  <c r="Y296" i="2"/>
  <c r="H296" i="2"/>
  <c r="Z296" i="2"/>
  <c r="Y295" i="2"/>
  <c r="H295" i="2"/>
  <c r="Z295" i="2"/>
  <c r="Y294" i="2"/>
  <c r="H294" i="2"/>
  <c r="Z294" i="2"/>
  <c r="Y293" i="2"/>
  <c r="H293" i="2"/>
  <c r="Z293" i="2"/>
  <c r="Y292" i="2"/>
  <c r="H292" i="2"/>
  <c r="Z292" i="2"/>
  <c r="Y291" i="2"/>
  <c r="H291" i="2"/>
  <c r="Z291" i="2"/>
  <c r="Y290" i="2"/>
  <c r="H290" i="2"/>
  <c r="Z290" i="2"/>
  <c r="Y289" i="2"/>
  <c r="H289" i="2"/>
  <c r="Z289" i="2"/>
  <c r="Y288" i="2"/>
  <c r="H288" i="2"/>
  <c r="Z288" i="2"/>
  <c r="Y287" i="2"/>
  <c r="H287" i="2"/>
  <c r="Z287" i="2"/>
  <c r="Y286" i="2"/>
  <c r="H286" i="2"/>
  <c r="Z286" i="2"/>
  <c r="Y285" i="2"/>
  <c r="H285" i="2"/>
  <c r="Z285" i="2"/>
  <c r="Y284" i="2"/>
  <c r="H284" i="2"/>
  <c r="Z284" i="2"/>
  <c r="Y283" i="2"/>
  <c r="H283" i="2"/>
  <c r="Z283" i="2"/>
  <c r="Y282" i="2"/>
  <c r="H282" i="2"/>
  <c r="Z282" i="2"/>
  <c r="Y281" i="2"/>
  <c r="H281" i="2"/>
  <c r="Z281" i="2"/>
  <c r="Y280" i="2"/>
  <c r="H280" i="2"/>
  <c r="Z280" i="2"/>
  <c r="Y279" i="2"/>
  <c r="H279" i="2"/>
  <c r="Z279" i="2"/>
  <c r="Y278" i="2"/>
  <c r="H278" i="2"/>
  <c r="Z278" i="2"/>
  <c r="Y277" i="2"/>
  <c r="H277" i="2"/>
  <c r="Z277" i="2"/>
  <c r="Y276" i="2"/>
  <c r="H276" i="2"/>
  <c r="Z276" i="2"/>
  <c r="Y275" i="2"/>
  <c r="H275" i="2"/>
  <c r="Z275" i="2"/>
  <c r="Y274" i="2"/>
  <c r="H274" i="2"/>
  <c r="Z274" i="2"/>
  <c r="Y273" i="2"/>
  <c r="H273" i="2"/>
  <c r="Z273" i="2"/>
  <c r="Y272" i="2"/>
  <c r="H272" i="2"/>
  <c r="Z272" i="2"/>
  <c r="Y271" i="2"/>
  <c r="H271" i="2"/>
  <c r="Z271" i="2"/>
  <c r="Y270" i="2"/>
  <c r="H270" i="2"/>
  <c r="Z270" i="2"/>
  <c r="Y269" i="2"/>
  <c r="H269" i="2"/>
  <c r="Z269" i="2"/>
  <c r="Y268" i="2"/>
  <c r="H268" i="2"/>
  <c r="Z268" i="2"/>
  <c r="Y267" i="2"/>
  <c r="H267" i="2"/>
  <c r="Z267" i="2"/>
  <c r="Y266" i="2"/>
  <c r="H266" i="2"/>
  <c r="Z266" i="2"/>
  <c r="Y265" i="2"/>
  <c r="H265" i="2"/>
  <c r="Z265" i="2"/>
  <c r="Y264" i="2"/>
  <c r="H264" i="2"/>
  <c r="Z264" i="2"/>
  <c r="Y263" i="2"/>
  <c r="H263" i="2"/>
  <c r="Z263" i="2"/>
  <c r="Y262" i="2"/>
  <c r="H262" i="2"/>
  <c r="Z262" i="2"/>
  <c r="Y261" i="2"/>
  <c r="H261" i="2"/>
  <c r="Z261" i="2"/>
  <c r="Y260" i="2"/>
  <c r="H260" i="2"/>
  <c r="Z260" i="2"/>
  <c r="Y259" i="2"/>
  <c r="H259" i="2"/>
  <c r="Z259" i="2"/>
  <c r="Y258" i="2"/>
  <c r="H258" i="2"/>
  <c r="Z258" i="2"/>
  <c r="Y257" i="2"/>
  <c r="H257" i="2"/>
  <c r="Z257" i="2"/>
  <c r="Y256" i="2"/>
  <c r="H256" i="2"/>
  <c r="Z256" i="2"/>
  <c r="Y255" i="2"/>
  <c r="H255" i="2"/>
  <c r="Z255" i="2"/>
  <c r="Y254" i="2"/>
  <c r="H254" i="2"/>
  <c r="Z254" i="2"/>
  <c r="Y253" i="2"/>
  <c r="H253" i="2"/>
  <c r="Z253" i="2"/>
  <c r="Y252" i="2"/>
  <c r="H252" i="2"/>
  <c r="Z252" i="2"/>
  <c r="Y251" i="2"/>
  <c r="H251" i="2"/>
  <c r="Z251" i="2"/>
  <c r="Y250" i="2"/>
  <c r="H250" i="2"/>
  <c r="Z250" i="2"/>
  <c r="Y249" i="2"/>
  <c r="H249" i="2"/>
  <c r="Z249" i="2"/>
  <c r="Y248" i="2"/>
  <c r="H248" i="2"/>
  <c r="Z248" i="2"/>
  <c r="Y247" i="2"/>
  <c r="H247" i="2"/>
  <c r="Z247" i="2"/>
  <c r="Y246" i="2"/>
  <c r="H246" i="2"/>
  <c r="Z246" i="2"/>
  <c r="Y245" i="2"/>
  <c r="H245" i="2"/>
  <c r="Z245" i="2"/>
  <c r="Y244" i="2"/>
  <c r="H244" i="2"/>
  <c r="Z244" i="2"/>
  <c r="Y243" i="2"/>
  <c r="H243" i="2"/>
  <c r="Z243" i="2"/>
  <c r="Y242" i="2"/>
  <c r="H242" i="2"/>
  <c r="Z242" i="2"/>
  <c r="Y241" i="2"/>
  <c r="H241" i="2"/>
  <c r="Z241" i="2"/>
  <c r="Y240" i="2"/>
  <c r="H240" i="2"/>
  <c r="Z240" i="2"/>
  <c r="Y239" i="2"/>
  <c r="H239" i="2"/>
  <c r="Z239" i="2"/>
  <c r="Y238" i="2"/>
  <c r="H238" i="2"/>
  <c r="Z238" i="2"/>
  <c r="Y237" i="2"/>
  <c r="H237" i="2"/>
  <c r="Z237" i="2"/>
  <c r="Y236" i="2"/>
  <c r="H236" i="2"/>
  <c r="Z236" i="2"/>
  <c r="Y235" i="2"/>
  <c r="H235" i="2"/>
  <c r="Z235" i="2"/>
  <c r="Y234" i="2"/>
  <c r="H234" i="2"/>
  <c r="Z234" i="2"/>
  <c r="Y233" i="2"/>
  <c r="H233" i="2"/>
  <c r="Z233" i="2"/>
  <c r="Y232" i="2"/>
  <c r="H232" i="2"/>
  <c r="Z232" i="2"/>
  <c r="Y231" i="2"/>
  <c r="H231" i="2"/>
  <c r="Z231" i="2"/>
  <c r="Y230" i="2"/>
  <c r="H230" i="2"/>
  <c r="Z230" i="2"/>
  <c r="Y229" i="2"/>
  <c r="H229" i="2"/>
  <c r="Z229" i="2"/>
  <c r="Y228" i="2"/>
  <c r="H228" i="2"/>
  <c r="Z228" i="2"/>
  <c r="Y227" i="2"/>
  <c r="H227" i="2"/>
  <c r="Z227" i="2"/>
  <c r="Y226" i="2"/>
  <c r="H226" i="2"/>
  <c r="Z226" i="2"/>
  <c r="Y225" i="2"/>
  <c r="H225" i="2"/>
  <c r="Z225" i="2"/>
  <c r="Y224" i="2"/>
  <c r="H224" i="2"/>
  <c r="Z224" i="2"/>
  <c r="Y223" i="2"/>
  <c r="H223" i="2"/>
  <c r="Z223" i="2"/>
  <c r="Y222" i="2"/>
  <c r="H222" i="2"/>
  <c r="Z222" i="2"/>
  <c r="Y221" i="2"/>
  <c r="H221" i="2"/>
  <c r="Z221" i="2"/>
  <c r="Y220" i="2"/>
  <c r="H220" i="2"/>
  <c r="Z220" i="2"/>
  <c r="Y219" i="2"/>
  <c r="H219" i="2"/>
  <c r="Z219" i="2"/>
  <c r="Y218" i="2"/>
  <c r="H218" i="2"/>
  <c r="Z218" i="2"/>
  <c r="Y217" i="2"/>
  <c r="H217" i="2"/>
  <c r="Z217" i="2"/>
  <c r="Y216" i="2"/>
  <c r="H216" i="2"/>
  <c r="Z216" i="2"/>
  <c r="Y215" i="2"/>
  <c r="H215" i="2"/>
  <c r="Z215" i="2"/>
  <c r="Y214" i="2"/>
  <c r="H214" i="2"/>
  <c r="Z214" i="2"/>
  <c r="Y213" i="2"/>
  <c r="H213" i="2"/>
  <c r="Z213" i="2"/>
  <c r="Y212" i="2"/>
  <c r="H212" i="2"/>
  <c r="Z212" i="2"/>
  <c r="Y211" i="2"/>
  <c r="H211" i="2"/>
  <c r="Z211" i="2"/>
  <c r="Y210" i="2"/>
  <c r="H210" i="2"/>
  <c r="Z210" i="2"/>
  <c r="Y209" i="2"/>
  <c r="H209" i="2"/>
  <c r="Z209" i="2"/>
  <c r="Y208" i="2"/>
  <c r="H208" i="2"/>
  <c r="Z208" i="2"/>
  <c r="Y207" i="2"/>
  <c r="H207" i="2"/>
  <c r="Z207" i="2"/>
  <c r="Y206" i="2"/>
  <c r="H206" i="2"/>
  <c r="Z206" i="2"/>
  <c r="Y205" i="2"/>
  <c r="H205" i="2"/>
  <c r="Z205" i="2"/>
  <c r="Y204" i="2"/>
  <c r="H204" i="2"/>
  <c r="Z204" i="2"/>
  <c r="Y203" i="2"/>
  <c r="H203" i="2"/>
  <c r="Z203" i="2"/>
  <c r="Y202" i="2"/>
  <c r="H202" i="2"/>
  <c r="Z202" i="2"/>
  <c r="Y201" i="2"/>
  <c r="H201" i="2"/>
  <c r="Z201" i="2"/>
  <c r="Y200" i="2"/>
  <c r="H200" i="2"/>
  <c r="Z200" i="2"/>
  <c r="Y199" i="2"/>
  <c r="H199" i="2"/>
  <c r="Z199" i="2"/>
  <c r="Y198" i="2"/>
  <c r="H198" i="2"/>
  <c r="Z198" i="2"/>
  <c r="Y197" i="2"/>
  <c r="H197" i="2"/>
  <c r="Z197" i="2"/>
  <c r="Y196" i="2"/>
  <c r="H196" i="2"/>
  <c r="Z196" i="2"/>
  <c r="Y195" i="2"/>
  <c r="H195" i="2"/>
  <c r="Z195" i="2"/>
  <c r="Y194" i="2"/>
  <c r="H194" i="2"/>
  <c r="Z194" i="2"/>
  <c r="Y193" i="2"/>
  <c r="H193" i="2"/>
  <c r="Z193" i="2"/>
  <c r="Y192" i="2"/>
  <c r="H192" i="2"/>
  <c r="Z192" i="2"/>
  <c r="Y191" i="2"/>
  <c r="H191" i="2"/>
  <c r="Z191" i="2"/>
  <c r="Y190" i="2"/>
  <c r="H190" i="2"/>
  <c r="Z190" i="2"/>
  <c r="Y189" i="2"/>
  <c r="H189" i="2"/>
  <c r="Z189" i="2"/>
  <c r="Y188" i="2"/>
  <c r="H188" i="2"/>
  <c r="Z188" i="2"/>
  <c r="Y187" i="2"/>
  <c r="H187" i="2"/>
  <c r="Z187" i="2"/>
  <c r="Y186" i="2"/>
  <c r="H186" i="2"/>
  <c r="Z186" i="2"/>
  <c r="Y185" i="2"/>
  <c r="H185" i="2"/>
  <c r="Z185" i="2"/>
  <c r="Y184" i="2"/>
  <c r="H184" i="2"/>
  <c r="Z184" i="2"/>
  <c r="Y183" i="2"/>
  <c r="H183" i="2"/>
  <c r="Z183" i="2"/>
  <c r="Y182" i="2"/>
  <c r="H182" i="2"/>
  <c r="Z182" i="2"/>
  <c r="Y181" i="2"/>
  <c r="H181" i="2"/>
  <c r="Z181" i="2"/>
  <c r="Y180" i="2"/>
  <c r="H180" i="2"/>
  <c r="Z180" i="2"/>
  <c r="Y179" i="2"/>
  <c r="H179" i="2"/>
  <c r="Z179" i="2"/>
  <c r="Y178" i="2"/>
  <c r="H178" i="2"/>
  <c r="Z178" i="2"/>
  <c r="Y177" i="2"/>
  <c r="H177" i="2"/>
  <c r="Z177" i="2"/>
  <c r="Y176" i="2"/>
  <c r="H176" i="2"/>
  <c r="Z176" i="2"/>
  <c r="Y175" i="2"/>
  <c r="H175" i="2"/>
  <c r="Z175" i="2"/>
  <c r="Y174" i="2"/>
  <c r="H174" i="2"/>
  <c r="Z174" i="2"/>
  <c r="Y173" i="2"/>
  <c r="H173" i="2"/>
  <c r="Z173" i="2"/>
  <c r="Y172" i="2"/>
  <c r="H172" i="2"/>
  <c r="Z172" i="2"/>
  <c r="Y171" i="2"/>
  <c r="H171" i="2"/>
  <c r="Z171" i="2"/>
  <c r="Y170" i="2"/>
  <c r="H170" i="2"/>
  <c r="Z170" i="2"/>
  <c r="Y169" i="2"/>
  <c r="H169" i="2"/>
  <c r="Z169" i="2"/>
  <c r="Y168" i="2"/>
  <c r="H168" i="2"/>
  <c r="Z168" i="2"/>
  <c r="Y167" i="2"/>
  <c r="H167" i="2"/>
  <c r="Z167" i="2"/>
  <c r="Y166" i="2"/>
  <c r="H166" i="2"/>
  <c r="Z166" i="2"/>
  <c r="Y165" i="2"/>
  <c r="H165" i="2"/>
  <c r="Z165" i="2"/>
  <c r="Y164" i="2"/>
  <c r="H164" i="2"/>
  <c r="Z164" i="2"/>
  <c r="Y163" i="2"/>
  <c r="H163" i="2"/>
  <c r="Z163" i="2"/>
  <c r="Y162" i="2"/>
  <c r="H162" i="2"/>
  <c r="Z162" i="2"/>
  <c r="Y161" i="2"/>
  <c r="H161" i="2"/>
  <c r="Z161" i="2"/>
  <c r="Y160" i="2"/>
  <c r="H160" i="2"/>
  <c r="Z160" i="2"/>
  <c r="Y159" i="2"/>
  <c r="H159" i="2"/>
  <c r="Z159" i="2"/>
  <c r="Y158" i="2"/>
  <c r="H158" i="2"/>
  <c r="Z158" i="2"/>
  <c r="Y157" i="2"/>
  <c r="H157" i="2"/>
  <c r="Z157" i="2"/>
  <c r="Y156" i="2"/>
  <c r="H156" i="2"/>
  <c r="Z156" i="2"/>
  <c r="Y155" i="2"/>
  <c r="H155" i="2"/>
  <c r="Z155" i="2"/>
  <c r="Y154" i="2"/>
  <c r="H154" i="2"/>
  <c r="Z154" i="2"/>
  <c r="Y153" i="2"/>
  <c r="H153" i="2"/>
  <c r="Z153" i="2"/>
  <c r="Y152" i="2"/>
  <c r="H152" i="2"/>
  <c r="Z152" i="2"/>
  <c r="Y151" i="2"/>
  <c r="H151" i="2"/>
  <c r="Z151" i="2"/>
  <c r="Y150" i="2"/>
  <c r="H150" i="2"/>
  <c r="Z150" i="2"/>
  <c r="Y149" i="2"/>
  <c r="H149" i="2"/>
  <c r="Z149" i="2"/>
  <c r="Y148" i="2"/>
  <c r="H148" i="2"/>
  <c r="Z148" i="2"/>
  <c r="Y147" i="2"/>
  <c r="H147" i="2"/>
  <c r="Z147" i="2"/>
  <c r="Y146" i="2"/>
  <c r="H146" i="2"/>
  <c r="Z146" i="2"/>
  <c r="Y145" i="2"/>
  <c r="H145" i="2"/>
  <c r="Z145" i="2"/>
  <c r="Y144" i="2"/>
  <c r="H144" i="2"/>
  <c r="Z144" i="2"/>
  <c r="Y143" i="2"/>
  <c r="H143" i="2"/>
  <c r="Z143" i="2"/>
  <c r="Y142" i="2"/>
  <c r="H142" i="2"/>
  <c r="Z142" i="2"/>
  <c r="Y141" i="2"/>
  <c r="H141" i="2"/>
  <c r="Z141" i="2"/>
  <c r="Y140" i="2"/>
  <c r="H140" i="2"/>
  <c r="Z140" i="2"/>
  <c r="Y139" i="2"/>
  <c r="H139" i="2"/>
  <c r="Z139" i="2"/>
  <c r="Y138" i="2"/>
  <c r="H138" i="2"/>
  <c r="Z138" i="2"/>
  <c r="Y137" i="2"/>
  <c r="H137" i="2"/>
  <c r="Z137" i="2"/>
  <c r="Y136" i="2"/>
  <c r="H136" i="2"/>
  <c r="Z136" i="2"/>
  <c r="Y135" i="2"/>
  <c r="H135" i="2"/>
  <c r="Z135" i="2"/>
  <c r="Y134" i="2"/>
  <c r="H134" i="2"/>
  <c r="Z134" i="2"/>
  <c r="Y133" i="2"/>
  <c r="H133" i="2"/>
  <c r="Z133" i="2"/>
  <c r="Y132" i="2"/>
  <c r="H132" i="2"/>
  <c r="Z132" i="2"/>
  <c r="Y131" i="2"/>
  <c r="H131" i="2"/>
  <c r="Z131" i="2"/>
  <c r="Y130" i="2"/>
  <c r="H130" i="2"/>
  <c r="Z130" i="2"/>
  <c r="Y129" i="2"/>
  <c r="H129" i="2"/>
  <c r="Z129" i="2"/>
  <c r="Y128" i="2"/>
  <c r="H128" i="2"/>
  <c r="Z128" i="2"/>
  <c r="Y127" i="2"/>
  <c r="H127" i="2"/>
  <c r="Z127" i="2"/>
  <c r="Y126" i="2"/>
  <c r="H126" i="2"/>
  <c r="Z126" i="2"/>
  <c r="Y125" i="2"/>
  <c r="H125" i="2"/>
  <c r="Z125" i="2"/>
  <c r="Y124" i="2"/>
  <c r="H124" i="2"/>
  <c r="Z124" i="2"/>
  <c r="Y123" i="2"/>
  <c r="H123" i="2"/>
  <c r="Z123" i="2"/>
  <c r="Y122" i="2"/>
  <c r="H122" i="2"/>
  <c r="Z122" i="2"/>
  <c r="Y121" i="2"/>
  <c r="H121" i="2"/>
  <c r="Z121" i="2"/>
  <c r="Y120" i="2"/>
  <c r="H120" i="2"/>
  <c r="Z120" i="2"/>
  <c r="Y119" i="2"/>
  <c r="H119" i="2"/>
  <c r="Z119" i="2"/>
  <c r="Y118" i="2"/>
  <c r="H118" i="2"/>
  <c r="Z118" i="2"/>
  <c r="Y117" i="2"/>
  <c r="H117" i="2"/>
  <c r="Z117" i="2"/>
  <c r="Y116" i="2"/>
  <c r="H116" i="2"/>
  <c r="Z116" i="2"/>
  <c r="Y115" i="2"/>
  <c r="H115" i="2"/>
  <c r="Z115" i="2"/>
  <c r="Y114" i="2"/>
  <c r="H114" i="2"/>
  <c r="Z114" i="2"/>
  <c r="Y113" i="2"/>
  <c r="H113" i="2"/>
  <c r="Z113" i="2"/>
  <c r="Y112" i="2"/>
  <c r="H112" i="2"/>
  <c r="Z112" i="2"/>
  <c r="Y111" i="2"/>
  <c r="H111" i="2"/>
  <c r="Z111" i="2"/>
  <c r="Y110" i="2"/>
  <c r="H110" i="2"/>
  <c r="Z110" i="2"/>
  <c r="Y109" i="2"/>
  <c r="H109" i="2"/>
  <c r="Z109" i="2"/>
  <c r="Y108" i="2"/>
  <c r="H108" i="2"/>
  <c r="Z108" i="2"/>
  <c r="Y107" i="2"/>
  <c r="H107" i="2"/>
  <c r="Z107" i="2"/>
  <c r="Y106" i="2"/>
  <c r="H106" i="2"/>
  <c r="Z106" i="2"/>
  <c r="Y105" i="2"/>
  <c r="H105" i="2"/>
  <c r="Z105" i="2"/>
  <c r="Y104" i="2"/>
  <c r="H104" i="2"/>
  <c r="Z104" i="2"/>
  <c r="Y103" i="2"/>
  <c r="H103" i="2"/>
  <c r="Z103" i="2"/>
  <c r="Y102" i="2"/>
  <c r="H102" i="2"/>
  <c r="Z102" i="2"/>
  <c r="Y101" i="2"/>
  <c r="H101" i="2"/>
  <c r="Z101" i="2"/>
  <c r="Y100" i="2"/>
  <c r="H100" i="2"/>
  <c r="Z100" i="2"/>
  <c r="Y99" i="2"/>
  <c r="H99" i="2"/>
  <c r="Z99" i="2"/>
  <c r="Y98" i="2"/>
  <c r="H98" i="2"/>
  <c r="Z98" i="2"/>
  <c r="Y97" i="2"/>
  <c r="H97" i="2"/>
  <c r="Z97" i="2"/>
  <c r="Y96" i="2"/>
  <c r="H96" i="2"/>
  <c r="Z96" i="2"/>
  <c r="Y95" i="2"/>
  <c r="H95" i="2"/>
  <c r="Z95" i="2"/>
  <c r="Y94" i="2"/>
  <c r="H94" i="2"/>
  <c r="Z94" i="2"/>
  <c r="Y93" i="2"/>
  <c r="H93" i="2"/>
  <c r="Z93" i="2"/>
  <c r="Y92" i="2"/>
  <c r="H92" i="2"/>
  <c r="Z92" i="2"/>
  <c r="Y91" i="2"/>
  <c r="H91" i="2"/>
  <c r="Z91" i="2"/>
  <c r="Y90" i="2"/>
  <c r="H90" i="2"/>
  <c r="Z90" i="2"/>
  <c r="Y89" i="2"/>
  <c r="H89" i="2"/>
  <c r="Z89" i="2"/>
  <c r="Y88" i="2"/>
  <c r="H88" i="2"/>
  <c r="Z88" i="2"/>
  <c r="Y87" i="2"/>
  <c r="H87" i="2"/>
  <c r="Z87" i="2"/>
  <c r="Y86" i="2"/>
  <c r="H86" i="2"/>
  <c r="Z86" i="2"/>
  <c r="Y85" i="2"/>
  <c r="H85" i="2"/>
  <c r="Z85" i="2"/>
  <c r="Y84" i="2"/>
  <c r="H84" i="2"/>
  <c r="Z84" i="2"/>
  <c r="Y83" i="2"/>
  <c r="H83" i="2"/>
  <c r="Z83" i="2"/>
  <c r="Y82" i="2"/>
  <c r="H82" i="2"/>
  <c r="Z82" i="2"/>
  <c r="Y81" i="2"/>
  <c r="H81" i="2"/>
  <c r="Z81" i="2"/>
  <c r="Y80" i="2"/>
  <c r="H80" i="2"/>
  <c r="Z80" i="2"/>
  <c r="Y79" i="2"/>
  <c r="H79" i="2"/>
  <c r="Z79" i="2"/>
  <c r="Y78" i="2"/>
  <c r="H78" i="2"/>
  <c r="Z78" i="2"/>
  <c r="Y77" i="2"/>
  <c r="H77" i="2"/>
  <c r="Z77" i="2"/>
  <c r="Y76" i="2"/>
  <c r="H76" i="2"/>
  <c r="Z76" i="2"/>
  <c r="Y75" i="2"/>
  <c r="H75" i="2"/>
  <c r="Z75" i="2"/>
  <c r="Y74" i="2"/>
  <c r="H74" i="2"/>
  <c r="Z74" i="2"/>
  <c r="Y73" i="2"/>
  <c r="H73" i="2"/>
  <c r="Z73" i="2"/>
  <c r="Y72" i="2"/>
  <c r="H72" i="2"/>
  <c r="Z72" i="2"/>
  <c r="Y71" i="2"/>
  <c r="H71" i="2"/>
  <c r="Z71" i="2"/>
  <c r="Y70" i="2"/>
  <c r="H70" i="2"/>
  <c r="Z70" i="2"/>
  <c r="Y69" i="2"/>
  <c r="H69" i="2"/>
  <c r="Z69" i="2"/>
  <c r="Y68" i="2"/>
  <c r="H68" i="2"/>
  <c r="Z68" i="2"/>
  <c r="Y67" i="2"/>
  <c r="H67" i="2"/>
  <c r="Z67" i="2"/>
  <c r="Y66" i="2"/>
  <c r="H66" i="2"/>
  <c r="Z66" i="2"/>
  <c r="Y65" i="2"/>
  <c r="H65" i="2"/>
  <c r="Z65" i="2"/>
  <c r="Y64" i="2"/>
  <c r="H64" i="2"/>
  <c r="Z64" i="2"/>
  <c r="Y63" i="2"/>
  <c r="H63" i="2"/>
  <c r="Z63" i="2"/>
  <c r="Y62" i="2"/>
  <c r="H62" i="2"/>
  <c r="Z62" i="2"/>
  <c r="Y61" i="2"/>
  <c r="H61" i="2"/>
  <c r="Z61" i="2"/>
  <c r="Y60" i="2"/>
  <c r="H60" i="2"/>
  <c r="Z60" i="2"/>
  <c r="Y59" i="2"/>
  <c r="H59" i="2"/>
  <c r="Z59" i="2"/>
  <c r="Y58" i="2"/>
  <c r="H58" i="2"/>
  <c r="Z58" i="2"/>
  <c r="Y57" i="2"/>
  <c r="H57" i="2"/>
  <c r="Z57" i="2"/>
  <c r="Y56" i="2"/>
  <c r="H56" i="2"/>
  <c r="Z56" i="2"/>
  <c r="Y55" i="2"/>
  <c r="H55" i="2"/>
  <c r="Z55" i="2"/>
  <c r="Y54" i="2"/>
  <c r="H54" i="2"/>
  <c r="Z54" i="2"/>
  <c r="Y53" i="2"/>
  <c r="H53" i="2"/>
  <c r="Z53" i="2"/>
  <c r="Y52" i="2"/>
  <c r="H52" i="2"/>
  <c r="Z52" i="2"/>
  <c r="Y51" i="2"/>
  <c r="H51" i="2"/>
  <c r="Z51" i="2"/>
  <c r="Y50" i="2"/>
  <c r="H50" i="2"/>
  <c r="Z50" i="2"/>
  <c r="Y49" i="2"/>
  <c r="H49" i="2"/>
  <c r="Z49" i="2"/>
  <c r="Y48" i="2"/>
  <c r="H48" i="2"/>
  <c r="Z48" i="2"/>
  <c r="Y47" i="2"/>
  <c r="H47" i="2"/>
  <c r="Z47" i="2"/>
  <c r="Y46" i="2"/>
  <c r="H46" i="2"/>
  <c r="Z46" i="2"/>
  <c r="Y45" i="2"/>
  <c r="H45" i="2"/>
  <c r="Z45" i="2"/>
  <c r="Y44" i="2"/>
  <c r="H44" i="2"/>
  <c r="Z44" i="2"/>
  <c r="Y43" i="2"/>
  <c r="H43" i="2"/>
  <c r="Z43" i="2"/>
  <c r="Y42" i="2"/>
  <c r="H42" i="2"/>
  <c r="Z42" i="2"/>
  <c r="Y41" i="2"/>
  <c r="H41" i="2"/>
  <c r="Z41" i="2"/>
  <c r="Y40" i="2"/>
  <c r="H40" i="2"/>
  <c r="Z40" i="2"/>
  <c r="Y39" i="2"/>
  <c r="H39" i="2"/>
  <c r="Z39" i="2"/>
  <c r="Y38" i="2"/>
  <c r="H38" i="2"/>
  <c r="Z38" i="2"/>
  <c r="Y37" i="2"/>
  <c r="H37" i="2"/>
  <c r="Z37" i="2"/>
  <c r="Y36" i="2"/>
  <c r="H36" i="2"/>
  <c r="Z36" i="2"/>
  <c r="Y35" i="2"/>
  <c r="H35" i="2"/>
  <c r="Z35" i="2"/>
  <c r="Y34" i="2"/>
  <c r="H34" i="2"/>
  <c r="Z34" i="2"/>
  <c r="Y33" i="2"/>
  <c r="H33" i="2"/>
  <c r="Z33" i="2"/>
  <c r="Y32" i="2"/>
  <c r="H32" i="2"/>
  <c r="Z32" i="2"/>
  <c r="Y31" i="2"/>
  <c r="H31" i="2"/>
  <c r="Z31" i="2"/>
  <c r="Y30" i="2"/>
  <c r="H30" i="2"/>
  <c r="Z30" i="2"/>
  <c r="Y29" i="2"/>
  <c r="H29" i="2"/>
  <c r="Z29" i="2"/>
  <c r="Y28" i="2"/>
  <c r="H28" i="2"/>
  <c r="Z28" i="2"/>
  <c r="Y27" i="2"/>
  <c r="H27" i="2"/>
  <c r="Z27" i="2"/>
  <c r="Y26" i="2"/>
  <c r="H26" i="2"/>
  <c r="Z26" i="2"/>
  <c r="Y25" i="2"/>
  <c r="H25" i="2"/>
  <c r="Z25" i="2"/>
  <c r="Y24" i="2"/>
  <c r="H24" i="2"/>
  <c r="Z24" i="2"/>
  <c r="Y23" i="2"/>
  <c r="H23" i="2"/>
  <c r="Z23" i="2"/>
  <c r="Y22" i="2"/>
  <c r="H22" i="2"/>
  <c r="Z22" i="2"/>
  <c r="Y21" i="2"/>
  <c r="H21" i="2"/>
  <c r="Z21" i="2"/>
  <c r="Y20" i="2"/>
  <c r="H20" i="2"/>
  <c r="Z20" i="2"/>
  <c r="Y19" i="2"/>
  <c r="H19" i="2"/>
  <c r="Z19" i="2"/>
  <c r="Y18" i="2"/>
  <c r="H18" i="2"/>
  <c r="Z18" i="2"/>
  <c r="Y17" i="2"/>
  <c r="H17" i="2"/>
  <c r="Z17" i="2"/>
  <c r="Y16" i="2"/>
  <c r="H16" i="2"/>
  <c r="Z16" i="2"/>
  <c r="Y15" i="2"/>
  <c r="H15" i="2"/>
  <c r="Z15" i="2"/>
  <c r="Y14" i="2"/>
  <c r="H14" i="2"/>
  <c r="Z14" i="2"/>
  <c r="Y13" i="2"/>
  <c r="Z13" i="2"/>
  <c r="Y12" i="2"/>
  <c r="Z12" i="2"/>
  <c r="Y11" i="2"/>
  <c r="Z11" i="2"/>
  <c r="Z10" i="2"/>
  <c r="Y10" i="2"/>
  <c r="Z9" i="2"/>
  <c r="Y9" i="2"/>
  <c r="D16" i="1"/>
  <c r="B5" i="3"/>
  <c r="B13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7" i="3"/>
  <c r="C18" i="3"/>
  <c r="B7" i="3"/>
  <c r="B9" i="3"/>
  <c r="B8" i="3"/>
  <c r="C8" i="3"/>
  <c r="F9" i="2"/>
  <c r="P9" i="2"/>
  <c r="D9" i="2"/>
  <c r="L9" i="2"/>
  <c r="M9" i="2"/>
  <c r="O9" i="2"/>
  <c r="Q9" i="2"/>
  <c r="J9" i="2"/>
  <c r="R9" i="2"/>
  <c r="I9" i="2"/>
  <c r="S9" i="2"/>
  <c r="T9" i="2"/>
  <c r="U9" i="2"/>
  <c r="V9" i="2"/>
  <c r="H9" i="2"/>
  <c r="J10" i="2"/>
  <c r="F10" i="2"/>
  <c r="P10" i="2"/>
  <c r="E10" i="2"/>
  <c r="D10" i="2"/>
  <c r="L10" i="2"/>
  <c r="M10" i="2"/>
  <c r="O10" i="2"/>
  <c r="Q10" i="2"/>
  <c r="R10" i="2"/>
  <c r="I10" i="2"/>
  <c r="S10" i="2"/>
  <c r="T10" i="2"/>
  <c r="U10" i="2"/>
  <c r="V10" i="2"/>
  <c r="H10" i="2"/>
  <c r="J11" i="2"/>
  <c r="W9" i="2"/>
  <c r="X9" i="2"/>
  <c r="C10" i="2"/>
  <c r="F11" i="2"/>
  <c r="P11" i="2"/>
  <c r="E11" i="2"/>
  <c r="D11" i="2"/>
  <c r="L11" i="2"/>
  <c r="M11" i="2"/>
  <c r="O11" i="2"/>
  <c r="Q11" i="2"/>
  <c r="R11" i="2"/>
  <c r="I11" i="2"/>
  <c r="S11" i="2"/>
  <c r="T11" i="2"/>
  <c r="U11" i="2"/>
  <c r="V11" i="2"/>
  <c r="H11" i="2"/>
  <c r="J12" i="2"/>
  <c r="W10" i="2"/>
  <c r="X10" i="2"/>
  <c r="C11" i="2"/>
  <c r="F12" i="2"/>
  <c r="P12" i="2"/>
  <c r="E12" i="2"/>
  <c r="D12" i="2"/>
  <c r="L12" i="2"/>
  <c r="M12" i="2"/>
  <c r="O12" i="2"/>
  <c r="Q12" i="2"/>
  <c r="R12" i="2"/>
  <c r="I12" i="2"/>
  <c r="S12" i="2"/>
  <c r="T12" i="2"/>
  <c r="U12" i="2"/>
  <c r="V12" i="2"/>
  <c r="H12" i="2"/>
  <c r="J13" i="2"/>
  <c r="W11" i="2"/>
  <c r="E13" i="2"/>
  <c r="D13" i="2"/>
  <c r="L13" i="2"/>
  <c r="M13" i="2"/>
  <c r="O13" i="2"/>
  <c r="H13" i="2"/>
  <c r="W12" i="2"/>
  <c r="C337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10" i="2"/>
  <c r="N337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9" i="2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H5" i="2"/>
  <c r="K337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B4" i="3"/>
  <c r="H9" i="1"/>
  <c r="Z3" i="1"/>
  <c r="B11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E67" i="3"/>
  <c r="B12" i="3"/>
  <c r="D67" i="3"/>
  <c r="F67" i="3"/>
  <c r="E66" i="3"/>
  <c r="D66" i="3"/>
  <c r="F66" i="3"/>
  <c r="E65" i="3"/>
  <c r="D65" i="3"/>
  <c r="F65" i="3"/>
  <c r="E64" i="3"/>
  <c r="D64" i="3"/>
  <c r="F64" i="3"/>
  <c r="E63" i="3"/>
  <c r="D63" i="3"/>
  <c r="F63" i="3"/>
  <c r="E62" i="3"/>
  <c r="D62" i="3"/>
  <c r="F62" i="3"/>
  <c r="E61" i="3"/>
  <c r="D61" i="3"/>
  <c r="F61" i="3"/>
  <c r="E60" i="3"/>
  <c r="D60" i="3"/>
  <c r="F60" i="3"/>
  <c r="E59" i="3"/>
  <c r="D59" i="3"/>
  <c r="F59" i="3"/>
  <c r="E58" i="3"/>
  <c r="D58" i="3"/>
  <c r="F58" i="3"/>
  <c r="E57" i="3"/>
  <c r="D57" i="3"/>
  <c r="F57" i="3"/>
  <c r="E56" i="3"/>
  <c r="D56" i="3"/>
  <c r="F56" i="3"/>
  <c r="E55" i="3"/>
  <c r="D55" i="3"/>
  <c r="F55" i="3"/>
  <c r="E54" i="3"/>
  <c r="D54" i="3"/>
  <c r="F54" i="3"/>
  <c r="E53" i="3"/>
  <c r="D53" i="3"/>
  <c r="F53" i="3"/>
  <c r="E52" i="3"/>
  <c r="D52" i="3"/>
  <c r="F52" i="3"/>
  <c r="E51" i="3"/>
  <c r="D51" i="3"/>
  <c r="F51" i="3"/>
  <c r="E50" i="3"/>
  <c r="D50" i="3"/>
  <c r="F50" i="3"/>
  <c r="E49" i="3"/>
  <c r="D49" i="3"/>
  <c r="F49" i="3"/>
  <c r="E48" i="3"/>
  <c r="D48" i="3"/>
  <c r="F48" i="3"/>
  <c r="E47" i="3"/>
  <c r="D47" i="3"/>
  <c r="F47" i="3"/>
  <c r="E46" i="3"/>
  <c r="D46" i="3"/>
  <c r="F46" i="3"/>
  <c r="E45" i="3"/>
  <c r="D45" i="3"/>
  <c r="F45" i="3"/>
  <c r="E44" i="3"/>
  <c r="D44" i="3"/>
  <c r="F44" i="3"/>
  <c r="E43" i="3"/>
  <c r="D43" i="3"/>
  <c r="F43" i="3"/>
  <c r="E42" i="3"/>
  <c r="D42" i="3"/>
  <c r="F42" i="3"/>
  <c r="E41" i="3"/>
  <c r="D41" i="3"/>
  <c r="F41" i="3"/>
  <c r="E40" i="3"/>
  <c r="D40" i="3"/>
  <c r="F40" i="3"/>
  <c r="E39" i="3"/>
  <c r="D39" i="3"/>
  <c r="F39" i="3"/>
  <c r="E38" i="3"/>
  <c r="D38" i="3"/>
  <c r="F38" i="3"/>
  <c r="E37" i="3"/>
  <c r="D37" i="3"/>
  <c r="F37" i="3"/>
  <c r="E36" i="3"/>
  <c r="D36" i="3"/>
  <c r="F36" i="3"/>
  <c r="E35" i="3"/>
  <c r="D35" i="3"/>
  <c r="F35" i="3"/>
  <c r="E34" i="3"/>
  <c r="D34" i="3"/>
  <c r="F34" i="3"/>
  <c r="E33" i="3"/>
  <c r="D33" i="3"/>
  <c r="F33" i="3"/>
  <c r="E32" i="3"/>
  <c r="D32" i="3"/>
  <c r="F32" i="3"/>
  <c r="E31" i="3"/>
  <c r="D31" i="3"/>
  <c r="F31" i="3"/>
  <c r="E30" i="3"/>
  <c r="D30" i="3"/>
  <c r="F30" i="3"/>
  <c r="E29" i="3"/>
  <c r="D29" i="3"/>
  <c r="F29" i="3"/>
  <c r="E28" i="3"/>
  <c r="D28" i="3"/>
  <c r="F28" i="3"/>
  <c r="E27" i="3"/>
  <c r="D27" i="3"/>
  <c r="F27" i="3"/>
  <c r="E26" i="3"/>
  <c r="D26" i="3"/>
  <c r="F26" i="3"/>
  <c r="E25" i="3"/>
  <c r="D25" i="3"/>
  <c r="F25" i="3"/>
  <c r="E24" i="3"/>
  <c r="D24" i="3"/>
  <c r="F24" i="3"/>
  <c r="E23" i="3"/>
  <c r="D23" i="3"/>
  <c r="F23" i="3"/>
  <c r="E22" i="3"/>
  <c r="D22" i="3"/>
  <c r="F22" i="3"/>
  <c r="E21" i="3"/>
  <c r="D21" i="3"/>
  <c r="F21" i="3"/>
  <c r="E20" i="3"/>
  <c r="D20" i="3"/>
  <c r="F20" i="3"/>
  <c r="E19" i="3"/>
  <c r="D19" i="3"/>
  <c r="F19" i="3"/>
  <c r="E18" i="3"/>
  <c r="D18" i="3"/>
  <c r="F18" i="3"/>
  <c r="E17" i="3"/>
  <c r="D17" i="3"/>
  <c r="F17" i="3"/>
  <c r="H3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AA337" i="2"/>
</calcChain>
</file>

<file path=xl/sharedStrings.xml><?xml version="1.0" encoding="utf-8"?>
<sst xmlns="http://schemas.openxmlformats.org/spreadsheetml/2006/main" count="124" uniqueCount="87">
  <si>
    <t>Mtc =</t>
  </si>
  <si>
    <t>CSL parameters</t>
  </si>
  <si>
    <t>G =</t>
  </si>
  <si>
    <t>l =</t>
  </si>
  <si>
    <t>Plasticity</t>
  </si>
  <si>
    <t>N  =</t>
  </si>
  <si>
    <t>Elasticity</t>
  </si>
  <si>
    <t>Initial soil state…</t>
  </si>
  <si>
    <t>Soil properties….</t>
  </si>
  <si>
    <t>Gmax =</t>
  </si>
  <si>
    <t>p0  =</t>
  </si>
  <si>
    <t>the calculation…</t>
  </si>
  <si>
    <t>(%)</t>
  </si>
  <si>
    <t>Dp</t>
  </si>
  <si>
    <t>Mi</t>
  </si>
  <si>
    <t>p'</t>
  </si>
  <si>
    <t>(kPa)</t>
  </si>
  <si>
    <t>q</t>
  </si>
  <si>
    <t>eta</t>
  </si>
  <si>
    <t>depV_p</t>
  </si>
  <si>
    <t>K</t>
  </si>
  <si>
    <t>(MPa)</t>
  </si>
  <si>
    <t>MPa =&gt; kPa</t>
  </si>
  <si>
    <t>y</t>
  </si>
  <si>
    <t>dp</t>
  </si>
  <si>
    <t>ep1</t>
  </si>
  <si>
    <t xml:space="preserve"> kPa</t>
  </si>
  <si>
    <t xml:space="preserve"> ---</t>
  </si>
  <si>
    <t>@ 1 kPa</t>
  </si>
  <si>
    <t>Units</t>
  </si>
  <si>
    <r>
      <t xml:space="preserve">  ==&gt; c</t>
    </r>
    <r>
      <rPr>
        <b/>
        <vertAlign val="subscript"/>
        <sz val="12"/>
        <color indexed="48"/>
        <rFont val="Times New Roman"/>
        <family val="1"/>
      </rPr>
      <t>i</t>
    </r>
    <r>
      <rPr>
        <b/>
        <sz val="12"/>
        <color indexed="48"/>
        <rFont val="Arial"/>
      </rPr>
      <t xml:space="preserve"> </t>
    </r>
    <r>
      <rPr>
        <b/>
        <sz val="10"/>
        <color indexed="48"/>
        <rFont val="Arial"/>
        <family val="2"/>
      </rPr>
      <t xml:space="preserve"> =</t>
    </r>
  </si>
  <si>
    <t>G_exp =</t>
  </si>
  <si>
    <t>G</t>
  </si>
  <si>
    <t xml:space="preserve"> MPa @ p0</t>
  </si>
  <si>
    <t>d_epQ_e</t>
  </si>
  <si>
    <t>CONSTANTS</t>
  </si>
  <si>
    <t>(step size for integration)</t>
  </si>
  <si>
    <t>e</t>
  </si>
  <si>
    <t>pc</t>
  </si>
  <si>
    <r>
      <t xml:space="preserve">k </t>
    </r>
    <r>
      <rPr>
        <b/>
        <sz val="10"/>
        <color indexed="48"/>
        <rFont val="Arial"/>
        <family val="2"/>
      </rPr>
      <t xml:space="preserve"> =</t>
    </r>
  </si>
  <si>
    <t>ratio K/G =</t>
  </si>
  <si>
    <t>h</t>
  </si>
  <si>
    <t>H</t>
  </si>
  <si>
    <t>dPc_over_Pc</t>
  </si>
  <si>
    <t>closed form solution of an undrained triaxial test from isotropic conditions</t>
  </si>
  <si>
    <t>taken from schofield &amp; wroth p146-149</t>
  </si>
  <si>
    <t>Initial conditions</t>
  </si>
  <si>
    <t>p0 =</t>
  </si>
  <si>
    <t>e0 =</t>
  </si>
  <si>
    <t>Properties</t>
  </si>
  <si>
    <t>M =</t>
  </si>
  <si>
    <t>k =</t>
  </si>
  <si>
    <t>derived constants for this test</t>
  </si>
  <si>
    <t>L =</t>
  </si>
  <si>
    <t>= 1 - k/l</t>
  </si>
  <si>
    <t>pu =</t>
  </si>
  <si>
    <t xml:space="preserve"> just above eqn 6.28 in S&amp;W</t>
  </si>
  <si>
    <t>v0 =</t>
  </si>
  <si>
    <t>calculations stepping forward by strain</t>
  </si>
  <si>
    <t>eqn 6.30</t>
  </si>
  <si>
    <t>eqn 6.31</t>
  </si>
  <si>
    <t>epQ</t>
  </si>
  <si>
    <t>ep1:%</t>
  </si>
  <si>
    <t>ln(p/pu)</t>
  </si>
  <si>
    <t>p: kPa</t>
  </si>
  <si>
    <t>eta/M</t>
  </si>
  <si>
    <t>q: kPa</t>
  </si>
  <si>
    <t>Pc [UPDATED]</t>
  </si>
  <si>
    <t>epV</t>
  </si>
  <si>
    <t>FOR PLOTTING</t>
  </si>
  <si>
    <t>STEP 1: Get soil state variables</t>
  </si>
  <si>
    <t>STEP 2:  Apply Flowrule</t>
  </si>
  <si>
    <t>STEP 3: Use Hardening Law</t>
  </si>
  <si>
    <t>STEP 4: Invoke Consistency condition</t>
  </si>
  <si>
    <t>d_epV_e</t>
  </si>
  <si>
    <t>e0  =</t>
  </si>
  <si>
    <t>STEP 5: Add in elasticity &amp; update strains</t>
  </si>
  <si>
    <t>Spacing Ratio =</t>
  </si>
  <si>
    <r>
      <rPr>
        <sz val="14"/>
        <color theme="9" tint="-0.249977111117893"/>
        <rFont val="Symbol"/>
      </rPr>
      <t>De</t>
    </r>
    <r>
      <rPr>
        <vertAlign val="subscript"/>
        <sz val="14"/>
        <color theme="9" tint="-0.249977111117893"/>
        <rFont val="Calibri"/>
        <scheme val="minor"/>
      </rPr>
      <t>q</t>
    </r>
    <r>
      <rPr>
        <vertAlign val="superscript"/>
        <sz val="14"/>
        <color theme="9" tint="-0.249977111117893"/>
        <rFont val="Calibri"/>
        <scheme val="minor"/>
      </rPr>
      <t>p</t>
    </r>
  </si>
  <si>
    <r>
      <t>H</t>
    </r>
    <r>
      <rPr>
        <b/>
        <vertAlign val="subscript"/>
        <sz val="10"/>
        <color theme="0" tint="-0.249977111117893"/>
        <rFont val="Arial"/>
        <family val="2"/>
      </rPr>
      <t>0</t>
    </r>
    <r>
      <rPr>
        <b/>
        <sz val="10"/>
        <color theme="0" tint="-0.249977111117893"/>
        <rFont val="Arial"/>
        <family val="2"/>
      </rPr>
      <t xml:space="preserve">  =</t>
    </r>
  </si>
  <si>
    <r>
      <t>c</t>
    </r>
    <r>
      <rPr>
        <b/>
        <vertAlign val="subscript"/>
        <sz val="12"/>
        <color theme="0" tint="-0.249977111117893"/>
        <rFont val="Times New Roman"/>
        <family val="1"/>
      </rPr>
      <t>tc</t>
    </r>
    <r>
      <rPr>
        <b/>
        <sz val="12"/>
        <color theme="0" tint="-0.249977111117893"/>
        <rFont val="Arial"/>
      </rPr>
      <t xml:space="preserve"> </t>
    </r>
    <r>
      <rPr>
        <b/>
        <sz val="10"/>
        <color theme="0" tint="-0.249977111117893"/>
        <rFont val="Arial"/>
        <family val="2"/>
      </rPr>
      <t xml:space="preserve"> =</t>
    </r>
  </si>
  <si>
    <r>
      <t xml:space="preserve">n </t>
    </r>
    <r>
      <rPr>
        <b/>
        <sz val="10"/>
        <color theme="0" tint="-0.249977111117893"/>
        <rFont val="Arial"/>
        <family val="2"/>
      </rPr>
      <t xml:space="preserve"> =</t>
    </r>
  </si>
  <si>
    <r>
      <t>y0</t>
    </r>
    <r>
      <rPr>
        <b/>
        <i/>
        <sz val="10"/>
        <color theme="0" tint="-0.249977111117893"/>
        <rFont val="Arial"/>
        <family val="2"/>
      </rPr>
      <t xml:space="preserve">  =</t>
    </r>
  </si>
  <si>
    <t>STEP</t>
  </si>
  <si>
    <t>depQ_p</t>
  </si>
  <si>
    <t>Drained Dq/Dp =</t>
  </si>
  <si>
    <t>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</si>
</sst>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0"/>
      <name val="Arial"/>
      <family val="2"/>
    </font>
    <font>
      <b/>
      <sz val="10"/>
      <color indexed="48"/>
      <name val="Symbol"/>
      <family val="1"/>
    </font>
    <font>
      <b/>
      <sz val="10"/>
      <color indexed="48"/>
      <name val="Arial"/>
      <family val="2"/>
    </font>
    <font>
      <b/>
      <sz val="12"/>
      <color indexed="48"/>
      <name val="Symbol"/>
      <family val="1"/>
    </font>
    <font>
      <b/>
      <vertAlign val="subscript"/>
      <sz val="12"/>
      <color indexed="48"/>
      <name val="Times New Roman"/>
      <family val="1"/>
    </font>
    <font>
      <b/>
      <sz val="12"/>
      <color indexed="48"/>
      <name val="Arial"/>
    </font>
    <font>
      <i/>
      <sz val="12"/>
      <color theme="1"/>
      <name val="Calibri"/>
      <scheme val="minor"/>
    </font>
    <font>
      <b/>
      <u/>
      <sz val="10"/>
      <name val="Arial"/>
    </font>
    <font>
      <sz val="12"/>
      <color theme="1"/>
      <name val="Symbol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rgb="FFD651E8"/>
      <name val="Calibri"/>
      <scheme val="minor"/>
    </font>
    <font>
      <sz val="10"/>
      <name val="Arial"/>
    </font>
    <font>
      <b/>
      <sz val="10"/>
      <name val="Arial"/>
      <family val="2"/>
    </font>
    <font>
      <sz val="10"/>
      <name val="Symbol"/>
      <family val="1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i/>
      <sz val="10"/>
      <color indexed="48"/>
      <name val="Arial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9" tint="-0.249977111117893"/>
      <name val="Symbol"/>
    </font>
    <font>
      <vertAlign val="subscript"/>
      <sz val="14"/>
      <color theme="9" tint="-0.249977111117893"/>
      <name val="Calibri"/>
      <scheme val="minor"/>
    </font>
    <font>
      <vertAlign val="superscript"/>
      <sz val="14"/>
      <color theme="9" tint="-0.249977111117893"/>
      <name val="Calibri"/>
      <scheme val="minor"/>
    </font>
    <font>
      <b/>
      <u/>
      <sz val="12"/>
      <color theme="9" tint="-0.249977111117893"/>
      <name val="Calibri"/>
      <scheme val="minor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249977111117893"/>
      <name val="Arial"/>
      <family val="2"/>
    </font>
    <font>
      <b/>
      <sz val="12"/>
      <color theme="0" tint="-0.249977111117893"/>
      <name val="Symbol"/>
      <family val="1"/>
    </font>
    <font>
      <b/>
      <vertAlign val="subscript"/>
      <sz val="12"/>
      <color theme="0" tint="-0.249977111117893"/>
      <name val="Times New Roman"/>
      <family val="1"/>
    </font>
    <font>
      <b/>
      <sz val="12"/>
      <color theme="0" tint="-0.249977111117893"/>
      <name val="Arial"/>
    </font>
    <font>
      <b/>
      <sz val="10"/>
      <color theme="0" tint="-0.249977111117893"/>
      <name val="Symbol"/>
      <family val="1"/>
    </font>
    <font>
      <b/>
      <i/>
      <sz val="10"/>
      <color theme="0" tint="-0.249977111117893"/>
      <name val="Symbol"/>
      <family val="1"/>
    </font>
    <font>
      <b/>
      <i/>
      <sz val="10"/>
      <color theme="0" tint="-0.249977111117893"/>
      <name val="Arial"/>
      <family val="2"/>
    </font>
    <font>
      <sz val="12"/>
      <color theme="5" tint="0.3999755851924192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quotePrefix="1"/>
    <xf numFmtId="0" fontId="9" fillId="0" borderId="0" xfId="0" quotePrefix="1" applyFont="1"/>
    <xf numFmtId="0" fontId="10" fillId="0" borderId="0" xfId="0" applyFont="1"/>
    <xf numFmtId="10" fontId="0" fillId="0" borderId="0" xfId="0" applyNumberFormat="1"/>
    <xf numFmtId="0" fontId="5" fillId="0" borderId="0" xfId="0" quotePrefix="1" applyFont="1"/>
    <xf numFmtId="0" fontId="12" fillId="0" borderId="0" xfId="0" applyFont="1"/>
    <xf numFmtId="0" fontId="6" fillId="0" borderId="0" xfId="0" quotePrefix="1" applyFont="1" applyAlignment="1">
      <alignment horizontal="right"/>
    </xf>
    <xf numFmtId="1" fontId="1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0" fontId="15" fillId="0" borderId="0" xfId="221"/>
    <xf numFmtId="0" fontId="16" fillId="7" borderId="0" xfId="221" applyFont="1" applyFill="1"/>
    <xf numFmtId="0" fontId="15" fillId="0" borderId="0" xfId="221" applyAlignment="1">
      <alignment horizontal="right"/>
    </xf>
    <xf numFmtId="0" fontId="16" fillId="7" borderId="0" xfId="221" applyFont="1" applyFill="1" applyAlignment="1">
      <alignment horizontal="right"/>
    </xf>
    <xf numFmtId="0" fontId="15" fillId="7" borderId="0" xfId="221" applyFill="1"/>
    <xf numFmtId="0" fontId="17" fillId="0" borderId="0" xfId="221" applyFont="1" applyAlignment="1">
      <alignment horizontal="right"/>
    </xf>
    <xf numFmtId="0" fontId="15" fillId="8" borderId="0" xfId="221" applyFill="1" applyAlignment="1">
      <alignment horizontal="left"/>
    </xf>
    <xf numFmtId="0" fontId="15" fillId="8" borderId="0" xfId="221" applyFill="1"/>
    <xf numFmtId="0" fontId="17" fillId="0" borderId="0" xfId="221" quotePrefix="1" applyFont="1"/>
    <xf numFmtId="0" fontId="3" fillId="0" borderId="0" xfId="221" quotePrefix="1" applyFont="1"/>
    <xf numFmtId="0" fontId="15" fillId="9" borderId="0" xfId="221" applyFill="1" applyAlignment="1">
      <alignment horizontal="left"/>
    </xf>
    <xf numFmtId="0" fontId="15" fillId="9" borderId="0" xfId="221" applyFill="1"/>
    <xf numFmtId="0" fontId="3" fillId="10" borderId="0" xfId="221" applyFont="1" applyFill="1"/>
    <xf numFmtId="2" fontId="0" fillId="0" borderId="0" xfId="0" applyNumberForma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8" fillId="0" borderId="0" xfId="0" applyNumberFormat="1" applyFont="1" applyAlignment="1">
      <alignment horizontal="center"/>
    </xf>
    <xf numFmtId="1" fontId="9" fillId="0" borderId="0" xfId="0" quotePrefix="1" applyNumberFormat="1" applyFon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1" xfId="0" quotePrefix="1" applyNumberForma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20" fillId="0" borderId="0" xfId="0" applyFont="1" applyAlignment="1">
      <alignment horizontal="right"/>
    </xf>
    <xf numFmtId="10" fontId="13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1" fillId="0" borderId="0" xfId="0" quotePrefix="1" applyFont="1" applyAlignment="1">
      <alignment horizontal="center"/>
    </xf>
    <xf numFmtId="2" fontId="21" fillId="0" borderId="0" xfId="0" applyNumberFormat="1" applyFont="1" applyAlignment="1">
      <alignment horizontal="center"/>
    </xf>
    <xf numFmtId="165" fontId="26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19" fillId="0" borderId="1" xfId="0" applyNumberFormat="1" applyFont="1" applyBorder="1" applyAlignment="1">
      <alignment horizontal="center"/>
    </xf>
    <xf numFmtId="2" fontId="15" fillId="0" borderId="0" xfId="221" applyNumberFormat="1"/>
    <xf numFmtId="165" fontId="5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/>
    <xf numFmtId="0" fontId="29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27" fillId="0" borderId="0" xfId="0" quotePrefix="1" applyFont="1"/>
    <xf numFmtId="1" fontId="3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0" xfId="0" quotePrefix="1" applyFont="1" applyAlignment="1">
      <alignment horizontal="righ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12" fillId="11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3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  <cellStyle name="Normal 2" xfId="2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8039747539919"/>
          <c:y val="0.0275156973947388"/>
          <c:w val="0.844332882254366"/>
          <c:h val="0.825452566017672"/>
        </c:manualLayout>
      </c:layout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'OCC closed form undrained'!$D$17:$D$67</c:f>
              <c:numCache>
                <c:formatCode>General</c:formatCode>
                <c:ptCount val="51"/>
                <c:pt idx="0">
                  <c:v>200.0</c:v>
                </c:pt>
                <c:pt idx="1">
                  <c:v>165.1662660090344</c:v>
                </c:pt>
                <c:pt idx="2">
                  <c:v>143.2247665771247</c:v>
                </c:pt>
                <c:pt idx="3">
                  <c:v>128.7981686588378</c:v>
                </c:pt>
                <c:pt idx="4">
                  <c:v>119.0052050468597</c:v>
                </c:pt>
                <c:pt idx="5">
                  <c:v>112.1980040060643</c:v>
                </c:pt>
                <c:pt idx="6">
                  <c:v>107.381960470992</c:v>
                </c:pt>
                <c:pt idx="7">
                  <c:v>103.9295772040938</c:v>
                </c:pt>
                <c:pt idx="8">
                  <c:v>101.4304065687501</c:v>
                </c:pt>
                <c:pt idx="9">
                  <c:v>99.60803956634814</c:v>
                </c:pt>
                <c:pt idx="10">
                  <c:v>98.27196400478627</c:v>
                </c:pt>
                <c:pt idx="11">
                  <c:v>97.2884510384157</c:v>
                </c:pt>
                <c:pt idx="12">
                  <c:v>96.56228603135942</c:v>
                </c:pt>
                <c:pt idx="13">
                  <c:v>96.02492854064178</c:v>
                </c:pt>
                <c:pt idx="14">
                  <c:v>95.62662351297805</c:v>
                </c:pt>
                <c:pt idx="15">
                  <c:v>95.33102117403824</c:v>
                </c:pt>
                <c:pt idx="16">
                  <c:v>95.11143659390351</c:v>
                </c:pt>
                <c:pt idx="17">
                  <c:v>94.94820840880466</c:v>
                </c:pt>
                <c:pt idx="18">
                  <c:v>94.82681044023837</c:v>
                </c:pt>
                <c:pt idx="19">
                  <c:v>94.73648839751552</c:v>
                </c:pt>
                <c:pt idx="20">
                  <c:v>94.66926820176792</c:v>
                </c:pt>
                <c:pt idx="21">
                  <c:v>94.61923043439053</c:v>
                </c:pt>
                <c:pt idx="22">
                  <c:v>94.58197713898237</c:v>
                </c:pt>
                <c:pt idx="23">
                  <c:v>94.55423866397637</c:v>
                </c:pt>
                <c:pt idx="24">
                  <c:v>94.5335830296662</c:v>
                </c:pt>
                <c:pt idx="25">
                  <c:v>94.51820067402374</c:v>
                </c:pt>
                <c:pt idx="26">
                  <c:v>94.50674479862582</c:v>
                </c:pt>
                <c:pt idx="27">
                  <c:v>94.4982128261328</c:v>
                </c:pt>
                <c:pt idx="28">
                  <c:v>94.49185831229258</c:v>
                </c:pt>
                <c:pt idx="29">
                  <c:v>94.487125449205</c:v>
                </c:pt>
                <c:pt idx="30">
                  <c:v>94.48360034423494</c:v>
                </c:pt>
                <c:pt idx="31">
                  <c:v>94.4809747657271</c:v>
                </c:pt>
                <c:pt idx="32">
                  <c:v>94.47901915878465</c:v>
                </c:pt>
                <c:pt idx="33">
                  <c:v>94.47756255706454</c:v>
                </c:pt>
                <c:pt idx="34">
                  <c:v>94.47647762619177</c:v>
                </c:pt>
                <c:pt idx="35">
                  <c:v>94.47566952674904</c:v>
                </c:pt>
                <c:pt idx="36">
                  <c:v>94.47506762077048</c:v>
                </c:pt>
                <c:pt idx="37">
                  <c:v>94.4746192953817</c:v>
                </c:pt>
                <c:pt idx="38">
                  <c:v>94.47428536292973</c:v>
                </c:pt>
                <c:pt idx="39">
                  <c:v>94.47403663510151</c:v>
                </c:pt>
                <c:pt idx="40">
                  <c:v>94.47385137134284</c:v>
                </c:pt>
                <c:pt idx="41">
                  <c:v>94.47371337841845</c:v>
                </c:pt>
                <c:pt idx="42">
                  <c:v>94.47361059492948</c:v>
                </c:pt>
                <c:pt idx="43">
                  <c:v>94.47353403702563</c:v>
                </c:pt>
                <c:pt idx="44">
                  <c:v>94.47347701313861</c:v>
                </c:pt>
                <c:pt idx="45">
                  <c:v>94.47343453908805</c:v>
                </c:pt>
                <c:pt idx="46">
                  <c:v>94.47340290243004</c:v>
                </c:pt>
                <c:pt idx="47">
                  <c:v>94.47337933796616</c:v>
                </c:pt>
                <c:pt idx="48">
                  <c:v>94.47336178604904</c:v>
                </c:pt>
                <c:pt idx="49">
                  <c:v>94.47334871255781</c:v>
                </c:pt>
                <c:pt idx="50">
                  <c:v>94.47333897480786</c:v>
                </c:pt>
              </c:numCache>
            </c:numRef>
          </c:xVal>
          <c:yVal>
            <c:numRef>
              <c:f>'OCC closed form undrained'!$F$17:$F$67</c:f>
              <c:numCache>
                <c:formatCode>General</c:formatCode>
                <c:ptCount val="51"/>
                <c:pt idx="0">
                  <c:v>0.0</c:v>
                </c:pt>
                <c:pt idx="1">
                  <c:v>53.94260896749994</c:v>
                </c:pt>
                <c:pt idx="2">
                  <c:v>81.6180244817954</c:v>
                </c:pt>
                <c:pt idx="3">
                  <c:v>96.73439478634196</c:v>
                </c:pt>
                <c:pt idx="4">
                  <c:v>105.4405430727556</c:v>
                </c:pt>
                <c:pt idx="5">
                  <c:v>110.6880834990537</c:v>
                </c:pt>
                <c:pt idx="6">
                  <c:v>113.9772474360751</c:v>
                </c:pt>
                <c:pt idx="7">
                  <c:v>116.1091417216648</c:v>
                </c:pt>
                <c:pt idx="8">
                  <c:v>117.530644283963</c:v>
                </c:pt>
                <c:pt idx="9">
                  <c:v>118.5010740047463</c:v>
                </c:pt>
                <c:pt idx="10">
                  <c:v>119.1764539368758</c:v>
                </c:pt>
                <c:pt idx="11">
                  <c:v>119.6538285292276</c:v>
                </c:pt>
                <c:pt idx="12">
                  <c:v>119.9954123106952</c:v>
                </c:pt>
                <c:pt idx="13">
                  <c:v>120.2421859176493</c:v>
                </c:pt>
                <c:pt idx="14">
                  <c:v>120.4217914463837</c:v>
                </c:pt>
                <c:pt idx="15">
                  <c:v>120.553256045304</c:v>
                </c:pt>
                <c:pt idx="16">
                  <c:v>120.6499005509018</c:v>
                </c:pt>
                <c:pt idx="17">
                  <c:v>120.7211807303036</c:v>
                </c:pt>
                <c:pt idx="18">
                  <c:v>120.7738835612818</c:v>
                </c:pt>
                <c:pt idx="19">
                  <c:v>120.812923249549</c:v>
                </c:pt>
                <c:pt idx="20">
                  <c:v>120.841882298525</c:v>
                </c:pt>
                <c:pt idx="21">
                  <c:v>120.8633861229634</c:v>
                </c:pt>
                <c:pt idx="22">
                  <c:v>120.8793664704852</c:v>
                </c:pt>
                <c:pt idx="23">
                  <c:v>120.8912490318754</c:v>
                </c:pt>
                <c:pt idx="24">
                  <c:v>120.9000884367833</c:v>
                </c:pt>
                <c:pt idx="25">
                  <c:v>120.9066661825624</c:v>
                </c:pt>
                <c:pt idx="26">
                  <c:v>120.9115621257009</c:v>
                </c:pt>
                <c:pt idx="27">
                  <c:v>120.9152069289893</c:v>
                </c:pt>
                <c:pt idx="28">
                  <c:v>120.9179206818568</c:v>
                </c:pt>
                <c:pt idx="29">
                  <c:v>120.9199414201504</c:v>
                </c:pt>
                <c:pt idx="30">
                  <c:v>120.921446232397</c:v>
                </c:pt>
                <c:pt idx="31">
                  <c:v>120.9225669049973</c:v>
                </c:pt>
                <c:pt idx="32">
                  <c:v>120.9234015335032</c:v>
                </c:pt>
                <c:pt idx="33">
                  <c:v>120.9240231479502</c:v>
                </c:pt>
                <c:pt idx="34">
                  <c:v>120.9244861244924</c:v>
                </c:pt>
                <c:pt idx="35">
                  <c:v>120.9248309539231</c:v>
                </c:pt>
                <c:pt idx="36">
                  <c:v>120.9250877895183</c:v>
                </c:pt>
                <c:pt idx="37">
                  <c:v>120.9252790874325</c:v>
                </c:pt>
                <c:pt idx="38">
                  <c:v>120.9254215721664</c:v>
                </c:pt>
                <c:pt idx="39">
                  <c:v>120.925527699861</c:v>
                </c:pt>
                <c:pt idx="40">
                  <c:v>120.9256067478515</c:v>
                </c:pt>
                <c:pt idx="41">
                  <c:v>120.9256656260087</c:v>
                </c:pt>
                <c:pt idx="42">
                  <c:v>120.9257094809499</c:v>
                </c:pt>
                <c:pt idx="43">
                  <c:v>120.9257421460176</c:v>
                </c:pt>
                <c:pt idx="44">
                  <c:v>120.9257664764102</c:v>
                </c:pt>
                <c:pt idx="45">
                  <c:v>120.9257845987832</c:v>
                </c:pt>
                <c:pt idx="46">
                  <c:v>120.9257980971525</c:v>
                </c:pt>
                <c:pt idx="47">
                  <c:v>120.9258081513581</c:v>
                </c:pt>
                <c:pt idx="48">
                  <c:v>120.9258156401951</c:v>
                </c:pt>
                <c:pt idx="49">
                  <c:v>120.9258212182285</c:v>
                </c:pt>
                <c:pt idx="50">
                  <c:v>120.9258253730077</c:v>
                </c:pt>
              </c:numCache>
            </c:numRef>
          </c:yVal>
          <c:smooth val="1"/>
        </c:ser>
        <c:ser>
          <c:idx val="2"/>
          <c:order val="1"/>
          <c:spPr>
            <a:ln w="12700"/>
          </c:spPr>
          <c:marker>
            <c:symbol val="none"/>
          </c:marker>
          <c:xVal>
            <c:numRef>
              <c:f>'Inputs &amp; Plots'!$Y$2:$Y$3</c:f>
              <c:numCache>
                <c:formatCode>General</c:formatCode>
                <c:ptCount val="2"/>
                <c:pt idx="0">
                  <c:v>0.0</c:v>
                </c:pt>
                <c:pt idx="1">
                  <c:v>500.0</c:v>
                </c:pt>
              </c:numCache>
            </c:numRef>
          </c:xVal>
          <c:yVal>
            <c:numRef>
              <c:f>'Inputs &amp; Plots'!$Z$2:$Z$3</c:f>
              <c:numCache>
                <c:formatCode>0.00</c:formatCode>
                <c:ptCount val="2"/>
                <c:pt idx="0">
                  <c:v>0.0</c:v>
                </c:pt>
                <c:pt idx="1">
                  <c:v>640.0</c:v>
                </c:pt>
              </c:numCache>
            </c:numRef>
          </c:yVal>
          <c:smooth val="1"/>
        </c:ser>
        <c:ser>
          <c:idx val="1"/>
          <c:order val="2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'OCC Calcs'!$D$9:$D$337</c:f>
              <c:numCache>
                <c:formatCode>0.00</c:formatCode>
                <c:ptCount val="329"/>
                <c:pt idx="0">
                  <c:v>200.0</c:v>
                </c:pt>
                <c:pt idx="1">
                  <c:v>191.1627076983345</c:v>
                </c:pt>
                <c:pt idx="2">
                  <c:v>183.2211397763603</c:v>
                </c:pt>
                <c:pt idx="3">
                  <c:v>176.0643515043506</c:v>
                </c:pt>
                <c:pt idx="4">
                  <c:v>169.5977288167592</c:v>
                </c:pt>
                <c:pt idx="5">
                  <c:v>163.7402317892904</c:v>
                </c:pt>
                <c:pt idx="6">
                  <c:v>158.4221572676001</c:v>
                </c:pt>
                <c:pt idx="7">
                  <c:v>153.5833135476445</c:v>
                </c:pt>
                <c:pt idx="8">
                  <c:v>149.1715238968303</c:v>
                </c:pt>
                <c:pt idx="9">
                  <c:v>145.1413938894447</c:v>
                </c:pt>
                <c:pt idx="10">
                  <c:v>141.4532914565106</c:v>
                </c:pt>
                <c:pt idx="11">
                  <c:v>138.0724992788834</c:v>
                </c:pt>
                <c:pt idx="12">
                  <c:v>134.9685074641926</c:v>
                </c:pt>
                <c:pt idx="13">
                  <c:v>132.1144209226135</c:v>
                </c:pt>
                <c:pt idx="14">
                  <c:v>129.4864609260257</c:v>
                </c:pt>
                <c:pt idx="15">
                  <c:v>127.0635443246789</c:v>
                </c:pt>
                <c:pt idx="16">
                  <c:v>124.8269270503957</c:v>
                </c:pt>
                <c:pt idx="17">
                  <c:v>122.7599010418727</c:v>
                </c:pt>
                <c:pt idx="18">
                  <c:v>120.8475357280599</c:v>
                </c:pt>
                <c:pt idx="19">
                  <c:v>119.076456809037</c:v>
                </c:pt>
                <c:pt idx="20">
                  <c:v>117.4346563644671</c:v>
                </c:pt>
                <c:pt idx="21">
                  <c:v>115.9113293628202</c:v>
                </c:pt>
                <c:pt idx="22">
                  <c:v>114.4967324909175</c:v>
                </c:pt>
                <c:pt idx="23">
                  <c:v>113.1820619126714</c:v>
                </c:pt>
                <c:pt idx="24">
                  <c:v>111.9593471293879</c:v>
                </c:pt>
                <c:pt idx="25">
                  <c:v>110.8213585762586</c:v>
                </c:pt>
                <c:pt idx="26">
                  <c:v>109.7615269702002</c:v>
                </c:pt>
                <c:pt idx="27">
                  <c:v>108.7738727384836</c:v>
                </c:pt>
                <c:pt idx="28">
                  <c:v>107.8529441180127</c:v>
                </c:pt>
                <c:pt idx="29">
                  <c:v>106.9937627315627</c:v>
                </c:pt>
                <c:pt idx="30">
                  <c:v>106.191775627749</c:v>
                </c:pt>
                <c:pt idx="31">
                  <c:v>105.4428129223826</c:v>
                </c:pt>
                <c:pt idx="32">
                  <c:v>104.743050305399</c:v>
                </c:pt>
                <c:pt idx="33">
                  <c:v>104.0889757839339</c:v>
                </c:pt>
                <c:pt idx="34">
                  <c:v>103.4773601218179</c:v>
                </c:pt>
                <c:pt idx="35">
                  <c:v>102.9052305115863</c:v>
                </c:pt>
                <c:pt idx="36">
                  <c:v>102.3698470793515</c:v>
                </c:pt>
                <c:pt idx="37">
                  <c:v>101.8686818774729</c:v>
                </c:pt>
                <c:pt idx="38">
                  <c:v>101.3994000664387</c:v>
                </c:pt>
                <c:pt idx="39">
                  <c:v>100.9598430270493</c:v>
                </c:pt>
                <c:pt idx="40">
                  <c:v>100.5480131779252</c:v>
                </c:pt>
                <c:pt idx="41">
                  <c:v>100.1620603024601</c:v>
                </c:pt>
                <c:pt idx="42">
                  <c:v>99.80026921433466</c:v>
                </c:pt>
                <c:pt idx="43">
                  <c:v>99.46104861222491</c:v>
                </c:pt>
                <c:pt idx="44">
                  <c:v>99.14292099290388</c:v>
                </c:pt>
                <c:pt idx="45">
                  <c:v>98.84451350797955</c:v>
                </c:pt>
                <c:pt idx="46">
                  <c:v>98.56454966340773</c:v>
                </c:pt>
                <c:pt idx="47">
                  <c:v>98.30184177297362</c:v>
                </c:pt>
                <c:pt idx="48">
                  <c:v>98.05528408741513</c:v>
                </c:pt>
                <c:pt idx="49">
                  <c:v>97.82384652998492</c:v>
                </c:pt>
                <c:pt idx="50">
                  <c:v>97.60656897720711</c:v>
                </c:pt>
                <c:pt idx="51">
                  <c:v>97.40255603053899</c:v>
                </c:pt>
                <c:pt idx="52">
                  <c:v>97.21097223073363</c:v>
                </c:pt>
                <c:pt idx="53">
                  <c:v>97.03103767203588</c:v>
                </c:pt>
                <c:pt idx="54">
                  <c:v>96.8620239780279</c:v>
                </c:pt>
                <c:pt idx="55">
                  <c:v>96.70325060506156</c:v>
                </c:pt>
                <c:pt idx="56">
                  <c:v>96.55408144284303</c:v>
                </c:pt>
                <c:pt idx="57">
                  <c:v>96.41392168493688</c:v>
                </c:pt>
                <c:pt idx="58">
                  <c:v>96.28221494478477</c:v>
                </c:pt>
                <c:pt idx="59">
                  <c:v>96.15844059533636</c:v>
                </c:pt>
                <c:pt idx="60">
                  <c:v>96.04211131260722</c:v>
                </c:pt>
                <c:pt idx="61">
                  <c:v>95.93277080544621</c:v>
                </c:pt>
                <c:pt idx="62">
                  <c:v>95.82999171554276</c:v>
                </c:pt>
                <c:pt idx="63">
                  <c:v>95.73337367326081</c:v>
                </c:pt>
                <c:pt idx="64">
                  <c:v>95.64254149627205</c:v>
                </c:pt>
                <c:pt idx="65">
                  <c:v>95.55714351919854</c:v>
                </c:pt>
                <c:pt idx="66">
                  <c:v>95.47685004358011</c:v>
                </c:pt>
                <c:pt idx="67">
                  <c:v>95.40135189847123</c:v>
                </c:pt>
                <c:pt idx="68">
                  <c:v>95.33035910285815</c:v>
                </c:pt>
                <c:pt idx="69">
                  <c:v>95.26359962188216</c:v>
                </c:pt>
                <c:pt idx="70">
                  <c:v>95.20081820956941</c:v>
                </c:pt>
                <c:pt idx="71">
                  <c:v>95.14177533140996</c:v>
                </c:pt>
                <c:pt idx="72">
                  <c:v>95.0862461607078</c:v>
                </c:pt>
                <c:pt idx="73">
                  <c:v>95.03401964314505</c:v>
                </c:pt>
                <c:pt idx="74">
                  <c:v>94.9848976244755</c:v>
                </c:pt>
                <c:pt idx="75">
                  <c:v>94.93869403668822</c:v>
                </c:pt>
                <c:pt idx="76">
                  <c:v>94.8952341383682</c:v>
                </c:pt>
                <c:pt idx="77">
                  <c:v>94.85435380533043</c:v>
                </c:pt>
                <c:pt idx="78">
                  <c:v>94.81589886792131</c:v>
                </c:pt>
                <c:pt idx="79">
                  <c:v>94.77972449166931</c:v>
                </c:pt>
                <c:pt idx="80">
                  <c:v>94.74569459822984</c:v>
                </c:pt>
                <c:pt idx="81">
                  <c:v>94.71368132380717</c:v>
                </c:pt>
                <c:pt idx="82">
                  <c:v>94.68356451245512</c:v>
                </c:pt>
                <c:pt idx="83">
                  <c:v>94.65523124185616</c:v>
                </c:pt>
                <c:pt idx="84">
                  <c:v>94.62857537936109</c:v>
                </c:pt>
                <c:pt idx="85">
                  <c:v>94.60349716623719</c:v>
                </c:pt>
                <c:pt idx="86">
                  <c:v>94.57990282822509</c:v>
                </c:pt>
                <c:pt idx="87">
                  <c:v>94.55770421064462</c:v>
                </c:pt>
                <c:pt idx="88">
                  <c:v>94.53681843641742</c:v>
                </c:pt>
                <c:pt idx="89">
                  <c:v>94.51716758549237</c:v>
                </c:pt>
                <c:pt idx="90">
                  <c:v>94.49867839426768</c:v>
                </c:pt>
                <c:pt idx="91">
                  <c:v>94.48128197370361</c:v>
                </c:pt>
                <c:pt idx="92">
                  <c:v>94.46491354491124</c:v>
                </c:pt>
                <c:pt idx="93">
                  <c:v>94.44951219108745</c:v>
                </c:pt>
                <c:pt idx="94">
                  <c:v>94.43502062474463</c:v>
                </c:pt>
                <c:pt idx="95">
                  <c:v>94.42138496925565</c:v>
                </c:pt>
                <c:pt idx="96">
                  <c:v>94.40855455380131</c:v>
                </c:pt>
                <c:pt idx="97">
                  <c:v>94.39648172086959</c:v>
                </c:pt>
                <c:pt idx="98">
                  <c:v>94.38512164551286</c:v>
                </c:pt>
                <c:pt idx="99">
                  <c:v>94.37443216562251</c:v>
                </c:pt>
                <c:pt idx="100">
                  <c:v>94.36437362252923</c:v>
                </c:pt>
                <c:pt idx="101">
                  <c:v>94.35490871128347</c:v>
                </c:pt>
                <c:pt idx="102">
                  <c:v>94.3460023400123</c:v>
                </c:pt>
                <c:pt idx="103">
                  <c:v>94.3376214977885</c:v>
                </c:pt>
                <c:pt idx="104">
                  <c:v>94.32973513048471</c:v>
                </c:pt>
                <c:pt idx="105">
                  <c:v>94.32231402411877</c:v>
                </c:pt>
                <c:pt idx="106">
                  <c:v>94.31533069522897</c:v>
                </c:pt>
                <c:pt idx="107">
                  <c:v>94.30875928784665</c:v>
                </c:pt>
                <c:pt idx="108">
                  <c:v>94.30257547666186</c:v>
                </c:pt>
                <c:pt idx="109">
                  <c:v>94.29675637600272</c:v>
                </c:pt>
                <c:pt idx="110">
                  <c:v>94.29128045427393</c:v>
                </c:pt>
                <c:pt idx="111">
                  <c:v>94.28612745352133</c:v>
                </c:pt>
                <c:pt idx="112">
                  <c:v>94.28127831381094</c:v>
                </c:pt>
                <c:pt idx="113">
                  <c:v>94.27671510213021</c:v>
                </c:pt>
                <c:pt idx="114">
                  <c:v>94.27242094553714</c:v>
                </c:pt>
                <c:pt idx="115">
                  <c:v>94.2683799683006</c:v>
                </c:pt>
                <c:pt idx="116">
                  <c:v>94.26457723279017</c:v>
                </c:pt>
                <c:pt idx="117">
                  <c:v>94.26099868388995</c:v>
                </c:pt>
                <c:pt idx="118">
                  <c:v>94.25763109672332</c:v>
                </c:pt>
                <c:pt idx="119">
                  <c:v>94.25446202748994</c:v>
                </c:pt>
                <c:pt idx="120">
                  <c:v>94.25147976722765</c:v>
                </c:pt>
                <c:pt idx="121">
                  <c:v>94.24867329832382</c:v>
                </c:pt>
                <c:pt idx="122">
                  <c:v>94.24603225361119</c:v>
                </c:pt>
                <c:pt idx="123">
                  <c:v>94.24354687789341</c:v>
                </c:pt>
                <c:pt idx="124">
                  <c:v>94.24120799175484</c:v>
                </c:pt>
                <c:pt idx="125">
                  <c:v>94.23900695751811</c:v>
                </c:pt>
                <c:pt idx="126">
                  <c:v>94.23693564722096</c:v>
                </c:pt>
                <c:pt idx="127">
                  <c:v>94.23498641249199</c:v>
                </c:pt>
                <c:pt idx="128">
                  <c:v>94.23315205621195</c:v>
                </c:pt>
                <c:pt idx="129">
                  <c:v>94.23142580585413</c:v>
                </c:pt>
                <c:pt idx="130">
                  <c:v>94.22980128840396</c:v>
                </c:pt>
                <c:pt idx="131">
                  <c:v>94.22827250676363</c:v>
                </c:pt>
                <c:pt idx="132">
                  <c:v>94.22683381755351</c:v>
                </c:pt>
                <c:pt idx="133">
                  <c:v>94.22547991022726</c:v>
                </c:pt>
                <c:pt idx="134">
                  <c:v>94.22420578742261</c:v>
                </c:pt>
                <c:pt idx="135">
                  <c:v>94.2230067464744</c:v>
                </c:pt>
                <c:pt idx="136">
                  <c:v>94.22187836202076</c:v>
                </c:pt>
                <c:pt idx="137">
                  <c:v>94.22081646963785</c:v>
                </c:pt>
                <c:pt idx="138">
                  <c:v>94.21981715044176</c:v>
                </c:pt>
                <c:pt idx="139">
                  <c:v>94.21887671660053</c:v>
                </c:pt>
                <c:pt idx="140">
                  <c:v>94.21799169770233</c:v>
                </c:pt>
                <c:pt idx="141">
                  <c:v>94.21715882792877</c:v>
                </c:pt>
                <c:pt idx="142">
                  <c:v>94.21637503398604</c:v>
                </c:pt>
                <c:pt idx="143">
                  <c:v>94.21563742374877</c:v>
                </c:pt>
                <c:pt idx="144">
                  <c:v>94.2149432755745</c:v>
                </c:pt>
                <c:pt idx="145">
                  <c:v>94.21429002824906</c:v>
                </c:pt>
                <c:pt idx="146">
                  <c:v>94.21367527152547</c:v>
                </c:pt>
                <c:pt idx="147">
                  <c:v>94.21309673722141</c:v>
                </c:pt>
                <c:pt idx="148">
                  <c:v>94.21255229084205</c:v>
                </c:pt>
                <c:pt idx="149">
                  <c:v>94.2120399236974</c:v>
                </c:pt>
                <c:pt idx="150">
                  <c:v>94.2115577454846</c:v>
                </c:pt>
                <c:pt idx="151">
                  <c:v>94.21110397730804</c:v>
                </c:pt>
                <c:pt idx="152">
                  <c:v>94.2106769451113</c:v>
                </c:pt>
                <c:pt idx="153">
                  <c:v>94.21027507349645</c:v>
                </c:pt>
                <c:pt idx="154">
                  <c:v>94.20989687990804</c:v>
                </c:pt>
                <c:pt idx="155">
                  <c:v>94.20954096916013</c:v>
                </c:pt>
                <c:pt idx="156">
                  <c:v>94.20920602828606</c:v>
                </c:pt>
                <c:pt idx="157">
                  <c:v>94.20889082169208</c:v>
                </c:pt>
                <c:pt idx="158">
                  <c:v>94.20859418659667</c:v>
                </c:pt>
                <c:pt idx="159">
                  <c:v>94.20831502873889</c:v>
                </c:pt>
                <c:pt idx="160">
                  <c:v>94.20805231833974</c:v>
                </c:pt>
                <c:pt idx="161">
                  <c:v>94.20780508630166</c:v>
                </c:pt>
                <c:pt idx="162">
                  <c:v>94.20757242063216</c:v>
                </c:pt>
                <c:pt idx="163">
                  <c:v>94.20735346307824</c:v>
                </c:pt>
                <c:pt idx="164">
                  <c:v>94.20714740595927</c:v>
                </c:pt>
                <c:pt idx="165">
                  <c:v>94.20695348918658</c:v>
                </c:pt>
                <c:pt idx="166">
                  <c:v>94.20677099745873</c:v>
                </c:pt>
                <c:pt idx="167">
                  <c:v>94.20659925762211</c:v>
                </c:pt>
                <c:pt idx="168">
                  <c:v>94.20643763618719</c:v>
                </c:pt>
                <c:pt idx="169">
                  <c:v>94.20628553699106</c:v>
                </c:pt>
                <c:pt idx="170">
                  <c:v>94.2061423989979</c:v>
                </c:pt>
                <c:pt idx="171">
                  <c:v>94.20600769422891</c:v>
                </c:pt>
                <c:pt idx="172">
                  <c:v>94.20588092581443</c:v>
                </c:pt>
                <c:pt idx="173">
                  <c:v>94.20576162616071</c:v>
                </c:pt>
                <c:pt idx="174">
                  <c:v>94.20564935522488</c:v>
                </c:pt>
                <c:pt idx="175">
                  <c:v>94.20554369889144</c:v>
                </c:pt>
                <c:pt idx="176">
                  <c:v>94.20544426744453</c:v>
                </c:pt>
                <c:pt idx="177">
                  <c:v>94.20535069413018</c:v>
                </c:pt>
                <c:pt idx="178">
                  <c:v>94.20526263380334</c:v>
                </c:pt>
                <c:pt idx="179">
                  <c:v>94.20517976165456</c:v>
                </c:pt>
                <c:pt idx="180">
                  <c:v>94.20510177201184</c:v>
                </c:pt>
                <c:pt idx="181">
                  <c:v>94.20502837721294</c:v>
                </c:pt>
                <c:pt idx="182">
                  <c:v>94.20495930654425</c:v>
                </c:pt>
                <c:pt idx="183">
                  <c:v>94.20489430524214</c:v>
                </c:pt>
                <c:pt idx="184">
                  <c:v>94.20483313355318</c:v>
                </c:pt>
                <c:pt idx="185">
                  <c:v>94.20477556584967</c:v>
                </c:pt>
                <c:pt idx="186">
                  <c:v>94.20472138979745</c:v>
                </c:pt>
                <c:pt idx="187">
                  <c:v>94.20467040557255</c:v>
                </c:pt>
                <c:pt idx="188">
                  <c:v>94.20462242512415</c:v>
                </c:pt>
                <c:pt idx="189">
                  <c:v>94.20457727148089</c:v>
                </c:pt>
                <c:pt idx="190">
                  <c:v>94.20453477809803</c:v>
                </c:pt>
                <c:pt idx="191">
                  <c:v>94.20449478824323</c:v>
                </c:pt>
                <c:pt idx="192">
                  <c:v>94.20445715441832</c:v>
                </c:pt>
                <c:pt idx="193">
                  <c:v>94.20442173781525</c:v>
                </c:pt>
                <c:pt idx="194">
                  <c:v>94.20438840780413</c:v>
                </c:pt>
                <c:pt idx="195">
                  <c:v>94.20435704145135</c:v>
                </c:pt>
                <c:pt idx="196">
                  <c:v>94.20432752306611</c:v>
                </c:pt>
                <c:pt idx="197">
                  <c:v>94.20429974377375</c:v>
                </c:pt>
                <c:pt idx="198">
                  <c:v>94.2042736011141</c:v>
                </c:pt>
                <c:pt idx="199">
                  <c:v>94.20424899866361</c:v>
                </c:pt>
                <c:pt idx="200">
                  <c:v>94.20422584567958</c:v>
                </c:pt>
                <c:pt idx="201">
                  <c:v>94.20420405676561</c:v>
                </c:pt>
                <c:pt idx="202">
                  <c:v>94.2041835515565</c:v>
                </c:pt>
                <c:pt idx="203">
                  <c:v>94.20416425442184</c:v>
                </c:pt>
                <c:pt idx="204">
                  <c:v>94.2041460941871</c:v>
                </c:pt>
                <c:pt idx="205">
                  <c:v>94.2041290038711</c:v>
                </c:pt>
                <c:pt idx="206">
                  <c:v>94.20411292043885</c:v>
                </c:pt>
                <c:pt idx="207">
                  <c:v>94.2040977845692</c:v>
                </c:pt>
                <c:pt idx="208">
                  <c:v>94.2040835404359</c:v>
                </c:pt>
                <c:pt idx="209">
                  <c:v>94.20407013550181</c:v>
                </c:pt>
                <c:pt idx="210">
                  <c:v>94.20405752032502</c:v>
                </c:pt>
                <c:pt idx="211">
                  <c:v>94.20404564837654</c:v>
                </c:pt>
                <c:pt idx="212">
                  <c:v>94.2040344758687</c:v>
                </c:pt>
                <c:pt idx="213">
                  <c:v>94.2040239615936</c:v>
                </c:pt>
                <c:pt idx="214">
                  <c:v>94.20401406677108</c:v>
                </c:pt>
                <c:pt idx="215">
                  <c:v>94.20400475490583</c:v>
                </c:pt>
                <c:pt idx="216">
                  <c:v>94.20399599165264</c:v>
                </c:pt>
                <c:pt idx="217">
                  <c:v>94.20398774468977</c:v>
                </c:pt>
                <c:pt idx="218">
                  <c:v>94.20397998359972</c:v>
                </c:pt>
                <c:pt idx="219">
                  <c:v>94.2039726797571</c:v>
                </c:pt>
                <c:pt idx="220">
                  <c:v>94.20396580622297</c:v>
                </c:pt>
                <c:pt idx="221">
                  <c:v>94.20395933764553</c:v>
                </c:pt>
                <c:pt idx="222">
                  <c:v>94.20395325016657</c:v>
                </c:pt>
                <c:pt idx="223">
                  <c:v>94.20394752133354</c:v>
                </c:pt>
                <c:pt idx="224">
                  <c:v>94.20394213001666</c:v>
                </c:pt>
                <c:pt idx="225">
                  <c:v>94.20393705633101</c:v>
                </c:pt>
                <c:pt idx="226">
                  <c:v>94.20393228156325</c:v>
                </c:pt>
                <c:pt idx="227">
                  <c:v>94.2039277881025</c:v>
                </c:pt>
                <c:pt idx="228">
                  <c:v>94.2039235593755</c:v>
                </c:pt>
                <c:pt idx="229">
                  <c:v>94.2039195797853</c:v>
                </c:pt>
                <c:pt idx="230">
                  <c:v>94.20391583465396</c:v>
                </c:pt>
                <c:pt idx="231">
                  <c:v>94.20391231016822</c:v>
                </c:pt>
                <c:pt idx="232">
                  <c:v>94.20390899332868</c:v>
                </c:pt>
                <c:pt idx="233">
                  <c:v>94.20390587190178</c:v>
                </c:pt>
                <c:pt idx="234">
                  <c:v>94.20390293437474</c:v>
                </c:pt>
                <c:pt idx="235">
                  <c:v>94.203900169913</c:v>
                </c:pt>
                <c:pt idx="236">
                  <c:v>94.2038975683204</c:v>
                </c:pt>
                <c:pt idx="237">
                  <c:v>94.20389512000142</c:v>
                </c:pt>
                <c:pt idx="238">
                  <c:v>94.20389281592591</c:v>
                </c:pt>
                <c:pt idx="239">
                  <c:v>94.20389064759571</c:v>
                </c:pt>
                <c:pt idx="240">
                  <c:v>94.20388860701335</c:v>
                </c:pt>
                <c:pt idx="241">
                  <c:v>94.20388668665252</c:v>
                </c:pt>
                <c:pt idx="242">
                  <c:v>94.20388487943032</c:v>
                </c:pt>
                <c:pt idx="243">
                  <c:v>94.20388317868115</c:v>
                </c:pt>
                <c:pt idx="244">
                  <c:v>94.20388157813214</c:v>
                </c:pt>
                <c:pt idx="245">
                  <c:v>94.20388007187995</c:v>
                </c:pt>
                <c:pt idx="246">
                  <c:v>94.20387865436905</c:v>
                </c:pt>
                <c:pt idx="247">
                  <c:v>94.20387732037123</c:v>
                </c:pt>
                <c:pt idx="248">
                  <c:v>94.20387606496629</c:v>
                </c:pt>
                <c:pt idx="249">
                  <c:v>94.20387488352391</c:v>
                </c:pt>
                <c:pt idx="250">
                  <c:v>94.20387377168655</c:v>
                </c:pt>
                <c:pt idx="251">
                  <c:v>94.20387272535341</c:v>
                </c:pt>
                <c:pt idx="252">
                  <c:v>94.20387174066529</c:v>
                </c:pt>
                <c:pt idx="253">
                  <c:v>94.20387081399036</c:v>
                </c:pt>
                <c:pt idx="254">
                  <c:v>94.20386994191075</c:v>
                </c:pt>
                <c:pt idx="255">
                  <c:v>94.20386912120997</c:v>
                </c:pt>
                <c:pt idx="256">
                  <c:v>94.20386834886102</c:v>
                </c:pt>
                <c:pt idx="257">
                  <c:v>94.20386762201522</c:v>
                </c:pt>
                <c:pt idx="258">
                  <c:v>94.20386693799176</c:v>
                </c:pt>
                <c:pt idx="259">
                  <c:v>94.20386629426774</c:v>
                </c:pt>
                <c:pt idx="260">
                  <c:v>94.2038656884689</c:v>
                </c:pt>
                <c:pt idx="261">
                  <c:v>94.20386511836087</c:v>
                </c:pt>
                <c:pt idx="262">
                  <c:v>94.2038645818409</c:v>
                </c:pt>
                <c:pt idx="263">
                  <c:v>94.2038640769302</c:v>
                </c:pt>
                <c:pt idx="264">
                  <c:v>94.20386360176644</c:v>
                </c:pt>
                <c:pt idx="265">
                  <c:v>94.20386315459708</c:v>
                </c:pt>
                <c:pt idx="266">
                  <c:v>94.20386273377285</c:v>
                </c:pt>
                <c:pt idx="267">
                  <c:v>94.2038623377416</c:v>
                </c:pt>
                <c:pt idx="268">
                  <c:v>94.20386196504263</c:v>
                </c:pt>
                <c:pt idx="269">
                  <c:v>94.20386161430133</c:v>
                </c:pt>
                <c:pt idx="270">
                  <c:v>94.20386128422406</c:v>
                </c:pt>
                <c:pt idx="271">
                  <c:v>94.20386097359338</c:v>
                </c:pt>
                <c:pt idx="272">
                  <c:v>94.2038606812636</c:v>
                </c:pt>
                <c:pt idx="273">
                  <c:v>94.20386040615649</c:v>
                </c:pt>
                <c:pt idx="274">
                  <c:v>94.20386014725741</c:v>
                </c:pt>
                <c:pt idx="275">
                  <c:v>94.20385990361144</c:v>
                </c:pt>
                <c:pt idx="276">
                  <c:v>94.20385967431994</c:v>
                </c:pt>
                <c:pt idx="277">
                  <c:v>94.20385945853722</c:v>
                </c:pt>
                <c:pt idx="278">
                  <c:v>94.2038592554674</c:v>
                </c:pt>
                <c:pt idx="279">
                  <c:v>94.2038590643615</c:v>
                </c:pt>
                <c:pt idx="280">
                  <c:v>94.20385888451464</c:v>
                </c:pt>
                <c:pt idx="281">
                  <c:v>94.20385871526352</c:v>
                </c:pt>
                <c:pt idx="282">
                  <c:v>94.20385855598389</c:v>
                </c:pt>
                <c:pt idx="283">
                  <c:v>94.20385840608824</c:v>
                </c:pt>
                <c:pt idx="284">
                  <c:v>94.20385826502375</c:v>
                </c:pt>
                <c:pt idx="285">
                  <c:v>94.20385813227011</c:v>
                </c:pt>
                <c:pt idx="286">
                  <c:v>94.2038580073377</c:v>
                </c:pt>
                <c:pt idx="287">
                  <c:v>94.20385788976571</c:v>
                </c:pt>
                <c:pt idx="288">
                  <c:v>94.20385777912051</c:v>
                </c:pt>
                <c:pt idx="289">
                  <c:v>94.203857674994</c:v>
                </c:pt>
                <c:pt idx="290">
                  <c:v>94.20385757700214</c:v>
                </c:pt>
                <c:pt idx="291">
                  <c:v>94.2038574847835</c:v>
                </c:pt>
                <c:pt idx="292">
                  <c:v>94.20385739799794</c:v>
                </c:pt>
                <c:pt idx="293">
                  <c:v>94.20385731632537</c:v>
                </c:pt>
                <c:pt idx="294">
                  <c:v>94.20385723946457</c:v>
                </c:pt>
                <c:pt idx="295">
                  <c:v>94.20385716713204</c:v>
                </c:pt>
                <c:pt idx="296">
                  <c:v>94.20385709906101</c:v>
                </c:pt>
                <c:pt idx="297">
                  <c:v>94.2038570350004</c:v>
                </c:pt>
                <c:pt idx="298">
                  <c:v>94.20385697471393</c:v>
                </c:pt>
                <c:pt idx="299">
                  <c:v>94.20385691797927</c:v>
                </c:pt>
                <c:pt idx="300">
                  <c:v>94.20385686458714</c:v>
                </c:pt>
                <c:pt idx="301">
                  <c:v>94.20385681434063</c:v>
                </c:pt>
                <c:pt idx="302">
                  <c:v>94.20385676705439</c:v>
                </c:pt>
                <c:pt idx="303">
                  <c:v>94.20385672255405</c:v>
                </c:pt>
                <c:pt idx="304">
                  <c:v>94.20385668067545</c:v>
                </c:pt>
                <c:pt idx="305">
                  <c:v>94.20385664126415</c:v>
                </c:pt>
                <c:pt idx="306">
                  <c:v>94.20385660417477</c:v>
                </c:pt>
                <c:pt idx="307">
                  <c:v>94.20385656927052</c:v>
                </c:pt>
                <c:pt idx="308">
                  <c:v>94.20385653642268</c:v>
                </c:pt>
                <c:pt idx="309">
                  <c:v>94.20385650551006</c:v>
                </c:pt>
                <c:pt idx="310">
                  <c:v>94.20385647641868</c:v>
                </c:pt>
                <c:pt idx="311">
                  <c:v>94.2038564490412</c:v>
                </c:pt>
                <c:pt idx="312">
                  <c:v>94.2038564232767</c:v>
                </c:pt>
                <c:pt idx="313">
                  <c:v>94.20385639903011</c:v>
                </c:pt>
                <c:pt idx="314">
                  <c:v>94.20385637621201</c:v>
                </c:pt>
                <c:pt idx="315">
                  <c:v>94.20385635473826</c:v>
                </c:pt>
                <c:pt idx="316">
                  <c:v>94.20385633452963</c:v>
                </c:pt>
                <c:pt idx="317">
                  <c:v>94.2038563155116</c:v>
                </c:pt>
                <c:pt idx="318">
                  <c:v>94.20385629761402</c:v>
                </c:pt>
                <c:pt idx="319">
                  <c:v>94.2038562807709</c:v>
                </c:pt>
                <c:pt idx="320">
                  <c:v>94.20385626492007</c:v>
                </c:pt>
                <c:pt idx="321">
                  <c:v>94.20385625000311</c:v>
                </c:pt>
                <c:pt idx="322">
                  <c:v>94.20385623596499</c:v>
                </c:pt>
                <c:pt idx="323">
                  <c:v>94.20385622275393</c:v>
                </c:pt>
                <c:pt idx="324">
                  <c:v>94.20385621032119</c:v>
                </c:pt>
                <c:pt idx="325">
                  <c:v>94.20385619862094</c:v>
                </c:pt>
                <c:pt idx="326">
                  <c:v>94.20385618761001</c:v>
                </c:pt>
                <c:pt idx="327">
                  <c:v>94.2038561772478</c:v>
                </c:pt>
                <c:pt idx="328">
                  <c:v>94.20385616749607</c:v>
                </c:pt>
              </c:numCache>
            </c:numRef>
          </c:xVal>
          <c:yVal>
            <c:numRef>
              <c:f>'OCC Calcs'!$E$9:$E$337</c:f>
              <c:numCache>
                <c:formatCode>0.00</c:formatCode>
                <c:ptCount val="329"/>
                <c:pt idx="0">
                  <c:v>0.0</c:v>
                </c:pt>
                <c:pt idx="1">
                  <c:v>14.6357431323716</c:v>
                </c:pt>
                <c:pt idx="2">
                  <c:v>27.20415001115813</c:v>
                </c:pt>
                <c:pt idx="3">
                  <c:v>38.03628049528037</c:v>
                </c:pt>
                <c:pt idx="4">
                  <c:v>47.404246326895</c:v>
                </c:pt>
                <c:pt idx="5">
                  <c:v>55.53272164385065</c:v>
                </c:pt>
                <c:pt idx="6">
                  <c:v>62.608015517928</c:v>
                </c:pt>
                <c:pt idx="7">
                  <c:v>68.78526145502405</c:v>
                </c:pt>
                <c:pt idx="8">
                  <c:v>74.19414411357872</c:v>
                </c:pt>
                <c:pt idx="9">
                  <c:v>78.94348343708925</c:v>
                </c:pt>
                <c:pt idx="10">
                  <c:v>83.12492158263824</c:v>
                </c:pt>
                <c:pt idx="11">
                  <c:v>86.81590174733216</c:v>
                </c:pt>
                <c:pt idx="12">
                  <c:v>90.08208540764058</c:v>
                </c:pt>
                <c:pt idx="13">
                  <c:v>92.97932207871129</c:v>
                </c:pt>
                <c:pt idx="14">
                  <c:v>95.55526090438111</c:v>
                </c:pt>
                <c:pt idx="15">
                  <c:v>97.8506743164448</c:v>
                </c:pt>
                <c:pt idx="16">
                  <c:v>99.9005492581015</c:v>
                </c:pt>
                <c:pt idx="17">
                  <c:v>101.7349900133547</c:v>
                </c:pt>
                <c:pt idx="18">
                  <c:v>103.3799677452042</c:v>
                </c:pt>
                <c:pt idx="19">
                  <c:v>104.8579448370909</c:v>
                </c:pt>
                <c:pt idx="20">
                  <c:v>106.1883966131512</c:v>
                </c:pt>
                <c:pt idx="21">
                  <c:v>107.3882486483993</c:v>
                </c:pt>
                <c:pt idx="22">
                  <c:v>108.4722444143185</c:v>
                </c:pt>
                <c:pt idx="23">
                  <c:v>109.4532552424797</c:v>
                </c:pt>
                <c:pt idx="24">
                  <c:v>110.3425423777431</c:v>
                </c:pt>
                <c:pt idx="25">
                  <c:v>111.1499791165341</c:v>
                </c:pt>
                <c:pt idx="26">
                  <c:v>111.8842395939086</c:v>
                </c:pt>
                <c:pt idx="27">
                  <c:v>112.5529596248489</c:v>
                </c:pt>
                <c:pt idx="28">
                  <c:v>113.1628740650472</c:v>
                </c:pt>
                <c:pt idx="29">
                  <c:v>113.7199343907664</c:v>
                </c:pt>
                <c:pt idx="30">
                  <c:v>114.2294095718352</c:v>
                </c:pt>
                <c:pt idx="31">
                  <c:v>114.6959727992132</c:v>
                </c:pt>
                <c:pt idx="32">
                  <c:v>115.1237762071965</c:v>
                </c:pt>
                <c:pt idx="33">
                  <c:v>115.51651538299</c:v>
                </c:pt>
                <c:pt idx="34">
                  <c:v>115.8774851692148</c:v>
                </c:pt>
                <c:pt idx="35">
                  <c:v>116.209628026882</c:v>
                </c:pt>
                <c:pt idx="36">
                  <c:v>116.5155760285076</c:v>
                </c:pt>
                <c:pt idx="37">
                  <c:v>116.7976873861662</c:v>
                </c:pt>
                <c:pt idx="38">
                  <c:v>117.0580782815318</c:v>
                </c:pt>
                <c:pt idx="39">
                  <c:v>117.2986506495943</c:v>
                </c:pt>
                <c:pt idx="40">
                  <c:v>117.5211164708963</c:v>
                </c:pt>
                <c:pt idx="41">
                  <c:v>117.7270190456492</c:v>
                </c:pt>
                <c:pt idx="42">
                  <c:v>117.9177516543674</c:v>
                </c:pt>
                <c:pt idx="43">
                  <c:v>118.0945739515838</c:v>
                </c:pt>
                <c:pt idx="44">
                  <c:v>118.2586263900194</c:v>
                </c:pt>
                <c:pt idx="45">
                  <c:v>118.4109429308343</c:v>
                </c:pt>
                <c:pt idx="46">
                  <c:v>118.5524622600854</c:v>
                </c:pt>
                <c:pt idx="47">
                  <c:v>118.6840377012711</c:v>
                </c:pt>
                <c:pt idx="48">
                  <c:v>118.8064459880164</c:v>
                </c:pt>
                <c:pt idx="49">
                  <c:v>118.9203950388755</c:v>
                </c:pt>
                <c:pt idx="50">
                  <c:v>119.026530857304</c:v>
                </c:pt>
                <c:pt idx="51">
                  <c:v>119.12544366362</c:v>
                </c:pt>
                <c:pt idx="52">
                  <c:v>119.2176733518117</c:v>
                </c:pt>
                <c:pt idx="53">
                  <c:v>119.3037143520343</c:v>
                </c:pt>
                <c:pt idx="54">
                  <c:v>119.3840199692707</c:v>
                </c:pt>
                <c:pt idx="55">
                  <c:v>119.4590062596793</c:v>
                </c:pt>
                <c:pt idx="56">
                  <c:v>119.5290554984077</c:v>
                </c:pt>
                <c:pt idx="57">
                  <c:v>119.594519285942</c:v>
                </c:pt>
                <c:pt idx="58">
                  <c:v>119.6557213342424</c:v>
                </c:pt>
                <c:pt idx="59">
                  <c:v>119.7129599688602</c:v>
                </c:pt>
                <c:pt idx="60">
                  <c:v>119.7665103788321</c:v>
                </c:pt>
                <c:pt idx="61">
                  <c:v>119.8166266423222</c:v>
                </c:pt>
                <c:pt idx="62">
                  <c:v>119.8635435526363</c:v>
                </c:pt>
                <c:pt idx="63">
                  <c:v>119.9074782663235</c:v>
                </c:pt>
                <c:pt idx="64">
                  <c:v>119.9486317925252</c:v>
                </c:pt>
                <c:pt idx="65">
                  <c:v>119.9871903405051</c:v>
                </c:pt>
                <c:pt idx="66">
                  <c:v>120.0233265403367</c:v>
                </c:pt>
                <c:pt idx="67">
                  <c:v>120.0572005500116</c:v>
                </c:pt>
                <c:pt idx="68">
                  <c:v>120.0889610607254</c:v>
                </c:pt>
                <c:pt idx="69">
                  <c:v>120.1187462107767</c:v>
                </c:pt>
                <c:pt idx="70">
                  <c:v>120.1466844173473</c:v>
                </c:pt>
                <c:pt idx="71">
                  <c:v>120.1728951344082</c:v>
                </c:pt>
                <c:pt idx="72">
                  <c:v>120.1974895440908</c:v>
                </c:pt>
                <c:pt idx="73">
                  <c:v>120.2205711880656</c:v>
                </c:pt>
                <c:pt idx="74">
                  <c:v>120.2422365447622</c:v>
                </c:pt>
                <c:pt idx="75">
                  <c:v>120.2625755576451</c:v>
                </c:pt>
                <c:pt idx="76">
                  <c:v>120.2816721192034</c:v>
                </c:pt>
                <c:pt idx="77">
                  <c:v>120.2996045148276</c:v>
                </c:pt>
                <c:pt idx="78">
                  <c:v>120.3164458303085</c:v>
                </c:pt>
                <c:pt idx="79">
                  <c:v>120.3322643263102</c:v>
                </c:pt>
                <c:pt idx="80">
                  <c:v>120.3471237828284</c:v>
                </c:pt>
                <c:pt idx="81">
                  <c:v>120.3610838163372</c:v>
                </c:pt>
                <c:pt idx="82">
                  <c:v>120.3742001720592</c:v>
                </c:pt>
                <c:pt idx="83">
                  <c:v>120.3865249935515</c:v>
                </c:pt>
                <c:pt idx="84">
                  <c:v>120.3981070715841</c:v>
                </c:pt>
                <c:pt idx="85">
                  <c:v>120.4089920740964</c:v>
                </c:pt>
                <c:pt idx="86">
                  <c:v>120.4192227588428</c:v>
                </c:pt>
                <c:pt idx="87">
                  <c:v>120.4288391701889</c:v>
                </c:pt>
                <c:pt idx="88">
                  <c:v>120.4378788213768</c:v>
                </c:pt>
                <c:pt idx="89">
                  <c:v>120.4463768634601</c:v>
                </c:pt>
                <c:pt idx="90">
                  <c:v>120.4543662419938</c:v>
                </c:pt>
                <c:pt idx="91">
                  <c:v>120.4618778424674</c:v>
                </c:pt>
                <c:pt idx="92">
                  <c:v>120.4689406253807</c:v>
                </c:pt>
                <c:pt idx="93">
                  <c:v>120.4755817517781</c:v>
                </c:pt>
                <c:pt idx="94">
                  <c:v>120.481826699989</c:v>
                </c:pt>
                <c:pt idx="95">
                  <c:v>120.4876993742534</c:v>
                </c:pt>
                <c:pt idx="96">
                  <c:v>120.493222205854</c:v>
                </c:pt>
                <c:pt idx="97">
                  <c:v>120.4984162473229</c:v>
                </c:pt>
                <c:pt idx="98">
                  <c:v>120.5033012602429</c:v>
                </c:pt>
                <c:pt idx="99">
                  <c:v>120.5078957971197</c:v>
                </c:pt>
                <c:pt idx="100">
                  <c:v>120.5122172777607</c:v>
                </c:pt>
                <c:pt idx="101">
                  <c:v>120.5162820605625</c:v>
                </c:pt>
                <c:pt idx="102">
                  <c:v>120.5201055090748</c:v>
                </c:pt>
                <c:pt idx="103">
                  <c:v>120.523702054179</c:v>
                </c:pt>
                <c:pt idx="104">
                  <c:v>120.527085252194</c:v>
                </c:pt>
                <c:pt idx="105">
                  <c:v>120.5302678391957</c:v>
                </c:pt>
                <c:pt idx="106">
                  <c:v>120.5332617818151</c:v>
                </c:pt>
                <c:pt idx="107">
                  <c:v>120.5360783247604</c:v>
                </c:pt>
                <c:pt idx="108">
                  <c:v>120.5387280352869</c:v>
                </c:pt>
                <c:pt idx="109">
                  <c:v>120.5412208448253</c:v>
                </c:pt>
                <c:pt idx="110">
                  <c:v>120.5435660879602</c:v>
                </c:pt>
                <c:pt idx="111">
                  <c:v>120.5457725389381</c:v>
                </c:pt>
                <c:pt idx="112">
                  <c:v>120.5478484458701</c:v>
                </c:pt>
                <c:pt idx="113">
                  <c:v>120.5498015627832</c:v>
                </c:pt>
                <c:pt idx="114">
                  <c:v>120.5516391796626</c:v>
                </c:pt>
                <c:pt idx="115">
                  <c:v>120.5533681506164</c:v>
                </c:pt>
                <c:pt idx="116">
                  <c:v>120.5549949202872</c:v>
                </c:pt>
                <c:pt idx="117">
                  <c:v>120.5565255486233</c:v>
                </c:pt>
                <c:pt idx="118">
                  <c:v>120.5579657341161</c:v>
                </c:pt>
                <c:pt idx="119">
                  <c:v>120.5593208356034</c:v>
                </c:pt>
                <c:pt idx="120">
                  <c:v>120.5605958927295</c:v>
                </c:pt>
                <c:pt idx="121">
                  <c:v>120.5617956451487</c:v>
                </c:pt>
                <c:pt idx="122">
                  <c:v>120.5629245505511</c:v>
                </c:pt>
                <c:pt idx="123">
                  <c:v>120.5639868015876</c:v>
                </c:pt>
                <c:pt idx="124">
                  <c:v>120.5649863417602</c:v>
                </c:pt>
                <c:pt idx="125">
                  <c:v>120.5659268803456</c:v>
                </c:pt>
                <c:pt idx="126">
                  <c:v>120.5668119064115</c:v>
                </c:pt>
                <c:pt idx="127">
                  <c:v>120.5676447019817</c:v>
                </c:pt>
                <c:pt idx="128">
                  <c:v>120.5684283544044</c:v>
                </c:pt>
                <c:pt idx="129">
                  <c:v>120.5691657679717</c:v>
                </c:pt>
                <c:pt idx="130">
                  <c:v>120.5698596748378</c:v>
                </c:pt>
                <c:pt idx="131">
                  <c:v>120.5705126452785</c:v>
                </c:pt>
                <c:pt idx="132">
                  <c:v>120.5711270973325</c:v>
                </c:pt>
                <c:pt idx="133">
                  <c:v>120.5717053058634</c:v>
                </c:pt>
                <c:pt idx="134">
                  <c:v>120.5722494110764</c:v>
                </c:pt>
                <c:pt idx="135">
                  <c:v>120.5727614265245</c:v>
                </c:pt>
                <c:pt idx="136">
                  <c:v>120.5732432466345</c:v>
                </c:pt>
                <c:pt idx="137">
                  <c:v>120.5736966537823</c:v>
                </c:pt>
                <c:pt idx="138">
                  <c:v>120.5741233249445</c:v>
                </c:pt>
                <c:pt idx="139">
                  <c:v>120.5745248379529</c:v>
                </c:pt>
                <c:pt idx="140">
                  <c:v>120.574902677375</c:v>
                </c:pt>
                <c:pt idx="141">
                  <c:v>120.5752582400438</c:v>
                </c:pt>
                <c:pt idx="142">
                  <c:v>120.5755928402576</c:v>
                </c:pt>
                <c:pt idx="143">
                  <c:v>120.5759077146702</c:v>
                </c:pt>
                <c:pt idx="144">
                  <c:v>120.5762040268892</c:v>
                </c:pt>
                <c:pt idx="145">
                  <c:v>120.5764828718014</c:v>
                </c:pt>
                <c:pt idx="146">
                  <c:v>120.5767452796406</c:v>
                </c:pt>
                <c:pt idx="147">
                  <c:v>120.5769922198134</c:v>
                </c:pt>
                <c:pt idx="148">
                  <c:v>120.5772246044977</c:v>
                </c:pt>
                <c:pt idx="149">
                  <c:v>120.5774432920278</c:v>
                </c:pt>
                <c:pt idx="150">
                  <c:v>120.5776490900782</c:v>
                </c:pt>
                <c:pt idx="151">
                  <c:v>120.5778427586586</c:v>
                </c:pt>
                <c:pt idx="152">
                  <c:v>120.5780250129315</c:v>
                </c:pt>
                <c:pt idx="153">
                  <c:v>120.5781965258621</c:v>
                </c:pt>
                <c:pt idx="154">
                  <c:v>120.5783579307119</c:v>
                </c:pt>
                <c:pt idx="155">
                  <c:v>120.5785098233845</c:v>
                </c:pt>
                <c:pt idx="156">
                  <c:v>120.5786527646313</c:v>
                </c:pt>
                <c:pt idx="157">
                  <c:v>120.5787872821286</c:v>
                </c:pt>
                <c:pt idx="158">
                  <c:v>120.57891387243</c:v>
                </c:pt>
                <c:pt idx="159">
                  <c:v>120.5790330028038</c:v>
                </c:pt>
                <c:pt idx="160">
                  <c:v>120.5791451129626</c:v>
                </c:pt>
                <c:pt idx="161">
                  <c:v>120.579250616689</c:v>
                </c:pt>
                <c:pt idx="162">
                  <c:v>120.5793499033664</c:v>
                </c:pt>
                <c:pt idx="163">
                  <c:v>120.579443339419</c:v>
                </c:pt>
                <c:pt idx="164">
                  <c:v>120.5795312696663</c:v>
                </c:pt>
                <c:pt idx="165">
                  <c:v>120.5796140185981</c:v>
                </c:pt>
                <c:pt idx="166">
                  <c:v>120.5796918915736</c:v>
                </c:pt>
                <c:pt idx="167">
                  <c:v>120.5797651759505</c:v>
                </c:pt>
                <c:pt idx="168">
                  <c:v>120.5798341421461</c:v>
                </c:pt>
                <c:pt idx="169">
                  <c:v>120.5798990446374</c:v>
                </c:pt>
                <c:pt idx="170">
                  <c:v>120.5799601229005</c:v>
                </c:pt>
                <c:pt idx="171">
                  <c:v>120.5800176022958</c:v>
                </c:pt>
                <c:pt idx="172">
                  <c:v>120.5800716949001</c:v>
                </c:pt>
                <c:pt idx="173">
                  <c:v>120.5801226002902</c:v>
                </c:pt>
                <c:pt idx="174">
                  <c:v>120.5801705062799</c:v>
                </c:pt>
                <c:pt idx="175">
                  <c:v>120.5802155896134</c:v>
                </c:pt>
                <c:pt idx="176">
                  <c:v>120.5802580166181</c:v>
                </c:pt>
                <c:pt idx="177">
                  <c:v>120.5802979438189</c:v>
                </c:pt>
                <c:pt idx="178">
                  <c:v>120.5803355185159</c:v>
                </c:pt>
                <c:pt idx="179">
                  <c:v>120.5803708793283</c:v>
                </c:pt>
                <c:pt idx="180">
                  <c:v>120.5804041567061</c:v>
                </c:pt>
                <c:pt idx="181">
                  <c:v>120.5804354734117</c:v>
                </c:pt>
                <c:pt idx="182">
                  <c:v>120.5804649449731</c:v>
                </c:pt>
                <c:pt idx="183">
                  <c:v>120.5804926801102</c:v>
                </c:pt>
                <c:pt idx="184">
                  <c:v>120.5805187811363</c:v>
                </c:pt>
                <c:pt idx="185">
                  <c:v>120.5805433443355</c:v>
                </c:pt>
                <c:pt idx="186">
                  <c:v>120.5805664603182</c:v>
                </c:pt>
                <c:pt idx="187">
                  <c:v>120.5805882143554</c:v>
                </c:pt>
                <c:pt idx="188">
                  <c:v>120.5806086866935</c:v>
                </c:pt>
                <c:pt idx="189">
                  <c:v>120.5806279528503</c:v>
                </c:pt>
                <c:pt idx="190">
                  <c:v>120.5806460838938</c:v>
                </c:pt>
                <c:pt idx="191">
                  <c:v>120.5806631467043</c:v>
                </c:pt>
                <c:pt idx="192">
                  <c:v>120.5806792042213</c:v>
                </c:pt>
                <c:pt idx="193">
                  <c:v>120.5806943156759</c:v>
                </c:pt>
                <c:pt idx="194">
                  <c:v>120.5807085368088</c:v>
                </c:pt>
                <c:pt idx="195">
                  <c:v>120.5807219200766</c:v>
                </c:pt>
                <c:pt idx="196">
                  <c:v>120.5807345148451</c:v>
                </c:pt>
                <c:pt idx="197">
                  <c:v>120.5807463675712</c:v>
                </c:pt>
                <c:pt idx="198">
                  <c:v>120.5807575219745</c:v>
                </c:pt>
                <c:pt idx="199">
                  <c:v>120.5807680191989</c:v>
                </c:pt>
                <c:pt idx="200">
                  <c:v>120.5807778979638</c:v>
                </c:pt>
                <c:pt idx="201">
                  <c:v>120.5807871947073</c:v>
                </c:pt>
                <c:pt idx="202">
                  <c:v>120.5807959437207</c:v>
                </c:pt>
                <c:pt idx="203">
                  <c:v>120.5808041772749</c:v>
                </c:pt>
                <c:pt idx="204">
                  <c:v>120.5808119257391</c:v>
                </c:pt>
                <c:pt idx="205">
                  <c:v>120.5808192176936</c:v>
                </c:pt>
                <c:pt idx="206">
                  <c:v>120.5808260800344</c:v>
                </c:pt>
                <c:pt idx="207">
                  <c:v>120.5808325380732</c:v>
                </c:pt>
                <c:pt idx="208">
                  <c:v>120.58083861563</c:v>
                </c:pt>
                <c:pt idx="209">
                  <c:v>120.5808443351216</c:v>
                </c:pt>
                <c:pt idx="210">
                  <c:v>120.5808497176441</c:v>
                </c:pt>
                <c:pt idx="211">
                  <c:v>120.5808547830504</c:v>
                </c:pt>
                <c:pt idx="212">
                  <c:v>120.580859550024</c:v>
                </c:pt>
                <c:pt idx="213">
                  <c:v>120.5808640361473</c:v>
                </c:pt>
                <c:pt idx="214">
                  <c:v>120.5808682579672</c:v>
                </c:pt>
                <c:pt idx="215">
                  <c:v>120.5808722310553</c:v>
                </c:pt>
                <c:pt idx="216">
                  <c:v>120.580875970066</c:v>
                </c:pt>
                <c:pt idx="217">
                  <c:v>120.5808794887903</c:v>
                </c:pt>
                <c:pt idx="218">
                  <c:v>120.5808828002065</c:v>
                </c:pt>
                <c:pt idx="219">
                  <c:v>120.5808859165285</c:v>
                </c:pt>
                <c:pt idx="220">
                  <c:v>120.5808888492503</c:v>
                </c:pt>
                <c:pt idx="221">
                  <c:v>120.5808916091891</c:v>
                </c:pt>
                <c:pt idx="222">
                  <c:v>120.5808942065243</c:v>
                </c:pt>
                <c:pt idx="223">
                  <c:v>120.5808966508362</c:v>
                </c:pt>
                <c:pt idx="224">
                  <c:v>120.5808989511399</c:v>
                </c:pt>
                <c:pt idx="225">
                  <c:v>120.5809011159201</c:v>
                </c:pt>
                <c:pt idx="226">
                  <c:v>120.580903153161</c:v>
                </c:pt>
                <c:pt idx="227">
                  <c:v>120.5809050703769</c:v>
                </c:pt>
                <c:pt idx="228">
                  <c:v>120.5809068746391</c:v>
                </c:pt>
                <c:pt idx="229">
                  <c:v>120.5809085726022</c:v>
                </c:pt>
                <c:pt idx="230">
                  <c:v>120.5809101705291</c:v>
                </c:pt>
                <c:pt idx="231">
                  <c:v>120.5809116743133</c:v>
                </c:pt>
                <c:pt idx="232">
                  <c:v>120.5809130895014</c:v>
                </c:pt>
                <c:pt idx="233">
                  <c:v>120.5809144213131</c:v>
                </c:pt>
                <c:pt idx="234">
                  <c:v>120.5809156746606</c:v>
                </c:pt>
                <c:pt idx="235">
                  <c:v>120.5809168541665</c:v>
                </c:pt>
                <c:pt idx="236">
                  <c:v>120.5809179641813</c:v>
                </c:pt>
                <c:pt idx="237">
                  <c:v>120.5809190087991</c:v>
                </c:pt>
                <c:pt idx="238">
                  <c:v>120.580919991873</c:v>
                </c:pt>
                <c:pt idx="239">
                  <c:v>120.5809209170286</c:v>
                </c:pt>
                <c:pt idx="240">
                  <c:v>120.5809217876783</c:v>
                </c:pt>
                <c:pt idx="241">
                  <c:v>120.5809226070333</c:v>
                </c:pt>
                <c:pt idx="242">
                  <c:v>120.5809233781157</c:v>
                </c:pt>
                <c:pt idx="243">
                  <c:v>120.5809241037696</c:v>
                </c:pt>
                <c:pt idx="244">
                  <c:v>120.5809247866713</c:v>
                </c:pt>
                <c:pt idx="245">
                  <c:v>120.5809254293395</c:v>
                </c:pt>
                <c:pt idx="246">
                  <c:v>120.5809260341448</c:v>
                </c:pt>
                <c:pt idx="247">
                  <c:v>120.5809266033177</c:v>
                </c:pt>
                <c:pt idx="248">
                  <c:v>120.5809271389576</c:v>
                </c:pt>
                <c:pt idx="249">
                  <c:v>120.5809276430401</c:v>
                </c:pt>
                <c:pt idx="250">
                  <c:v>120.5809281174244</c:v>
                </c:pt>
                <c:pt idx="251">
                  <c:v>120.5809285638602</c:v>
                </c:pt>
                <c:pt idx="252">
                  <c:v>120.5809289839941</c:v>
                </c:pt>
                <c:pt idx="253">
                  <c:v>120.5809293793757</c:v>
                </c:pt>
                <c:pt idx="254">
                  <c:v>120.5809297514632</c:v>
                </c:pt>
                <c:pt idx="255">
                  <c:v>120.5809301016291</c:v>
                </c:pt>
                <c:pt idx="256">
                  <c:v>120.5809304311648</c:v>
                </c:pt>
                <c:pt idx="257">
                  <c:v>120.5809307412858</c:v>
                </c:pt>
                <c:pt idx="258">
                  <c:v>120.580931033136</c:v>
                </c:pt>
                <c:pt idx="259">
                  <c:v>120.5809313077917</c:v>
                </c:pt>
                <c:pt idx="260">
                  <c:v>120.580931566266</c:v>
                </c:pt>
                <c:pt idx="261">
                  <c:v>120.5809318095121</c:v>
                </c:pt>
                <c:pt idx="262">
                  <c:v>120.5809320384274</c:v>
                </c:pt>
                <c:pt idx="263">
                  <c:v>120.580932253856</c:v>
                </c:pt>
                <c:pt idx="264">
                  <c:v>120.5809324565926</c:v>
                </c:pt>
                <c:pt idx="265">
                  <c:v>120.580932647385</c:v>
                </c:pt>
                <c:pt idx="266">
                  <c:v>120.5809328269367</c:v>
                </c:pt>
                <c:pt idx="267">
                  <c:v>120.5809329959101</c:v>
                </c:pt>
                <c:pt idx="268">
                  <c:v>120.5809331549284</c:v>
                </c:pt>
                <c:pt idx="269">
                  <c:v>120.5809333045781</c:v>
                </c:pt>
                <c:pt idx="270">
                  <c:v>120.580933445411</c:v>
                </c:pt>
                <c:pt idx="271">
                  <c:v>120.5809335779468</c:v>
                </c:pt>
                <c:pt idx="272">
                  <c:v>120.5809337026742</c:v>
                </c:pt>
                <c:pt idx="273">
                  <c:v>120.5809338200532</c:v>
                </c:pt>
                <c:pt idx="274">
                  <c:v>120.5809339305168</c:v>
                </c:pt>
                <c:pt idx="275">
                  <c:v>120.5809340344725</c:v>
                </c:pt>
                <c:pt idx="276">
                  <c:v>120.5809341323035</c:v>
                </c:pt>
                <c:pt idx="277">
                  <c:v>120.5809342243708</c:v>
                </c:pt>
                <c:pt idx="278">
                  <c:v>120.5809343110139</c:v>
                </c:pt>
                <c:pt idx="279">
                  <c:v>120.5809343925525</c:v>
                </c:pt>
                <c:pt idx="280">
                  <c:v>120.5809344692872</c:v>
                </c:pt>
                <c:pt idx="281">
                  <c:v>120.580934541501</c:v>
                </c:pt>
                <c:pt idx="282">
                  <c:v>120.5809346094603</c:v>
                </c:pt>
                <c:pt idx="283">
                  <c:v>120.5809346734158</c:v>
                </c:pt>
                <c:pt idx="284">
                  <c:v>120.5809347336033</c:v>
                </c:pt>
                <c:pt idx="285">
                  <c:v>120.5809347902449</c:v>
                </c:pt>
                <c:pt idx="286">
                  <c:v>120.5809348435494</c:v>
                </c:pt>
                <c:pt idx="287">
                  <c:v>120.5809348937134</c:v>
                </c:pt>
                <c:pt idx="288">
                  <c:v>120.580934940922</c:v>
                </c:pt>
                <c:pt idx="289">
                  <c:v>120.5809349853494</c:v>
                </c:pt>
                <c:pt idx="290">
                  <c:v>120.5809350271592</c:v>
                </c:pt>
                <c:pt idx="291">
                  <c:v>120.5809350665058</c:v>
                </c:pt>
                <c:pt idx="292">
                  <c:v>120.5809351035343</c:v>
                </c:pt>
                <c:pt idx="293">
                  <c:v>120.5809351383813</c:v>
                </c:pt>
                <c:pt idx="294">
                  <c:v>120.5809351711753</c:v>
                </c:pt>
                <c:pt idx="295">
                  <c:v>120.5809352020372</c:v>
                </c:pt>
                <c:pt idx="296">
                  <c:v>120.5809352310808</c:v>
                </c:pt>
                <c:pt idx="297">
                  <c:v>120.5809352584133</c:v>
                </c:pt>
                <c:pt idx="298">
                  <c:v>120.5809352841355</c:v>
                </c:pt>
                <c:pt idx="299">
                  <c:v>120.5809353083423</c:v>
                </c:pt>
                <c:pt idx="300">
                  <c:v>120.580935331123</c:v>
                </c:pt>
                <c:pt idx="301">
                  <c:v>120.5809353525615</c:v>
                </c:pt>
                <c:pt idx="302">
                  <c:v>120.580935372737</c:v>
                </c:pt>
                <c:pt idx="303">
                  <c:v>120.5809353917238</c:v>
                </c:pt>
                <c:pt idx="304">
                  <c:v>120.580935409592</c:v>
                </c:pt>
                <c:pt idx="305">
                  <c:v>120.5809354264075</c:v>
                </c:pt>
                <c:pt idx="306">
                  <c:v>120.5809354422323</c:v>
                </c:pt>
                <c:pt idx="307">
                  <c:v>120.5809354571248</c:v>
                </c:pt>
                <c:pt idx="308">
                  <c:v>120.5809354711398</c:v>
                </c:pt>
                <c:pt idx="309">
                  <c:v>120.5809354843292</c:v>
                </c:pt>
                <c:pt idx="310">
                  <c:v>120.5809354967415</c:v>
                </c:pt>
                <c:pt idx="311">
                  <c:v>120.5809355084226</c:v>
                </c:pt>
                <c:pt idx="312">
                  <c:v>120.5809355194154</c:v>
                </c:pt>
                <c:pt idx="313">
                  <c:v>120.5809355297606</c:v>
                </c:pt>
                <c:pt idx="314">
                  <c:v>120.5809355394964</c:v>
                </c:pt>
                <c:pt idx="315">
                  <c:v>120.5809355486585</c:v>
                </c:pt>
                <c:pt idx="316">
                  <c:v>120.5809355572808</c:v>
                </c:pt>
                <c:pt idx="317">
                  <c:v>120.5809355653952</c:v>
                </c:pt>
                <c:pt idx="318">
                  <c:v>120.5809355730315</c:v>
                </c:pt>
                <c:pt idx="319">
                  <c:v>120.580935580218</c:v>
                </c:pt>
                <c:pt idx="320">
                  <c:v>120.5809355869809</c:v>
                </c:pt>
                <c:pt idx="321">
                  <c:v>120.5809355933455</c:v>
                </c:pt>
                <c:pt idx="322">
                  <c:v>120.5809355993351</c:v>
                </c:pt>
                <c:pt idx="323">
                  <c:v>120.5809356049719</c:v>
                </c:pt>
                <c:pt idx="324">
                  <c:v>120.5809356102765</c:v>
                </c:pt>
                <c:pt idx="325">
                  <c:v>120.5809356152686</c:v>
                </c:pt>
                <c:pt idx="326">
                  <c:v>120.5809356199666</c:v>
                </c:pt>
                <c:pt idx="327">
                  <c:v>120.5809356243878</c:v>
                </c:pt>
                <c:pt idx="328">
                  <c:v>120.5809356285486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53960"/>
        <c:axId val="-2111508760"/>
      </c:scatterChart>
      <c:valAx>
        <c:axId val="-2111253960"/>
        <c:scaling>
          <c:orientation val="minMax"/>
          <c:max val="3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mean effective stress, p': kPa</a:t>
                </a:r>
              </a:p>
            </c:rich>
          </c:tx>
          <c:layout>
            <c:manualLayout>
              <c:xMode val="edge"/>
              <c:yMode val="edge"/>
              <c:x val="0.339486608906328"/>
              <c:y val="0.935787671232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11508760"/>
        <c:crosses val="autoZero"/>
        <c:crossBetween val="midCat"/>
      </c:valAx>
      <c:valAx>
        <c:axId val="-2111508760"/>
        <c:scaling>
          <c:orientation val="minMax"/>
          <c:max val="15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11253960"/>
        <c:crosses val="autoZero"/>
        <c:crossBetween val="midCat"/>
        <c:majorUnit val="5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90268758483"/>
          <c:y val="0.0277776280958892"/>
          <c:w val="0.792603772032849"/>
          <c:h val="0.8224693788276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'Inputs &amp; Plots'!$T$353:$T$557</c:f>
              <c:numCache>
                <c:formatCode>0.00</c:formatCode>
                <c:ptCount val="205"/>
              </c:numCache>
            </c:numRef>
          </c:xVal>
          <c:yVal>
            <c:numRef>
              <c:f>'Inputs &amp; Plots'!$P$353:$P$557</c:f>
              <c:numCache>
                <c:formatCode>General</c:formatCode>
                <c:ptCount val="205"/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  <c:spPr>
              <a:noFill/>
            </c:spPr>
          </c:marker>
          <c:xVal>
            <c:numRef>
              <c:f>'OCC closed form undrained'!$B$17:$B$67</c:f>
              <c:numCache>
                <c:formatCode>0.00</c:formatCode>
                <c:ptCount val="5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1.100000000000001</c:v>
                </c:pt>
                <c:pt idx="23">
                  <c:v>1.150000000000001</c:v>
                </c:pt>
                <c:pt idx="24">
                  <c:v>1.200000000000001</c:v>
                </c:pt>
                <c:pt idx="25">
                  <c:v>1.250000000000001</c:v>
                </c:pt>
                <c:pt idx="26">
                  <c:v>1.300000000000001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2.050000000000002</c:v>
                </c:pt>
                <c:pt idx="42">
                  <c:v>2.100000000000001</c:v>
                </c:pt>
                <c:pt idx="43">
                  <c:v>2.150000000000002</c:v>
                </c:pt>
                <c:pt idx="44">
                  <c:v>2.200000000000001</c:v>
                </c:pt>
                <c:pt idx="45">
                  <c:v>2.250000000000002</c:v>
                </c:pt>
                <c:pt idx="46">
                  <c:v>2.300000000000002</c:v>
                </c:pt>
                <c:pt idx="47">
                  <c:v>2.350000000000002</c:v>
                </c:pt>
                <c:pt idx="48">
                  <c:v>2.400000000000002</c:v>
                </c:pt>
                <c:pt idx="49">
                  <c:v>2.450000000000002</c:v>
                </c:pt>
                <c:pt idx="50">
                  <c:v>2.500000000000002</c:v>
                </c:pt>
              </c:numCache>
            </c:numRef>
          </c:xVal>
          <c:yVal>
            <c:numRef>
              <c:f>'OCC closed form undrained'!$F$17:$F$67</c:f>
              <c:numCache>
                <c:formatCode>General</c:formatCode>
                <c:ptCount val="51"/>
                <c:pt idx="0">
                  <c:v>0.0</c:v>
                </c:pt>
                <c:pt idx="1">
                  <c:v>53.94260896749994</c:v>
                </c:pt>
                <c:pt idx="2">
                  <c:v>81.6180244817954</c:v>
                </c:pt>
                <c:pt idx="3">
                  <c:v>96.73439478634196</c:v>
                </c:pt>
                <c:pt idx="4">
                  <c:v>105.4405430727556</c:v>
                </c:pt>
                <c:pt idx="5">
                  <c:v>110.6880834990537</c:v>
                </c:pt>
                <c:pt idx="6">
                  <c:v>113.9772474360751</c:v>
                </c:pt>
                <c:pt idx="7">
                  <c:v>116.1091417216648</c:v>
                </c:pt>
                <c:pt idx="8">
                  <c:v>117.530644283963</c:v>
                </c:pt>
                <c:pt idx="9">
                  <c:v>118.5010740047463</c:v>
                </c:pt>
                <c:pt idx="10">
                  <c:v>119.1764539368758</c:v>
                </c:pt>
                <c:pt idx="11">
                  <c:v>119.6538285292276</c:v>
                </c:pt>
                <c:pt idx="12">
                  <c:v>119.9954123106952</c:v>
                </c:pt>
                <c:pt idx="13">
                  <c:v>120.2421859176493</c:v>
                </c:pt>
                <c:pt idx="14">
                  <c:v>120.4217914463837</c:v>
                </c:pt>
                <c:pt idx="15">
                  <c:v>120.553256045304</c:v>
                </c:pt>
                <c:pt idx="16">
                  <c:v>120.6499005509018</c:v>
                </c:pt>
                <c:pt idx="17">
                  <c:v>120.7211807303036</c:v>
                </c:pt>
                <c:pt idx="18">
                  <c:v>120.7738835612818</c:v>
                </c:pt>
                <c:pt idx="19">
                  <c:v>120.812923249549</c:v>
                </c:pt>
                <c:pt idx="20">
                  <c:v>120.841882298525</c:v>
                </c:pt>
                <c:pt idx="21">
                  <c:v>120.8633861229634</c:v>
                </c:pt>
                <c:pt idx="22">
                  <c:v>120.8793664704852</c:v>
                </c:pt>
                <c:pt idx="23">
                  <c:v>120.8912490318754</c:v>
                </c:pt>
                <c:pt idx="24">
                  <c:v>120.9000884367833</c:v>
                </c:pt>
                <c:pt idx="25">
                  <c:v>120.9066661825624</c:v>
                </c:pt>
                <c:pt idx="26">
                  <c:v>120.9115621257009</c:v>
                </c:pt>
                <c:pt idx="27">
                  <c:v>120.9152069289893</c:v>
                </c:pt>
                <c:pt idx="28">
                  <c:v>120.9179206818568</c:v>
                </c:pt>
                <c:pt idx="29">
                  <c:v>120.9199414201504</c:v>
                </c:pt>
                <c:pt idx="30">
                  <c:v>120.921446232397</c:v>
                </c:pt>
                <c:pt idx="31">
                  <c:v>120.9225669049973</c:v>
                </c:pt>
                <c:pt idx="32">
                  <c:v>120.9234015335032</c:v>
                </c:pt>
                <c:pt idx="33">
                  <c:v>120.9240231479502</c:v>
                </c:pt>
                <c:pt idx="34">
                  <c:v>120.9244861244924</c:v>
                </c:pt>
                <c:pt idx="35">
                  <c:v>120.9248309539231</c:v>
                </c:pt>
                <c:pt idx="36">
                  <c:v>120.9250877895183</c:v>
                </c:pt>
                <c:pt idx="37">
                  <c:v>120.9252790874325</c:v>
                </c:pt>
                <c:pt idx="38">
                  <c:v>120.9254215721664</c:v>
                </c:pt>
                <c:pt idx="39">
                  <c:v>120.925527699861</c:v>
                </c:pt>
                <c:pt idx="40">
                  <c:v>120.9256067478515</c:v>
                </c:pt>
                <c:pt idx="41">
                  <c:v>120.9256656260087</c:v>
                </c:pt>
                <c:pt idx="42">
                  <c:v>120.9257094809499</c:v>
                </c:pt>
                <c:pt idx="43">
                  <c:v>120.9257421460176</c:v>
                </c:pt>
                <c:pt idx="44">
                  <c:v>120.9257664764102</c:v>
                </c:pt>
                <c:pt idx="45">
                  <c:v>120.9257845987832</c:v>
                </c:pt>
                <c:pt idx="46">
                  <c:v>120.9257980971525</c:v>
                </c:pt>
                <c:pt idx="47">
                  <c:v>120.9258081513581</c:v>
                </c:pt>
                <c:pt idx="48">
                  <c:v>120.9258156401951</c:v>
                </c:pt>
                <c:pt idx="49">
                  <c:v>120.9258212182285</c:v>
                </c:pt>
                <c:pt idx="50">
                  <c:v>120.9258253730077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'OCC Calcs'!$B$9:$B$1001</c:f>
              <c:numCache>
                <c:formatCode>0.00</c:formatCode>
                <c:ptCount val="993"/>
                <c:pt idx="0">
                  <c:v>0.0</c:v>
                </c:pt>
                <c:pt idx="1">
                  <c:v>0.0107656170656187</c:v>
                </c:pt>
                <c:pt idx="2">
                  <c:v>0.0214230887571486</c:v>
                </c:pt>
                <c:pt idx="3">
                  <c:v>0.0320142940349535</c:v>
                </c:pt>
                <c:pt idx="4">
                  <c:v>0.0425463702759172</c:v>
                </c:pt>
                <c:pt idx="5">
                  <c:v>0.0530256500029316</c:v>
                </c:pt>
                <c:pt idx="6">
                  <c:v>0.0634577547945739</c:v>
                </c:pt>
                <c:pt idx="7">
                  <c:v>0.0738476778989956</c:v>
                </c:pt>
                <c:pt idx="8">
                  <c:v>0.0841998569563172</c:v>
                </c:pt>
                <c:pt idx="9">
                  <c:v>0.0945182380520815</c:v>
                </c:pt>
                <c:pt idx="10">
                  <c:v>0.104806332167309</c:v>
                </c:pt>
                <c:pt idx="11">
                  <c:v>0.115067264954853</c:v>
                </c:pt>
                <c:pt idx="12">
                  <c:v>0.125303820654023</c:v>
                </c:pt>
                <c:pt idx="13">
                  <c:v>0.135518480853317</c:v>
                </c:pt>
                <c:pt idx="14">
                  <c:v>0.145713458722325</c:v>
                </c:pt>
                <c:pt idx="15">
                  <c:v>0.155890729256684</c:v>
                </c:pt>
                <c:pt idx="16">
                  <c:v>0.166052056012722</c:v>
                </c:pt>
                <c:pt idx="17">
                  <c:v>0.176199014749799</c:v>
                </c:pt>
                <c:pt idx="18">
                  <c:v>0.186333014347215</c:v>
                </c:pt>
                <c:pt idx="19">
                  <c:v>0.196455315317854</c:v>
                </c:pt>
                <c:pt idx="20">
                  <c:v>0.206567046201667</c:v>
                </c:pt>
                <c:pt idx="21">
                  <c:v>0.216669218087923</c:v>
                </c:pt>
                <c:pt idx="22">
                  <c:v>0.226762737485196</c:v>
                </c:pt>
                <c:pt idx="23">
                  <c:v>0.236848417731856</c:v>
                </c:pt>
                <c:pt idx="24">
                  <c:v>0.246926989116777</c:v>
                </c:pt>
                <c:pt idx="25">
                  <c:v>0.256999107859829</c:v>
                </c:pt>
                <c:pt idx="26">
                  <c:v>0.267065364083973</c:v>
                </c:pt>
                <c:pt idx="27">
                  <c:v>0.277126288895188</c:v>
                </c:pt>
                <c:pt idx="28">
                  <c:v>0.287182360672798</c:v>
                </c:pt>
                <c:pt idx="29">
                  <c:v>0.297234010660685</c:v>
                </c:pt>
                <c:pt idx="30">
                  <c:v>0.307281627939306</c:v>
                </c:pt>
                <c:pt idx="31">
                  <c:v>0.31732556384909</c:v>
                </c:pt>
                <c:pt idx="32">
                  <c:v>0.327366135927558</c:v>
                </c:pt>
                <c:pt idx="33">
                  <c:v>0.337403631415292</c:v>
                </c:pt>
                <c:pt idx="34">
                  <c:v>0.347438310379467</c:v>
                </c:pt>
                <c:pt idx="35">
                  <c:v>0.357470408498058</c:v>
                </c:pt>
                <c:pt idx="36">
                  <c:v>0.367500139542836</c:v>
                </c:pt>
                <c:pt idx="37">
                  <c:v>0.37752769759491</c:v>
                </c:pt>
                <c:pt idx="38">
                  <c:v>0.387553259022678</c:v>
                </c:pt>
                <c:pt idx="39">
                  <c:v>0.397576984248656</c:v>
                </c:pt>
                <c:pt idx="40">
                  <c:v>0.407599019328608</c:v>
                </c:pt>
                <c:pt idx="41">
                  <c:v>0.417619497363752</c:v>
                </c:pt>
                <c:pt idx="42">
                  <c:v>0.427638539764452</c:v>
                </c:pt>
                <c:pt idx="43">
                  <c:v>0.43765625738171</c:v>
                </c:pt>
                <c:pt idx="44">
                  <c:v>0.447672751520946</c:v>
                </c:pt>
                <c:pt idx="45">
                  <c:v>0.457688114850903</c:v>
                </c:pt>
                <c:pt idx="46">
                  <c:v>0.467702432219084</c:v>
                </c:pt>
                <c:pt idx="47">
                  <c:v>0.477715781383832</c:v>
                </c:pt>
                <c:pt idx="48">
                  <c:v>0.487728233672064</c:v>
                </c:pt>
                <c:pt idx="49">
                  <c:v>0.497739854570613</c:v>
                </c:pt>
                <c:pt idx="50">
                  <c:v>0.507750704258311</c:v>
                </c:pt>
                <c:pt idx="51">
                  <c:v>0.517760838085097</c:v>
                </c:pt>
                <c:pt idx="52">
                  <c:v>0.527770307003773</c:v>
                </c:pt>
                <c:pt idx="53">
                  <c:v>0.537779157959406</c:v>
                </c:pt>
                <c:pt idx="54">
                  <c:v>0.547787434240807</c:v>
                </c:pt>
                <c:pt idx="55">
                  <c:v>0.557795175798058</c:v>
                </c:pt>
                <c:pt idx="56">
                  <c:v>0.567802419529607</c:v>
                </c:pt>
                <c:pt idx="57">
                  <c:v>0.577809199542068</c:v>
                </c:pt>
                <c:pt idx="58">
                  <c:v>0.587815547385536</c:v>
                </c:pt>
                <c:pt idx="59">
                  <c:v>0.597821492266909</c:v>
                </c:pt>
                <c:pt idx="60">
                  <c:v>0.607827061243448</c:v>
                </c:pt>
                <c:pt idx="61">
                  <c:v>0.617832279398568</c:v>
                </c:pt>
                <c:pt idx="62">
                  <c:v>0.627837170001635</c:v>
                </c:pt>
                <c:pt idx="63">
                  <c:v>0.637841754653361</c:v>
                </c:pt>
                <c:pt idx="64">
                  <c:v>0.647846053418214</c:v>
                </c:pt>
                <c:pt idx="65">
                  <c:v>0.657850084945124</c:v>
                </c:pt>
                <c:pt idx="66">
                  <c:v>0.667853866577611</c:v>
                </c:pt>
                <c:pt idx="67">
                  <c:v>0.677857414454364</c:v>
                </c:pt>
                <c:pt idx="68">
                  <c:v>0.687860743601183</c:v>
                </c:pt>
                <c:pt idx="69">
                  <c:v>0.697863868015098</c:v>
                </c:pt>
                <c:pt idx="70">
                  <c:v>0.707866800741415</c:v>
                </c:pt>
                <c:pt idx="71">
                  <c:v>0.717869553944335</c:v>
                </c:pt>
                <c:pt idx="72">
                  <c:v>0.727872138971742</c:v>
                </c:pt>
                <c:pt idx="73">
                  <c:v>0.737874566414712</c:v>
                </c:pt>
                <c:pt idx="74">
                  <c:v>0.747876846162193</c:v>
                </c:pt>
                <c:pt idx="75">
                  <c:v>0.757878987451324</c:v>
                </c:pt>
                <c:pt idx="76">
                  <c:v>0.767880998913747</c:v>
                </c:pt>
                <c:pt idx="77">
                  <c:v>0.777882888618302</c:v>
                </c:pt>
                <c:pt idx="78">
                  <c:v>0.787884664110392</c:v>
                </c:pt>
                <c:pt idx="79">
                  <c:v>0.797886332448317</c:v>
                </c:pt>
                <c:pt idx="80">
                  <c:v>0.80788790023685</c:v>
                </c:pt>
                <c:pt idx="81">
                  <c:v>0.817889373658261</c:v>
                </c:pt>
                <c:pt idx="82">
                  <c:v>0.827890758501036</c:v>
                </c:pt>
                <c:pt idx="83">
                  <c:v>0.837892060186451</c:v>
                </c:pt>
                <c:pt idx="84">
                  <c:v>0.847893283793205</c:v>
                </c:pt>
                <c:pt idx="85">
                  <c:v>0.857894434080259</c:v>
                </c:pt>
                <c:pt idx="86">
                  <c:v>0.867895515508013</c:v>
                </c:pt>
                <c:pt idx="87">
                  <c:v>0.877896532257984</c:v>
                </c:pt>
                <c:pt idx="88">
                  <c:v>0.887897488251074</c:v>
                </c:pt>
                <c:pt idx="89">
                  <c:v>0.897898387164558</c:v>
                </c:pt>
                <c:pt idx="90">
                  <c:v>0.907899232447879</c:v>
                </c:pt>
                <c:pt idx="91">
                  <c:v>0.917900027337353</c:v>
                </c:pt>
                <c:pt idx="92">
                  <c:v>0.927900774869856</c:v>
                </c:pt>
                <c:pt idx="93">
                  <c:v>0.937901477895577</c:v>
                </c:pt>
                <c:pt idx="94">
                  <c:v>0.947902139089909</c:v>
                </c:pt>
                <c:pt idx="95">
                  <c:v>0.957902760964529</c:v>
                </c:pt>
                <c:pt idx="96">
                  <c:v>0.967903345877746</c:v>
                </c:pt>
                <c:pt idx="97">
                  <c:v>0.977903896044147</c:v>
                </c:pt>
                <c:pt idx="98">
                  <c:v>0.987904413543617</c:v>
                </c:pt>
                <c:pt idx="99">
                  <c:v>0.997904900329754</c:v>
                </c:pt>
                <c:pt idx="100">
                  <c:v>1.007905358237742</c:v>
                </c:pt>
                <c:pt idx="101">
                  <c:v>1.017905788991707</c:v>
                </c:pt>
                <c:pt idx="102">
                  <c:v>1.02790619421159</c:v>
                </c:pt>
                <c:pt idx="103">
                  <c:v>1.037906575419592</c:v>
                </c:pt>
                <c:pt idx="104">
                  <c:v>1.04790693404619</c:v>
                </c:pt>
                <c:pt idx="105">
                  <c:v>1.057907271435772</c:v>
                </c:pt>
                <c:pt idx="106">
                  <c:v>1.067907588851927</c:v>
                </c:pt>
                <c:pt idx="107">
                  <c:v>1.077907887482375</c:v>
                </c:pt>
                <c:pt idx="108">
                  <c:v>1.087908168443607</c:v>
                </c:pt>
                <c:pt idx="109">
                  <c:v>1.097908432785225</c:v>
                </c:pt>
                <c:pt idx="110">
                  <c:v>1.107908681494006</c:v>
                </c:pt>
                <c:pt idx="111">
                  <c:v>1.11790891549772</c:v>
                </c:pt>
                <c:pt idx="112">
                  <c:v>1.127909135668703</c:v>
                </c:pt>
                <c:pt idx="113">
                  <c:v>1.137909342827212</c:v>
                </c:pt>
                <c:pt idx="114">
                  <c:v>1.147909537744576</c:v>
                </c:pt>
                <c:pt idx="115">
                  <c:v>1.157909721146142</c:v>
                </c:pt>
                <c:pt idx="116">
                  <c:v>1.167909893714045</c:v>
                </c:pt>
                <c:pt idx="117">
                  <c:v>1.177910056089816</c:v>
                </c:pt>
                <c:pt idx="118">
                  <c:v>1.187910208876813</c:v>
                </c:pt>
                <c:pt idx="119">
                  <c:v>1.197910352642519</c:v>
                </c:pt>
                <c:pt idx="120">
                  <c:v>1.20791048792069</c:v>
                </c:pt>
                <c:pt idx="121">
                  <c:v>1.217910615213378</c:v>
                </c:pt>
                <c:pt idx="122">
                  <c:v>1.227910734992825</c:v>
                </c:pt>
                <c:pt idx="123">
                  <c:v>1.23791084770325</c:v>
                </c:pt>
                <c:pt idx="124">
                  <c:v>1.24791095376252</c:v>
                </c:pt>
                <c:pt idx="125">
                  <c:v>1.257911053563722</c:v>
                </c:pt>
                <c:pt idx="126">
                  <c:v>1.267911147476645</c:v>
                </c:pt>
                <c:pt idx="127">
                  <c:v>1.277911235849168</c:v>
                </c:pt>
                <c:pt idx="128">
                  <c:v>1.28791131900856</c:v>
                </c:pt>
                <c:pt idx="129">
                  <c:v>1.297911397262715</c:v>
                </c:pt>
                <c:pt idx="130">
                  <c:v>1.307911470901298</c:v>
                </c:pt>
                <c:pt idx="131">
                  <c:v>1.317911540196832</c:v>
                </c:pt>
                <c:pt idx="132">
                  <c:v>1.327911605405716</c:v>
                </c:pt>
                <c:pt idx="133">
                  <c:v>1.337911666769185</c:v>
                </c:pt>
                <c:pt idx="134">
                  <c:v>1.347911724514204</c:v>
                </c:pt>
                <c:pt idx="135">
                  <c:v>1.357911778854322</c:v>
                </c:pt>
                <c:pt idx="136">
                  <c:v>1.367911829990464</c:v>
                </c:pt>
                <c:pt idx="137">
                  <c:v>1.377911878111681</c:v>
                </c:pt>
                <c:pt idx="138">
                  <c:v>1.387911923395853</c:v>
                </c:pt>
                <c:pt idx="139">
                  <c:v>1.39791196601035</c:v>
                </c:pt>
                <c:pt idx="140">
                  <c:v>1.407912006112656</c:v>
                </c:pt>
                <c:pt idx="141">
                  <c:v>1.417912043850954</c:v>
                </c:pt>
                <c:pt idx="142">
                  <c:v>1.427912079364678</c:v>
                </c:pt>
                <c:pt idx="143">
                  <c:v>1.437912112785027</c:v>
                </c:pt>
                <c:pt idx="144">
                  <c:v>1.447912144235455</c:v>
                </c:pt>
                <c:pt idx="145">
                  <c:v>1.457912173832131</c:v>
                </c:pt>
                <c:pt idx="146">
                  <c:v>1.467912201684364</c:v>
                </c:pt>
                <c:pt idx="147">
                  <c:v>1.477912227895015</c:v>
                </c:pt>
                <c:pt idx="148">
                  <c:v>1.487912252560873</c:v>
                </c:pt>
                <c:pt idx="149">
                  <c:v>1.497912275773016</c:v>
                </c:pt>
                <c:pt idx="150">
                  <c:v>1.507912297617151</c:v>
                </c:pt>
                <c:pt idx="151">
                  <c:v>1.517912318173926</c:v>
                </c:pt>
                <c:pt idx="152">
                  <c:v>1.527912337519233</c:v>
                </c:pt>
                <c:pt idx="153">
                  <c:v>1.537912355724488</c:v>
                </c:pt>
                <c:pt idx="154">
                  <c:v>1.547912372856892</c:v>
                </c:pt>
                <c:pt idx="155">
                  <c:v>1.557912388979685</c:v>
                </c:pt>
                <c:pt idx="156">
                  <c:v>1.567912404152379</c:v>
                </c:pt>
                <c:pt idx="157">
                  <c:v>1.577912418430972</c:v>
                </c:pt>
                <c:pt idx="158">
                  <c:v>1.587912431868165</c:v>
                </c:pt>
                <c:pt idx="159">
                  <c:v>1.597912444513548</c:v>
                </c:pt>
                <c:pt idx="160">
                  <c:v>1.607912456413788</c:v>
                </c:pt>
                <c:pt idx="161">
                  <c:v>1.617912467612802</c:v>
                </c:pt>
                <c:pt idx="162">
                  <c:v>1.627912478151915</c:v>
                </c:pt>
                <c:pt idx="163">
                  <c:v>1.637912488070019</c:v>
                </c:pt>
                <c:pt idx="164">
                  <c:v>1.647912497403712</c:v>
                </c:pt>
                <c:pt idx="165">
                  <c:v>1.657912506187433</c:v>
                </c:pt>
                <c:pt idx="166">
                  <c:v>1.667912514453593</c:v>
                </c:pt>
                <c:pt idx="167">
                  <c:v>1.677912522232692</c:v>
                </c:pt>
                <c:pt idx="168">
                  <c:v>1.687912529553431</c:v>
                </c:pt>
                <c:pt idx="169">
                  <c:v>1.697912536442822</c:v>
                </c:pt>
                <c:pt idx="170">
                  <c:v>1.707912542926281</c:v>
                </c:pt>
                <c:pt idx="171">
                  <c:v>1.71791254902773</c:v>
                </c:pt>
                <c:pt idx="172">
                  <c:v>1.727912554769679</c:v>
                </c:pt>
                <c:pt idx="173">
                  <c:v>1.737912560173311</c:v>
                </c:pt>
                <c:pt idx="174">
                  <c:v>1.747912565258561</c:v>
                </c:pt>
                <c:pt idx="175">
                  <c:v>1.757912570044191</c:v>
                </c:pt>
                <c:pt idx="176">
                  <c:v>1.767912574547854</c:v>
                </c:pt>
                <c:pt idx="177">
                  <c:v>1.777912578786165</c:v>
                </c:pt>
                <c:pt idx="178">
                  <c:v>1.78791258277476</c:v>
                </c:pt>
                <c:pt idx="179">
                  <c:v>1.797912586528352</c:v>
                </c:pt>
                <c:pt idx="180">
                  <c:v>1.807912590060788</c:v>
                </c:pt>
                <c:pt idx="181">
                  <c:v>1.817912593385099</c:v>
                </c:pt>
                <c:pt idx="182">
                  <c:v>1.827912596513548</c:v>
                </c:pt>
                <c:pt idx="183">
                  <c:v>1.837912599457675</c:v>
                </c:pt>
                <c:pt idx="184">
                  <c:v>1.847912602228341</c:v>
                </c:pt>
                <c:pt idx="185">
                  <c:v>1.857912604835766</c:v>
                </c:pt>
                <c:pt idx="186">
                  <c:v>1.867912607289567</c:v>
                </c:pt>
                <c:pt idx="187">
                  <c:v>1.877912609598797</c:v>
                </c:pt>
                <c:pt idx="188">
                  <c:v>1.887912611771974</c:v>
                </c:pt>
                <c:pt idx="189">
                  <c:v>1.897912613817113</c:v>
                </c:pt>
                <c:pt idx="190">
                  <c:v>1.907912615741759</c:v>
                </c:pt>
                <c:pt idx="191">
                  <c:v>1.917912617553011</c:v>
                </c:pt>
                <c:pt idx="192">
                  <c:v>1.927912619257549</c:v>
                </c:pt>
                <c:pt idx="193">
                  <c:v>1.937912620861661</c:v>
                </c:pt>
                <c:pt idx="194">
                  <c:v>1.947912622371265</c:v>
                </c:pt>
                <c:pt idx="195">
                  <c:v>1.957912623791928</c:v>
                </c:pt>
                <c:pt idx="196">
                  <c:v>1.96791262512889</c:v>
                </c:pt>
                <c:pt idx="197">
                  <c:v>1.977912626387084</c:v>
                </c:pt>
                <c:pt idx="198">
                  <c:v>1.987912627571149</c:v>
                </c:pt>
                <c:pt idx="199">
                  <c:v>1.997912628685453</c:v>
                </c:pt>
                <c:pt idx="200">
                  <c:v>2.007912629734107</c:v>
                </c:pt>
                <c:pt idx="201">
                  <c:v>2.017912630720978</c:v>
                </c:pt>
                <c:pt idx="202">
                  <c:v>2.027912631649707</c:v>
                </c:pt>
                <c:pt idx="203">
                  <c:v>2.037912632523719</c:v>
                </c:pt>
                <c:pt idx="204">
                  <c:v>2.047912633346237</c:v>
                </c:pt>
                <c:pt idx="205">
                  <c:v>2.057912634120296</c:v>
                </c:pt>
                <c:pt idx="206">
                  <c:v>2.06791263484875</c:v>
                </c:pt>
                <c:pt idx="207">
                  <c:v>2.077912635534287</c:v>
                </c:pt>
                <c:pt idx="208">
                  <c:v>2.087912636179435</c:v>
                </c:pt>
                <c:pt idx="209">
                  <c:v>2.097912636786573</c:v>
                </c:pt>
                <c:pt idx="210">
                  <c:v>2.107912637357941</c:v>
                </c:pt>
                <c:pt idx="211">
                  <c:v>2.117912637895647</c:v>
                </c:pt>
                <c:pt idx="212">
                  <c:v>2.127912638401673</c:v>
                </c:pt>
                <c:pt idx="213">
                  <c:v>2.137912638877887</c:v>
                </c:pt>
                <c:pt idx="214">
                  <c:v>2.147912639326044</c:v>
                </c:pt>
                <c:pt idx="215">
                  <c:v>2.157912639747797</c:v>
                </c:pt>
                <c:pt idx="216">
                  <c:v>2.167912640144703</c:v>
                </c:pt>
                <c:pt idx="217">
                  <c:v>2.177912640518225</c:v>
                </c:pt>
                <c:pt idx="218">
                  <c:v>2.18791264086974</c:v>
                </c:pt>
                <c:pt idx="219">
                  <c:v>2.197912641200546</c:v>
                </c:pt>
                <c:pt idx="220">
                  <c:v>2.207912641511862</c:v>
                </c:pt>
                <c:pt idx="221">
                  <c:v>2.217912641804837</c:v>
                </c:pt>
                <c:pt idx="222">
                  <c:v>2.227912642080551</c:v>
                </c:pt>
                <c:pt idx="223">
                  <c:v>2.237912642340022</c:v>
                </c:pt>
                <c:pt idx="224">
                  <c:v>2.247912642584205</c:v>
                </c:pt>
                <c:pt idx="225">
                  <c:v>2.257912642814002</c:v>
                </c:pt>
                <c:pt idx="226">
                  <c:v>2.26791264303026</c:v>
                </c:pt>
                <c:pt idx="227">
                  <c:v>2.277912643233778</c:v>
                </c:pt>
                <c:pt idx="228">
                  <c:v>2.287912643425306</c:v>
                </c:pt>
                <c:pt idx="229">
                  <c:v>2.297912643605549</c:v>
                </c:pt>
                <c:pt idx="230">
                  <c:v>2.307912643775173</c:v>
                </c:pt>
                <c:pt idx="231">
                  <c:v>2.317912643934804</c:v>
                </c:pt>
                <c:pt idx="232">
                  <c:v>2.32791264408503</c:v>
                </c:pt>
                <c:pt idx="233">
                  <c:v>2.337912644226405</c:v>
                </c:pt>
                <c:pt idx="234">
                  <c:v>2.347912644359452</c:v>
                </c:pt>
                <c:pt idx="235">
                  <c:v>2.35791264448466</c:v>
                </c:pt>
                <c:pt idx="236">
                  <c:v>2.36791264460249</c:v>
                </c:pt>
                <c:pt idx="237">
                  <c:v>2.37791264471338</c:v>
                </c:pt>
                <c:pt idx="238">
                  <c:v>2.387912644817736</c:v>
                </c:pt>
                <c:pt idx="239">
                  <c:v>2.397912644915944</c:v>
                </c:pt>
                <c:pt idx="240">
                  <c:v>2.407912645008365</c:v>
                </c:pt>
                <c:pt idx="241">
                  <c:v>2.417912645095342</c:v>
                </c:pt>
                <c:pt idx="242">
                  <c:v>2.427912645177195</c:v>
                </c:pt>
                <c:pt idx="243">
                  <c:v>2.437912645254225</c:v>
                </c:pt>
                <c:pt idx="244">
                  <c:v>2.447912645326716</c:v>
                </c:pt>
                <c:pt idx="245">
                  <c:v>2.457912645394938</c:v>
                </c:pt>
                <c:pt idx="246">
                  <c:v>2.46791264545914</c:v>
                </c:pt>
                <c:pt idx="247">
                  <c:v>2.477912645519559</c:v>
                </c:pt>
                <c:pt idx="248">
                  <c:v>2.487912645576418</c:v>
                </c:pt>
                <c:pt idx="249">
                  <c:v>2.497912645629928</c:v>
                </c:pt>
                <c:pt idx="250">
                  <c:v>2.507912645680286</c:v>
                </c:pt>
                <c:pt idx="251">
                  <c:v>2.517912645727676</c:v>
                </c:pt>
                <c:pt idx="252">
                  <c:v>2.527912645772274</c:v>
                </c:pt>
                <c:pt idx="253">
                  <c:v>2.537912645814245</c:v>
                </c:pt>
                <c:pt idx="254">
                  <c:v>2.547912645853744</c:v>
                </c:pt>
                <c:pt idx="255">
                  <c:v>2.557912645890914</c:v>
                </c:pt>
                <c:pt idx="256">
                  <c:v>2.567912645925895</c:v>
                </c:pt>
                <c:pt idx="257">
                  <c:v>2.577912645958815</c:v>
                </c:pt>
                <c:pt idx="258">
                  <c:v>2.587912645989796</c:v>
                </c:pt>
                <c:pt idx="259">
                  <c:v>2.597912646018952</c:v>
                </c:pt>
                <c:pt idx="260">
                  <c:v>2.60791264604639</c:v>
                </c:pt>
                <c:pt idx="261">
                  <c:v>2.617912646072211</c:v>
                </c:pt>
                <c:pt idx="262">
                  <c:v>2.62791264609651</c:v>
                </c:pt>
                <c:pt idx="263">
                  <c:v>2.637912646119379</c:v>
                </c:pt>
                <c:pt idx="264">
                  <c:v>2.6479126461409</c:v>
                </c:pt>
                <c:pt idx="265">
                  <c:v>2.657912646161153</c:v>
                </c:pt>
                <c:pt idx="266">
                  <c:v>2.667912646180213</c:v>
                </c:pt>
                <c:pt idx="267">
                  <c:v>2.67791264619815</c:v>
                </c:pt>
                <c:pt idx="268">
                  <c:v>2.68791264621503</c:v>
                </c:pt>
                <c:pt idx="269">
                  <c:v>2.697912646230916</c:v>
                </c:pt>
                <c:pt idx="270">
                  <c:v>2.707912646245866</c:v>
                </c:pt>
                <c:pt idx="271">
                  <c:v>2.717912646259935</c:v>
                </c:pt>
                <c:pt idx="272">
                  <c:v>2.727912646273175</c:v>
                </c:pt>
                <c:pt idx="273">
                  <c:v>2.737912646285635</c:v>
                </c:pt>
                <c:pt idx="274">
                  <c:v>2.74791264629736</c:v>
                </c:pt>
                <c:pt idx="275">
                  <c:v>2.757912646308396</c:v>
                </c:pt>
                <c:pt idx="276">
                  <c:v>2.767912646318781</c:v>
                </c:pt>
                <c:pt idx="277">
                  <c:v>2.777912646328554</c:v>
                </c:pt>
                <c:pt idx="278">
                  <c:v>2.787912646337751</c:v>
                </c:pt>
                <c:pt idx="279">
                  <c:v>2.797912646346407</c:v>
                </c:pt>
                <c:pt idx="280">
                  <c:v>2.807912646354553</c:v>
                </c:pt>
                <c:pt idx="281">
                  <c:v>2.817912646362219</c:v>
                </c:pt>
                <c:pt idx="282">
                  <c:v>2.827912646369432</c:v>
                </c:pt>
                <c:pt idx="283">
                  <c:v>2.837912646376221</c:v>
                </c:pt>
                <c:pt idx="284">
                  <c:v>2.84791264638261</c:v>
                </c:pt>
                <c:pt idx="285">
                  <c:v>2.857912646388623</c:v>
                </c:pt>
                <c:pt idx="286">
                  <c:v>2.867912646394281</c:v>
                </c:pt>
                <c:pt idx="287">
                  <c:v>2.877912646399606</c:v>
                </c:pt>
                <c:pt idx="288">
                  <c:v>2.887912646404617</c:v>
                </c:pt>
                <c:pt idx="289">
                  <c:v>2.897912646409333</c:v>
                </c:pt>
                <c:pt idx="290">
                  <c:v>2.907912646413772</c:v>
                </c:pt>
                <c:pt idx="291">
                  <c:v>2.917912646417949</c:v>
                </c:pt>
                <c:pt idx="292">
                  <c:v>2.92791264642188</c:v>
                </c:pt>
                <c:pt idx="293">
                  <c:v>2.937912646425579</c:v>
                </c:pt>
                <c:pt idx="294">
                  <c:v>2.94791264642906</c:v>
                </c:pt>
                <c:pt idx="295">
                  <c:v>2.957912646432336</c:v>
                </c:pt>
                <c:pt idx="296">
                  <c:v>2.967912646435418</c:v>
                </c:pt>
                <c:pt idx="297">
                  <c:v>2.97791264643832</c:v>
                </c:pt>
                <c:pt idx="298">
                  <c:v>2.98791264644105</c:v>
                </c:pt>
                <c:pt idx="299">
                  <c:v>2.99791264644362</c:v>
                </c:pt>
                <c:pt idx="300">
                  <c:v>3.007912646446038</c:v>
                </c:pt>
                <c:pt idx="301">
                  <c:v>3.017912646448314</c:v>
                </c:pt>
                <c:pt idx="302">
                  <c:v>3.027912646450456</c:v>
                </c:pt>
                <c:pt idx="303">
                  <c:v>3.037912646452471</c:v>
                </c:pt>
                <c:pt idx="304">
                  <c:v>3.047912646454368</c:v>
                </c:pt>
                <c:pt idx="305">
                  <c:v>3.057912646456153</c:v>
                </c:pt>
                <c:pt idx="306">
                  <c:v>3.067912646457832</c:v>
                </c:pt>
                <c:pt idx="307">
                  <c:v>3.077912646459414</c:v>
                </c:pt>
                <c:pt idx="308">
                  <c:v>3.087912646460901</c:v>
                </c:pt>
                <c:pt idx="309">
                  <c:v>3.097912646462301</c:v>
                </c:pt>
                <c:pt idx="310">
                  <c:v>3.10791264646362</c:v>
                </c:pt>
                <c:pt idx="311">
                  <c:v>3.117912646464859</c:v>
                </c:pt>
                <c:pt idx="312">
                  <c:v>3.127912646466026</c:v>
                </c:pt>
                <c:pt idx="313">
                  <c:v>3.137912646467124</c:v>
                </c:pt>
                <c:pt idx="314">
                  <c:v>3.147912646468157</c:v>
                </c:pt>
                <c:pt idx="315">
                  <c:v>3.15791264646913</c:v>
                </c:pt>
                <c:pt idx="316">
                  <c:v>3.167912646470045</c:v>
                </c:pt>
                <c:pt idx="317">
                  <c:v>3.177912646470906</c:v>
                </c:pt>
                <c:pt idx="318">
                  <c:v>3.187912646471717</c:v>
                </c:pt>
                <c:pt idx="319">
                  <c:v>3.19791264647248</c:v>
                </c:pt>
                <c:pt idx="320">
                  <c:v>3.207912646473198</c:v>
                </c:pt>
                <c:pt idx="321">
                  <c:v>3.217912646473874</c:v>
                </c:pt>
                <c:pt idx="322">
                  <c:v>3.22791264647451</c:v>
                </c:pt>
                <c:pt idx="323">
                  <c:v>3.237912646475108</c:v>
                </c:pt>
                <c:pt idx="324">
                  <c:v>3.247912646475671</c:v>
                </c:pt>
                <c:pt idx="325">
                  <c:v>3.257912646476201</c:v>
                </c:pt>
                <c:pt idx="326">
                  <c:v>3.2679126464767</c:v>
                </c:pt>
                <c:pt idx="327">
                  <c:v>3.277912646477168</c:v>
                </c:pt>
                <c:pt idx="328">
                  <c:v>3.28791264647761</c:v>
                </c:pt>
              </c:numCache>
            </c:numRef>
          </c:xVal>
          <c:yVal>
            <c:numRef>
              <c:f>'OCC Calcs'!$E$9:$E$1001</c:f>
              <c:numCache>
                <c:formatCode>0.00</c:formatCode>
                <c:ptCount val="993"/>
                <c:pt idx="0">
                  <c:v>0.0</c:v>
                </c:pt>
                <c:pt idx="1">
                  <c:v>14.6357431323716</c:v>
                </c:pt>
                <c:pt idx="2">
                  <c:v>27.20415001115813</c:v>
                </c:pt>
                <c:pt idx="3">
                  <c:v>38.03628049528037</c:v>
                </c:pt>
                <c:pt idx="4">
                  <c:v>47.404246326895</c:v>
                </c:pt>
                <c:pt idx="5">
                  <c:v>55.53272164385065</c:v>
                </c:pt>
                <c:pt idx="6">
                  <c:v>62.608015517928</c:v>
                </c:pt>
                <c:pt idx="7">
                  <c:v>68.78526145502405</c:v>
                </c:pt>
                <c:pt idx="8">
                  <c:v>74.19414411357872</c:v>
                </c:pt>
                <c:pt idx="9">
                  <c:v>78.94348343708925</c:v>
                </c:pt>
                <c:pt idx="10">
                  <c:v>83.12492158263824</c:v>
                </c:pt>
                <c:pt idx="11">
                  <c:v>86.81590174733216</c:v>
                </c:pt>
                <c:pt idx="12">
                  <c:v>90.08208540764058</c:v>
                </c:pt>
                <c:pt idx="13">
                  <c:v>92.97932207871129</c:v>
                </c:pt>
                <c:pt idx="14">
                  <c:v>95.55526090438111</c:v>
                </c:pt>
                <c:pt idx="15">
                  <c:v>97.8506743164448</c:v>
                </c:pt>
                <c:pt idx="16">
                  <c:v>99.9005492581015</c:v>
                </c:pt>
                <c:pt idx="17">
                  <c:v>101.7349900133547</c:v>
                </c:pt>
                <c:pt idx="18">
                  <c:v>103.3799677452042</c:v>
                </c:pt>
                <c:pt idx="19">
                  <c:v>104.8579448370909</c:v>
                </c:pt>
                <c:pt idx="20">
                  <c:v>106.1883966131512</c:v>
                </c:pt>
                <c:pt idx="21">
                  <c:v>107.3882486483993</c:v>
                </c:pt>
                <c:pt idx="22">
                  <c:v>108.4722444143185</c:v>
                </c:pt>
                <c:pt idx="23">
                  <c:v>109.4532552424797</c:v>
                </c:pt>
                <c:pt idx="24">
                  <c:v>110.3425423777431</c:v>
                </c:pt>
                <c:pt idx="25">
                  <c:v>111.1499791165341</c:v>
                </c:pt>
                <c:pt idx="26">
                  <c:v>111.8842395939086</c:v>
                </c:pt>
                <c:pt idx="27">
                  <c:v>112.5529596248489</c:v>
                </c:pt>
                <c:pt idx="28">
                  <c:v>113.1628740650472</c:v>
                </c:pt>
                <c:pt idx="29">
                  <c:v>113.7199343907664</c:v>
                </c:pt>
                <c:pt idx="30">
                  <c:v>114.2294095718352</c:v>
                </c:pt>
                <c:pt idx="31">
                  <c:v>114.6959727992132</c:v>
                </c:pt>
                <c:pt idx="32">
                  <c:v>115.1237762071965</c:v>
                </c:pt>
                <c:pt idx="33">
                  <c:v>115.51651538299</c:v>
                </c:pt>
                <c:pt idx="34">
                  <c:v>115.8774851692148</c:v>
                </c:pt>
                <c:pt idx="35">
                  <c:v>116.209628026882</c:v>
                </c:pt>
                <c:pt idx="36">
                  <c:v>116.5155760285076</c:v>
                </c:pt>
                <c:pt idx="37">
                  <c:v>116.7976873861662</c:v>
                </c:pt>
                <c:pt idx="38">
                  <c:v>117.0580782815318</c:v>
                </c:pt>
                <c:pt idx="39">
                  <c:v>117.2986506495943</c:v>
                </c:pt>
                <c:pt idx="40">
                  <c:v>117.5211164708963</c:v>
                </c:pt>
                <c:pt idx="41">
                  <c:v>117.7270190456492</c:v>
                </c:pt>
                <c:pt idx="42">
                  <c:v>117.9177516543674</c:v>
                </c:pt>
                <c:pt idx="43">
                  <c:v>118.0945739515838</c:v>
                </c:pt>
                <c:pt idx="44">
                  <c:v>118.2586263900194</c:v>
                </c:pt>
                <c:pt idx="45">
                  <c:v>118.4109429308343</c:v>
                </c:pt>
                <c:pt idx="46">
                  <c:v>118.5524622600854</c:v>
                </c:pt>
                <c:pt idx="47">
                  <c:v>118.6840377012711</c:v>
                </c:pt>
                <c:pt idx="48">
                  <c:v>118.8064459880164</c:v>
                </c:pt>
                <c:pt idx="49">
                  <c:v>118.9203950388755</c:v>
                </c:pt>
                <c:pt idx="50">
                  <c:v>119.026530857304</c:v>
                </c:pt>
                <c:pt idx="51">
                  <c:v>119.12544366362</c:v>
                </c:pt>
                <c:pt idx="52">
                  <c:v>119.2176733518117</c:v>
                </c:pt>
                <c:pt idx="53">
                  <c:v>119.3037143520343</c:v>
                </c:pt>
                <c:pt idx="54">
                  <c:v>119.3840199692707</c:v>
                </c:pt>
                <c:pt idx="55">
                  <c:v>119.4590062596793</c:v>
                </c:pt>
                <c:pt idx="56">
                  <c:v>119.5290554984077</c:v>
                </c:pt>
                <c:pt idx="57">
                  <c:v>119.594519285942</c:v>
                </c:pt>
                <c:pt idx="58">
                  <c:v>119.6557213342424</c:v>
                </c:pt>
                <c:pt idx="59">
                  <c:v>119.7129599688602</c:v>
                </c:pt>
                <c:pt idx="60">
                  <c:v>119.7665103788321</c:v>
                </c:pt>
                <c:pt idx="61">
                  <c:v>119.8166266423222</c:v>
                </c:pt>
                <c:pt idx="62">
                  <c:v>119.8635435526363</c:v>
                </c:pt>
                <c:pt idx="63">
                  <c:v>119.9074782663235</c:v>
                </c:pt>
                <c:pt idx="64">
                  <c:v>119.9486317925252</c:v>
                </c:pt>
                <c:pt idx="65">
                  <c:v>119.9871903405051</c:v>
                </c:pt>
                <c:pt idx="66">
                  <c:v>120.0233265403367</c:v>
                </c:pt>
                <c:pt idx="67">
                  <c:v>120.0572005500116</c:v>
                </c:pt>
                <c:pt idx="68">
                  <c:v>120.0889610607254</c:v>
                </c:pt>
                <c:pt idx="69">
                  <c:v>120.1187462107767</c:v>
                </c:pt>
                <c:pt idx="70">
                  <c:v>120.1466844173473</c:v>
                </c:pt>
                <c:pt idx="71">
                  <c:v>120.1728951344082</c:v>
                </c:pt>
                <c:pt idx="72">
                  <c:v>120.1974895440908</c:v>
                </c:pt>
                <c:pt idx="73">
                  <c:v>120.2205711880656</c:v>
                </c:pt>
                <c:pt idx="74">
                  <c:v>120.2422365447622</c:v>
                </c:pt>
                <c:pt idx="75">
                  <c:v>120.2625755576451</c:v>
                </c:pt>
                <c:pt idx="76">
                  <c:v>120.2816721192034</c:v>
                </c:pt>
                <c:pt idx="77">
                  <c:v>120.2996045148276</c:v>
                </c:pt>
                <c:pt idx="78">
                  <c:v>120.3164458303085</c:v>
                </c:pt>
                <c:pt idx="79">
                  <c:v>120.3322643263102</c:v>
                </c:pt>
                <c:pt idx="80">
                  <c:v>120.3471237828284</c:v>
                </c:pt>
                <c:pt idx="81">
                  <c:v>120.3610838163372</c:v>
                </c:pt>
                <c:pt idx="82">
                  <c:v>120.3742001720592</c:v>
                </c:pt>
                <c:pt idx="83">
                  <c:v>120.3865249935515</c:v>
                </c:pt>
                <c:pt idx="84">
                  <c:v>120.3981070715841</c:v>
                </c:pt>
                <c:pt idx="85">
                  <c:v>120.4089920740964</c:v>
                </c:pt>
                <c:pt idx="86">
                  <c:v>120.4192227588428</c:v>
                </c:pt>
                <c:pt idx="87">
                  <c:v>120.4288391701889</c:v>
                </c:pt>
                <c:pt idx="88">
                  <c:v>120.4378788213768</c:v>
                </c:pt>
                <c:pt idx="89">
                  <c:v>120.4463768634601</c:v>
                </c:pt>
                <c:pt idx="90">
                  <c:v>120.4543662419938</c:v>
                </c:pt>
                <c:pt idx="91">
                  <c:v>120.4618778424674</c:v>
                </c:pt>
                <c:pt idx="92">
                  <c:v>120.4689406253807</c:v>
                </c:pt>
                <c:pt idx="93">
                  <c:v>120.4755817517781</c:v>
                </c:pt>
                <c:pt idx="94">
                  <c:v>120.481826699989</c:v>
                </c:pt>
                <c:pt idx="95">
                  <c:v>120.4876993742534</c:v>
                </c:pt>
                <c:pt idx="96">
                  <c:v>120.493222205854</c:v>
                </c:pt>
                <c:pt idx="97">
                  <c:v>120.4984162473229</c:v>
                </c:pt>
                <c:pt idx="98">
                  <c:v>120.5033012602429</c:v>
                </c:pt>
                <c:pt idx="99">
                  <c:v>120.5078957971197</c:v>
                </c:pt>
                <c:pt idx="100">
                  <c:v>120.5122172777607</c:v>
                </c:pt>
                <c:pt idx="101">
                  <c:v>120.5162820605625</c:v>
                </c:pt>
                <c:pt idx="102">
                  <c:v>120.5201055090748</c:v>
                </c:pt>
                <c:pt idx="103">
                  <c:v>120.523702054179</c:v>
                </c:pt>
                <c:pt idx="104">
                  <c:v>120.527085252194</c:v>
                </c:pt>
                <c:pt idx="105">
                  <c:v>120.5302678391957</c:v>
                </c:pt>
                <c:pt idx="106">
                  <c:v>120.5332617818151</c:v>
                </c:pt>
                <c:pt idx="107">
                  <c:v>120.5360783247604</c:v>
                </c:pt>
                <c:pt idx="108">
                  <c:v>120.5387280352869</c:v>
                </c:pt>
                <c:pt idx="109">
                  <c:v>120.5412208448253</c:v>
                </c:pt>
                <c:pt idx="110">
                  <c:v>120.5435660879602</c:v>
                </c:pt>
                <c:pt idx="111">
                  <c:v>120.5457725389381</c:v>
                </c:pt>
                <c:pt idx="112">
                  <c:v>120.5478484458701</c:v>
                </c:pt>
                <c:pt idx="113">
                  <c:v>120.5498015627832</c:v>
                </c:pt>
                <c:pt idx="114">
                  <c:v>120.5516391796626</c:v>
                </c:pt>
                <c:pt idx="115">
                  <c:v>120.5533681506164</c:v>
                </c:pt>
                <c:pt idx="116">
                  <c:v>120.5549949202872</c:v>
                </c:pt>
                <c:pt idx="117">
                  <c:v>120.5565255486233</c:v>
                </c:pt>
                <c:pt idx="118">
                  <c:v>120.5579657341161</c:v>
                </c:pt>
                <c:pt idx="119">
                  <c:v>120.5593208356034</c:v>
                </c:pt>
                <c:pt idx="120">
                  <c:v>120.5605958927295</c:v>
                </c:pt>
                <c:pt idx="121">
                  <c:v>120.5617956451487</c:v>
                </c:pt>
                <c:pt idx="122">
                  <c:v>120.5629245505511</c:v>
                </c:pt>
                <c:pt idx="123">
                  <c:v>120.5639868015876</c:v>
                </c:pt>
                <c:pt idx="124">
                  <c:v>120.5649863417602</c:v>
                </c:pt>
                <c:pt idx="125">
                  <c:v>120.5659268803456</c:v>
                </c:pt>
                <c:pt idx="126">
                  <c:v>120.5668119064115</c:v>
                </c:pt>
                <c:pt idx="127">
                  <c:v>120.5676447019817</c:v>
                </c:pt>
                <c:pt idx="128">
                  <c:v>120.5684283544044</c:v>
                </c:pt>
                <c:pt idx="129">
                  <c:v>120.5691657679717</c:v>
                </c:pt>
                <c:pt idx="130">
                  <c:v>120.5698596748378</c:v>
                </c:pt>
                <c:pt idx="131">
                  <c:v>120.5705126452785</c:v>
                </c:pt>
                <c:pt idx="132">
                  <c:v>120.5711270973325</c:v>
                </c:pt>
                <c:pt idx="133">
                  <c:v>120.5717053058634</c:v>
                </c:pt>
                <c:pt idx="134">
                  <c:v>120.5722494110764</c:v>
                </c:pt>
                <c:pt idx="135">
                  <c:v>120.5727614265245</c:v>
                </c:pt>
                <c:pt idx="136">
                  <c:v>120.5732432466345</c:v>
                </c:pt>
                <c:pt idx="137">
                  <c:v>120.5736966537823</c:v>
                </c:pt>
                <c:pt idx="138">
                  <c:v>120.5741233249445</c:v>
                </c:pt>
                <c:pt idx="139">
                  <c:v>120.5745248379529</c:v>
                </c:pt>
                <c:pt idx="140">
                  <c:v>120.574902677375</c:v>
                </c:pt>
                <c:pt idx="141">
                  <c:v>120.5752582400438</c:v>
                </c:pt>
                <c:pt idx="142">
                  <c:v>120.5755928402576</c:v>
                </c:pt>
                <c:pt idx="143">
                  <c:v>120.5759077146702</c:v>
                </c:pt>
                <c:pt idx="144">
                  <c:v>120.5762040268892</c:v>
                </c:pt>
                <c:pt idx="145">
                  <c:v>120.5764828718014</c:v>
                </c:pt>
                <c:pt idx="146">
                  <c:v>120.5767452796406</c:v>
                </c:pt>
                <c:pt idx="147">
                  <c:v>120.5769922198134</c:v>
                </c:pt>
                <c:pt idx="148">
                  <c:v>120.5772246044977</c:v>
                </c:pt>
                <c:pt idx="149">
                  <c:v>120.5774432920278</c:v>
                </c:pt>
                <c:pt idx="150">
                  <c:v>120.5776490900782</c:v>
                </c:pt>
                <c:pt idx="151">
                  <c:v>120.5778427586586</c:v>
                </c:pt>
                <c:pt idx="152">
                  <c:v>120.5780250129315</c:v>
                </c:pt>
                <c:pt idx="153">
                  <c:v>120.5781965258621</c:v>
                </c:pt>
                <c:pt idx="154">
                  <c:v>120.5783579307119</c:v>
                </c:pt>
                <c:pt idx="155">
                  <c:v>120.5785098233845</c:v>
                </c:pt>
                <c:pt idx="156">
                  <c:v>120.5786527646313</c:v>
                </c:pt>
                <c:pt idx="157">
                  <c:v>120.5787872821286</c:v>
                </c:pt>
                <c:pt idx="158">
                  <c:v>120.57891387243</c:v>
                </c:pt>
                <c:pt idx="159">
                  <c:v>120.5790330028038</c:v>
                </c:pt>
                <c:pt idx="160">
                  <c:v>120.5791451129626</c:v>
                </c:pt>
                <c:pt idx="161">
                  <c:v>120.579250616689</c:v>
                </c:pt>
                <c:pt idx="162">
                  <c:v>120.5793499033664</c:v>
                </c:pt>
                <c:pt idx="163">
                  <c:v>120.579443339419</c:v>
                </c:pt>
                <c:pt idx="164">
                  <c:v>120.5795312696663</c:v>
                </c:pt>
                <c:pt idx="165">
                  <c:v>120.5796140185981</c:v>
                </c:pt>
                <c:pt idx="166">
                  <c:v>120.5796918915736</c:v>
                </c:pt>
                <c:pt idx="167">
                  <c:v>120.5797651759505</c:v>
                </c:pt>
                <c:pt idx="168">
                  <c:v>120.5798341421461</c:v>
                </c:pt>
                <c:pt idx="169">
                  <c:v>120.5798990446374</c:v>
                </c:pt>
                <c:pt idx="170">
                  <c:v>120.5799601229005</c:v>
                </c:pt>
                <c:pt idx="171">
                  <c:v>120.5800176022958</c:v>
                </c:pt>
                <c:pt idx="172">
                  <c:v>120.5800716949001</c:v>
                </c:pt>
                <c:pt idx="173">
                  <c:v>120.5801226002902</c:v>
                </c:pt>
                <c:pt idx="174">
                  <c:v>120.5801705062799</c:v>
                </c:pt>
                <c:pt idx="175">
                  <c:v>120.5802155896134</c:v>
                </c:pt>
                <c:pt idx="176">
                  <c:v>120.5802580166181</c:v>
                </c:pt>
                <c:pt idx="177">
                  <c:v>120.5802979438189</c:v>
                </c:pt>
                <c:pt idx="178">
                  <c:v>120.5803355185159</c:v>
                </c:pt>
                <c:pt idx="179">
                  <c:v>120.5803708793283</c:v>
                </c:pt>
                <c:pt idx="180">
                  <c:v>120.5804041567061</c:v>
                </c:pt>
                <c:pt idx="181">
                  <c:v>120.5804354734117</c:v>
                </c:pt>
                <c:pt idx="182">
                  <c:v>120.5804649449731</c:v>
                </c:pt>
                <c:pt idx="183">
                  <c:v>120.5804926801102</c:v>
                </c:pt>
                <c:pt idx="184">
                  <c:v>120.5805187811363</c:v>
                </c:pt>
                <c:pt idx="185">
                  <c:v>120.5805433443355</c:v>
                </c:pt>
                <c:pt idx="186">
                  <c:v>120.5805664603182</c:v>
                </c:pt>
                <c:pt idx="187">
                  <c:v>120.5805882143554</c:v>
                </c:pt>
                <c:pt idx="188">
                  <c:v>120.5806086866935</c:v>
                </c:pt>
                <c:pt idx="189">
                  <c:v>120.5806279528503</c:v>
                </c:pt>
                <c:pt idx="190">
                  <c:v>120.5806460838938</c:v>
                </c:pt>
                <c:pt idx="191">
                  <c:v>120.5806631467043</c:v>
                </c:pt>
                <c:pt idx="192">
                  <c:v>120.5806792042213</c:v>
                </c:pt>
                <c:pt idx="193">
                  <c:v>120.5806943156759</c:v>
                </c:pt>
                <c:pt idx="194">
                  <c:v>120.5807085368088</c:v>
                </c:pt>
                <c:pt idx="195">
                  <c:v>120.5807219200766</c:v>
                </c:pt>
                <c:pt idx="196">
                  <c:v>120.5807345148451</c:v>
                </c:pt>
                <c:pt idx="197">
                  <c:v>120.5807463675712</c:v>
                </c:pt>
                <c:pt idx="198">
                  <c:v>120.5807575219745</c:v>
                </c:pt>
                <c:pt idx="199">
                  <c:v>120.5807680191989</c:v>
                </c:pt>
                <c:pt idx="200">
                  <c:v>120.5807778979638</c:v>
                </c:pt>
                <c:pt idx="201">
                  <c:v>120.5807871947073</c:v>
                </c:pt>
                <c:pt idx="202">
                  <c:v>120.5807959437207</c:v>
                </c:pt>
                <c:pt idx="203">
                  <c:v>120.5808041772749</c:v>
                </c:pt>
                <c:pt idx="204">
                  <c:v>120.5808119257391</c:v>
                </c:pt>
                <c:pt idx="205">
                  <c:v>120.5808192176936</c:v>
                </c:pt>
                <c:pt idx="206">
                  <c:v>120.5808260800344</c:v>
                </c:pt>
                <c:pt idx="207">
                  <c:v>120.5808325380732</c:v>
                </c:pt>
                <c:pt idx="208">
                  <c:v>120.58083861563</c:v>
                </c:pt>
                <c:pt idx="209">
                  <c:v>120.5808443351216</c:v>
                </c:pt>
                <c:pt idx="210">
                  <c:v>120.5808497176441</c:v>
                </c:pt>
                <c:pt idx="211">
                  <c:v>120.5808547830504</c:v>
                </c:pt>
                <c:pt idx="212">
                  <c:v>120.580859550024</c:v>
                </c:pt>
                <c:pt idx="213">
                  <c:v>120.5808640361473</c:v>
                </c:pt>
                <c:pt idx="214">
                  <c:v>120.5808682579672</c:v>
                </c:pt>
                <c:pt idx="215">
                  <c:v>120.5808722310553</c:v>
                </c:pt>
                <c:pt idx="216">
                  <c:v>120.580875970066</c:v>
                </c:pt>
                <c:pt idx="217">
                  <c:v>120.5808794887903</c:v>
                </c:pt>
                <c:pt idx="218">
                  <c:v>120.5808828002065</c:v>
                </c:pt>
                <c:pt idx="219">
                  <c:v>120.5808859165285</c:v>
                </c:pt>
                <c:pt idx="220">
                  <c:v>120.5808888492503</c:v>
                </c:pt>
                <c:pt idx="221">
                  <c:v>120.5808916091891</c:v>
                </c:pt>
                <c:pt idx="222">
                  <c:v>120.5808942065243</c:v>
                </c:pt>
                <c:pt idx="223">
                  <c:v>120.5808966508362</c:v>
                </c:pt>
                <c:pt idx="224">
                  <c:v>120.5808989511399</c:v>
                </c:pt>
                <c:pt idx="225">
                  <c:v>120.5809011159201</c:v>
                </c:pt>
                <c:pt idx="226">
                  <c:v>120.580903153161</c:v>
                </c:pt>
                <c:pt idx="227">
                  <c:v>120.5809050703769</c:v>
                </c:pt>
                <c:pt idx="228">
                  <c:v>120.5809068746391</c:v>
                </c:pt>
                <c:pt idx="229">
                  <c:v>120.5809085726022</c:v>
                </c:pt>
                <c:pt idx="230">
                  <c:v>120.5809101705291</c:v>
                </c:pt>
                <c:pt idx="231">
                  <c:v>120.5809116743133</c:v>
                </c:pt>
                <c:pt idx="232">
                  <c:v>120.5809130895014</c:v>
                </c:pt>
                <c:pt idx="233">
                  <c:v>120.5809144213131</c:v>
                </c:pt>
                <c:pt idx="234">
                  <c:v>120.5809156746606</c:v>
                </c:pt>
                <c:pt idx="235">
                  <c:v>120.5809168541665</c:v>
                </c:pt>
                <c:pt idx="236">
                  <c:v>120.5809179641813</c:v>
                </c:pt>
                <c:pt idx="237">
                  <c:v>120.5809190087991</c:v>
                </c:pt>
                <c:pt idx="238">
                  <c:v>120.580919991873</c:v>
                </c:pt>
                <c:pt idx="239">
                  <c:v>120.5809209170286</c:v>
                </c:pt>
                <c:pt idx="240">
                  <c:v>120.5809217876783</c:v>
                </c:pt>
                <c:pt idx="241">
                  <c:v>120.5809226070333</c:v>
                </c:pt>
                <c:pt idx="242">
                  <c:v>120.5809233781157</c:v>
                </c:pt>
                <c:pt idx="243">
                  <c:v>120.5809241037696</c:v>
                </c:pt>
                <c:pt idx="244">
                  <c:v>120.5809247866713</c:v>
                </c:pt>
                <c:pt idx="245">
                  <c:v>120.5809254293395</c:v>
                </c:pt>
                <c:pt idx="246">
                  <c:v>120.5809260341448</c:v>
                </c:pt>
                <c:pt idx="247">
                  <c:v>120.5809266033177</c:v>
                </c:pt>
                <c:pt idx="248">
                  <c:v>120.5809271389576</c:v>
                </c:pt>
                <c:pt idx="249">
                  <c:v>120.5809276430401</c:v>
                </c:pt>
                <c:pt idx="250">
                  <c:v>120.5809281174244</c:v>
                </c:pt>
                <c:pt idx="251">
                  <c:v>120.5809285638602</c:v>
                </c:pt>
                <c:pt idx="252">
                  <c:v>120.5809289839941</c:v>
                </c:pt>
                <c:pt idx="253">
                  <c:v>120.5809293793757</c:v>
                </c:pt>
                <c:pt idx="254">
                  <c:v>120.5809297514632</c:v>
                </c:pt>
                <c:pt idx="255">
                  <c:v>120.5809301016291</c:v>
                </c:pt>
                <c:pt idx="256">
                  <c:v>120.5809304311648</c:v>
                </c:pt>
                <c:pt idx="257">
                  <c:v>120.5809307412858</c:v>
                </c:pt>
                <c:pt idx="258">
                  <c:v>120.580931033136</c:v>
                </c:pt>
                <c:pt idx="259">
                  <c:v>120.5809313077917</c:v>
                </c:pt>
                <c:pt idx="260">
                  <c:v>120.580931566266</c:v>
                </c:pt>
                <c:pt idx="261">
                  <c:v>120.5809318095121</c:v>
                </c:pt>
                <c:pt idx="262">
                  <c:v>120.5809320384274</c:v>
                </c:pt>
                <c:pt idx="263">
                  <c:v>120.580932253856</c:v>
                </c:pt>
                <c:pt idx="264">
                  <c:v>120.5809324565926</c:v>
                </c:pt>
                <c:pt idx="265">
                  <c:v>120.580932647385</c:v>
                </c:pt>
                <c:pt idx="266">
                  <c:v>120.5809328269367</c:v>
                </c:pt>
                <c:pt idx="267">
                  <c:v>120.5809329959101</c:v>
                </c:pt>
                <c:pt idx="268">
                  <c:v>120.5809331549284</c:v>
                </c:pt>
                <c:pt idx="269">
                  <c:v>120.5809333045781</c:v>
                </c:pt>
                <c:pt idx="270">
                  <c:v>120.580933445411</c:v>
                </c:pt>
                <c:pt idx="271">
                  <c:v>120.5809335779468</c:v>
                </c:pt>
                <c:pt idx="272">
                  <c:v>120.5809337026742</c:v>
                </c:pt>
                <c:pt idx="273">
                  <c:v>120.5809338200532</c:v>
                </c:pt>
                <c:pt idx="274">
                  <c:v>120.5809339305168</c:v>
                </c:pt>
                <c:pt idx="275">
                  <c:v>120.5809340344725</c:v>
                </c:pt>
                <c:pt idx="276">
                  <c:v>120.5809341323035</c:v>
                </c:pt>
                <c:pt idx="277">
                  <c:v>120.5809342243708</c:v>
                </c:pt>
                <c:pt idx="278">
                  <c:v>120.5809343110139</c:v>
                </c:pt>
                <c:pt idx="279">
                  <c:v>120.5809343925525</c:v>
                </c:pt>
                <c:pt idx="280">
                  <c:v>120.5809344692872</c:v>
                </c:pt>
                <c:pt idx="281">
                  <c:v>120.580934541501</c:v>
                </c:pt>
                <c:pt idx="282">
                  <c:v>120.5809346094603</c:v>
                </c:pt>
                <c:pt idx="283">
                  <c:v>120.5809346734158</c:v>
                </c:pt>
                <c:pt idx="284">
                  <c:v>120.5809347336033</c:v>
                </c:pt>
                <c:pt idx="285">
                  <c:v>120.5809347902449</c:v>
                </c:pt>
                <c:pt idx="286">
                  <c:v>120.5809348435494</c:v>
                </c:pt>
                <c:pt idx="287">
                  <c:v>120.5809348937134</c:v>
                </c:pt>
                <c:pt idx="288">
                  <c:v>120.580934940922</c:v>
                </c:pt>
                <c:pt idx="289">
                  <c:v>120.5809349853494</c:v>
                </c:pt>
                <c:pt idx="290">
                  <c:v>120.5809350271592</c:v>
                </c:pt>
                <c:pt idx="291">
                  <c:v>120.5809350665058</c:v>
                </c:pt>
                <c:pt idx="292">
                  <c:v>120.5809351035343</c:v>
                </c:pt>
                <c:pt idx="293">
                  <c:v>120.5809351383813</c:v>
                </c:pt>
                <c:pt idx="294">
                  <c:v>120.5809351711753</c:v>
                </c:pt>
                <c:pt idx="295">
                  <c:v>120.5809352020372</c:v>
                </c:pt>
                <c:pt idx="296">
                  <c:v>120.5809352310808</c:v>
                </c:pt>
                <c:pt idx="297">
                  <c:v>120.5809352584133</c:v>
                </c:pt>
                <c:pt idx="298">
                  <c:v>120.5809352841355</c:v>
                </c:pt>
                <c:pt idx="299">
                  <c:v>120.5809353083423</c:v>
                </c:pt>
                <c:pt idx="300">
                  <c:v>120.580935331123</c:v>
                </c:pt>
                <c:pt idx="301">
                  <c:v>120.5809353525615</c:v>
                </c:pt>
                <c:pt idx="302">
                  <c:v>120.580935372737</c:v>
                </c:pt>
                <c:pt idx="303">
                  <c:v>120.5809353917238</c:v>
                </c:pt>
                <c:pt idx="304">
                  <c:v>120.580935409592</c:v>
                </c:pt>
                <c:pt idx="305">
                  <c:v>120.5809354264075</c:v>
                </c:pt>
                <c:pt idx="306">
                  <c:v>120.5809354422323</c:v>
                </c:pt>
                <c:pt idx="307">
                  <c:v>120.5809354571248</c:v>
                </c:pt>
                <c:pt idx="308">
                  <c:v>120.5809354711398</c:v>
                </c:pt>
                <c:pt idx="309">
                  <c:v>120.5809354843292</c:v>
                </c:pt>
                <c:pt idx="310">
                  <c:v>120.5809354967415</c:v>
                </c:pt>
                <c:pt idx="311">
                  <c:v>120.5809355084226</c:v>
                </c:pt>
                <c:pt idx="312">
                  <c:v>120.5809355194154</c:v>
                </c:pt>
                <c:pt idx="313">
                  <c:v>120.5809355297606</c:v>
                </c:pt>
                <c:pt idx="314">
                  <c:v>120.5809355394964</c:v>
                </c:pt>
                <c:pt idx="315">
                  <c:v>120.5809355486585</c:v>
                </c:pt>
                <c:pt idx="316">
                  <c:v>120.5809355572808</c:v>
                </c:pt>
                <c:pt idx="317">
                  <c:v>120.5809355653952</c:v>
                </c:pt>
                <c:pt idx="318">
                  <c:v>120.5809355730315</c:v>
                </c:pt>
                <c:pt idx="319">
                  <c:v>120.580935580218</c:v>
                </c:pt>
                <c:pt idx="320">
                  <c:v>120.5809355869809</c:v>
                </c:pt>
                <c:pt idx="321">
                  <c:v>120.5809355933455</c:v>
                </c:pt>
                <c:pt idx="322">
                  <c:v>120.5809355993351</c:v>
                </c:pt>
                <c:pt idx="323">
                  <c:v>120.5809356049719</c:v>
                </c:pt>
                <c:pt idx="324">
                  <c:v>120.5809356102765</c:v>
                </c:pt>
                <c:pt idx="325">
                  <c:v>120.5809356152686</c:v>
                </c:pt>
                <c:pt idx="326">
                  <c:v>120.5809356199666</c:v>
                </c:pt>
                <c:pt idx="327">
                  <c:v>120.5809356243878</c:v>
                </c:pt>
                <c:pt idx="328">
                  <c:v>120.5809356285486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66568"/>
        <c:axId val="-2052160920"/>
      </c:scatterChart>
      <c:valAx>
        <c:axId val="-2052166568"/>
        <c:scaling>
          <c:orientation val="minMax"/>
          <c:max val="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axial</a:t>
                </a:r>
                <a:r>
                  <a:rPr lang="en-US" sz="1200" baseline="0"/>
                  <a:t> strain: %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052160920"/>
        <c:crosses val="autoZero"/>
        <c:crossBetween val="midCat"/>
        <c:majorUnit val="0.5"/>
      </c:valAx>
      <c:valAx>
        <c:axId val="-2052160920"/>
        <c:scaling>
          <c:orientation val="minMax"/>
          <c:max val="1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deviator stress, q: kPa</a:t>
                </a:r>
              </a:p>
            </c:rich>
          </c:tx>
          <c:layout>
            <c:manualLayout>
              <c:xMode val="edge"/>
              <c:yMode val="edge"/>
              <c:x val="0.0319210679048172"/>
              <c:y val="0.1501483097745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052166568"/>
        <c:crosses val="autoZero"/>
        <c:crossBetween val="midCat"/>
        <c:majorUnit val="5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191770</xdr:colOff>
      <xdr:row>1</xdr:row>
      <xdr:rowOff>31750</xdr:rowOff>
    </xdr:from>
    <xdr:to>
      <xdr:col>15</xdr:col>
      <xdr:colOff>355600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</xdr:colOff>
      <xdr:row>1</xdr:row>
      <xdr:rowOff>20320</xdr:rowOff>
    </xdr:from>
    <xdr:to>
      <xdr:col>10</xdr:col>
      <xdr:colOff>182880</xdr:colOff>
      <xdr:row>17</xdr:row>
      <xdr:rowOff>73660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amus/Documents/The%20Book/downloadable%20programs/camclay_r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jects/coquitlam_dam/txl_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amus/Documents/The%20Book/downloadable%20programs/cam_c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amus/Documents/developments/norsand/programs/NorSand_txl_r14_nerlerk27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s and plots"/>
      <sheetName val="Txl SimResults"/>
      <sheetName val="OCC closed form undrained"/>
      <sheetName val="closed form drained"/>
      <sheetName val="CID_G682"/>
    </sheetNames>
    <sheetDataSet>
      <sheetData sheetId="0">
        <row r="4">
          <cell r="D4">
            <v>0.81699999999999995</v>
          </cell>
        </row>
        <row r="5">
          <cell r="D5">
            <v>0.05</v>
          </cell>
        </row>
        <row r="6">
          <cell r="D6">
            <v>2.1739130434782612E-2</v>
          </cell>
        </row>
        <row r="8">
          <cell r="D8">
            <v>1.3</v>
          </cell>
        </row>
        <row r="17">
          <cell r="D17">
            <v>5.4347826086956529E-3</v>
          </cell>
        </row>
        <row r="20">
          <cell r="D20">
            <v>0.05</v>
          </cell>
        </row>
        <row r="21">
          <cell r="D21">
            <v>500</v>
          </cell>
        </row>
        <row r="22">
          <cell r="D22">
            <v>1</v>
          </cell>
        </row>
      </sheetData>
      <sheetData sheetId="1"/>
      <sheetData sheetId="2"/>
      <sheetData sheetId="3">
        <row r="4">
          <cell r="C4">
            <v>0.68189982394734361</v>
          </cell>
        </row>
        <row r="5">
          <cell r="C5">
            <v>0.7036389543821262</v>
          </cell>
        </row>
        <row r="6">
          <cell r="K6">
            <v>650</v>
          </cell>
        </row>
        <row r="7">
          <cell r="C7">
            <v>6.3802046727285994E-4</v>
          </cell>
          <cell r="K7">
            <v>32.5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  <sheetName val="q-p plot"/>
      <sheetName val="eta_ep1 plot"/>
      <sheetName val="test1"/>
      <sheetName val="test2"/>
      <sheetName val="test 3"/>
      <sheetName val="depth plot"/>
      <sheetName val="void ratio profile"/>
      <sheetName val="in situ state plot"/>
      <sheetName val="lab test states"/>
      <sheetName val="state plot"/>
      <sheetName val="ss"/>
      <sheetName val="core moisture"/>
      <sheetName val="consolidation"/>
      <sheetName val="consol params"/>
      <sheetName val="Ctest2"/>
      <sheetName val="Ctest1"/>
      <sheetName val="stress plot"/>
      <sheetName val="stress plot (2)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/>
      <sheetData sheetId="7">
        <row r="2">
          <cell r="E2">
            <v>2.64</v>
          </cell>
        </row>
      </sheetData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 &amp; plots"/>
      <sheetName val="closed form"/>
      <sheetName val="Sheet3"/>
    </sheetNames>
    <sheetDataSet>
      <sheetData sheetId="0">
        <row r="4">
          <cell r="B4">
            <v>1.2</v>
          </cell>
        </row>
        <row r="11">
          <cell r="E11">
            <v>1.8139726253668713</v>
          </cell>
        </row>
        <row r="12">
          <cell r="E12">
            <v>1.7940336526690392</v>
          </cell>
        </row>
        <row r="13">
          <cell r="B13">
            <v>1.993897269783218E-2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NU License"/>
      <sheetName val="NOTES"/>
      <sheetName val="Summary"/>
      <sheetName val="State Plot"/>
      <sheetName val="Params and Plots"/>
      <sheetName val="Undrained plots"/>
      <sheetName val="Txl SimResults"/>
      <sheetName val="OCC closed form undrained"/>
      <sheetName val="CIU_G101"/>
      <sheetName val="CIUG101A"/>
      <sheetName val="CIU_G103"/>
      <sheetName val="CIU_G104"/>
      <sheetName val="CIU_G105"/>
      <sheetName val="CIU_G107"/>
      <sheetName val="CIU_G108"/>
      <sheetName val="CID_G151"/>
      <sheetName val="CID_G154"/>
      <sheetName val="CID_G155"/>
      <sheetName val="CID_G156"/>
      <sheetName val="CID_G157"/>
    </sheetNames>
    <sheetDataSet>
      <sheetData sheetId="0"/>
      <sheetData sheetId="1"/>
      <sheetData sheetId="2"/>
      <sheetData sheetId="3" refreshError="1"/>
      <sheetData sheetId="4">
        <row r="8">
          <cell r="D8">
            <v>1.26</v>
          </cell>
        </row>
      </sheetData>
      <sheetData sheetId="5"/>
      <sheetData sheetId="6">
        <row r="4">
          <cell r="I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Z20"/>
  <sheetViews>
    <sheetView tabSelected="1" workbookViewId="0">
      <selection activeCell="D17" sqref="D17"/>
    </sheetView>
  </sheetViews>
  <sheetFormatPr baseColWidth="10" defaultRowHeight="15" x14ac:dyDescent="0"/>
  <cols>
    <col min="3" max="3" width="10.83203125" customWidth="1"/>
    <col min="20" max="20" width="10.83203125" style="31"/>
  </cols>
  <sheetData>
    <row r="1" spans="1:26">
      <c r="A1" s="8" t="s">
        <v>8</v>
      </c>
    </row>
    <row r="2" spans="1:26">
      <c r="B2" s="1" t="s">
        <v>1</v>
      </c>
      <c r="C2" s="1"/>
      <c r="E2" s="11" t="s">
        <v>29</v>
      </c>
      <c r="Q2" s="6"/>
      <c r="Y2">
        <v>0</v>
      </c>
      <c r="Z2" s="31">
        <v>0</v>
      </c>
    </row>
    <row r="3" spans="1:26">
      <c r="C3" s="2" t="s">
        <v>2</v>
      </c>
      <c r="D3" s="3">
        <v>0.81699999999999995</v>
      </c>
      <c r="E3" s="10" t="s">
        <v>28</v>
      </c>
      <c r="G3" s="3"/>
      <c r="H3" s="3"/>
      <c r="Y3">
        <v>500</v>
      </c>
      <c r="Z3" s="31">
        <f>Y3*Mtc</f>
        <v>640</v>
      </c>
    </row>
    <row r="4" spans="1:26">
      <c r="C4" s="2" t="s">
        <v>3</v>
      </c>
      <c r="D4" s="3">
        <v>0.02</v>
      </c>
      <c r="E4" s="10" t="s">
        <v>27</v>
      </c>
      <c r="G4" s="3"/>
      <c r="H4" s="3"/>
    </row>
    <row r="5" spans="1:26">
      <c r="B5" s="1" t="s">
        <v>4</v>
      </c>
      <c r="C5" s="4"/>
    </row>
    <row r="6" spans="1:26">
      <c r="C6" s="5" t="s">
        <v>0</v>
      </c>
      <c r="D6" s="3">
        <v>1.28</v>
      </c>
      <c r="E6" s="10" t="s">
        <v>27</v>
      </c>
      <c r="G6" s="3"/>
      <c r="H6" s="3"/>
    </row>
    <row r="7" spans="1:26">
      <c r="C7" s="68" t="s">
        <v>5</v>
      </c>
      <c r="D7" s="69"/>
      <c r="E7" s="10" t="s">
        <v>27</v>
      </c>
      <c r="G7" s="3"/>
      <c r="H7" s="3"/>
    </row>
    <row r="8" spans="1:26">
      <c r="C8" s="68" t="s">
        <v>79</v>
      </c>
      <c r="D8" s="69"/>
      <c r="E8" s="10" t="s">
        <v>27</v>
      </c>
      <c r="G8" s="3"/>
      <c r="H8" s="3"/>
    </row>
    <row r="9" spans="1:26" ht="17">
      <c r="C9" s="70" t="s">
        <v>80</v>
      </c>
      <c r="D9" s="69"/>
      <c r="E9" s="10" t="s">
        <v>27</v>
      </c>
      <c r="G9" s="12" t="s">
        <v>30</v>
      </c>
      <c r="H9" s="3">
        <f>chi / (1 - lambda * chi / Mtc)</f>
        <v>0</v>
      </c>
    </row>
    <row r="10" spans="1:26">
      <c r="B10" s="1" t="s">
        <v>6</v>
      </c>
      <c r="C10" s="4"/>
    </row>
    <row r="11" spans="1:26">
      <c r="C11" s="5" t="s">
        <v>9</v>
      </c>
      <c r="D11" s="3">
        <v>2000</v>
      </c>
      <c r="E11" s="10" t="s">
        <v>33</v>
      </c>
      <c r="G11" s="3"/>
      <c r="H11" s="3"/>
      <c r="I11" s="7"/>
      <c r="S11" s="4"/>
    </row>
    <row r="12" spans="1:26">
      <c r="C12" s="68" t="s">
        <v>31</v>
      </c>
      <c r="D12" s="69">
        <v>1</v>
      </c>
      <c r="E12" s="10" t="s">
        <v>27</v>
      </c>
      <c r="G12" s="3"/>
      <c r="H12" s="3"/>
      <c r="I12" s="7"/>
    </row>
    <row r="13" spans="1:26">
      <c r="C13" s="71" t="s">
        <v>81</v>
      </c>
      <c r="D13" s="69">
        <v>0.2</v>
      </c>
      <c r="E13" s="10" t="s">
        <v>27</v>
      </c>
      <c r="G13" s="3"/>
      <c r="H13" s="3"/>
    </row>
    <row r="14" spans="1:26">
      <c r="C14" s="2" t="s">
        <v>39</v>
      </c>
      <c r="D14" s="3">
        <v>5.0000000000000001E-3</v>
      </c>
      <c r="E14" s="10" t="s">
        <v>27</v>
      </c>
      <c r="G14" s="3"/>
      <c r="H14" s="3"/>
    </row>
    <row r="15" spans="1:26">
      <c r="A15" s="8" t="s">
        <v>7</v>
      </c>
      <c r="C15" s="1"/>
    </row>
    <row r="16" spans="1:26">
      <c r="C16" s="5" t="s">
        <v>75</v>
      </c>
      <c r="D16" s="67">
        <f>Gamma-lambda*LN(_p0)+(lambda-kappa)</f>
        <v>0.72603365266903919</v>
      </c>
      <c r="E16" s="10" t="s">
        <v>27</v>
      </c>
      <c r="G16" s="3"/>
      <c r="H16" s="3"/>
    </row>
    <row r="17" spans="3:8">
      <c r="C17" s="5" t="s">
        <v>10</v>
      </c>
      <c r="D17" s="3">
        <v>200</v>
      </c>
      <c r="E17" s="10" t="s">
        <v>26</v>
      </c>
      <c r="G17" s="3"/>
      <c r="H17" s="3"/>
    </row>
    <row r="18" spans="3:8">
      <c r="C18" s="72" t="s">
        <v>82</v>
      </c>
      <c r="D18" s="69"/>
      <c r="E18" s="73" t="s">
        <v>27</v>
      </c>
    </row>
    <row r="19" spans="3:8">
      <c r="E19" s="10"/>
    </row>
    <row r="20" spans="3:8">
      <c r="C20" s="4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A337"/>
  <sheetViews>
    <sheetView topLeftCell="D1" zoomScale="75" zoomScaleNormal="75" zoomScalePageLayoutView="75" workbookViewId="0">
      <selection activeCell="X10" sqref="X10"/>
    </sheetView>
  </sheetViews>
  <sheetFormatPr baseColWidth="10" defaultRowHeight="15" x14ac:dyDescent="0"/>
  <cols>
    <col min="1" max="1" width="10.83203125" style="44"/>
    <col min="2" max="2" width="10.83203125" style="34"/>
    <col min="3" max="3" width="10.83203125" style="51"/>
    <col min="4" max="5" width="10.83203125" style="34"/>
    <col min="6" max="6" width="10.83203125" style="14"/>
    <col min="7" max="7" width="10.83203125" style="33"/>
    <col min="8" max="9" width="10.83203125" style="15"/>
    <col min="10" max="13" width="10.83203125" style="34"/>
    <col min="14" max="14" width="10.83203125" style="40"/>
    <col min="15" max="16" width="10.83203125" style="33"/>
    <col min="17" max="17" width="12.33203125" style="44" customWidth="1"/>
    <col min="18" max="18" width="12.83203125" style="34" customWidth="1"/>
    <col min="19" max="19" width="10.83203125" style="33"/>
    <col min="20" max="20" width="13" style="34" customWidth="1"/>
    <col min="21" max="21" width="10.83203125" style="14"/>
    <col min="24" max="25" width="10.83203125" style="44"/>
    <col min="26" max="26" width="13.6640625" bestFit="1" customWidth="1"/>
    <col min="27" max="27" width="10.83203125" style="43"/>
  </cols>
  <sheetData>
    <row r="1" spans="1:27" ht="20">
      <c r="A1" s="62" t="s">
        <v>11</v>
      </c>
      <c r="B1" s="39"/>
      <c r="C1" s="49"/>
      <c r="D1" s="39"/>
      <c r="E1" s="39"/>
      <c r="F1" s="53" t="s">
        <v>35</v>
      </c>
      <c r="G1" s="54" t="s">
        <v>78</v>
      </c>
      <c r="H1" s="55">
        <v>1E-4</v>
      </c>
      <c r="I1" s="42" t="s">
        <v>36</v>
      </c>
    </row>
    <row r="2" spans="1:27">
      <c r="A2" s="62"/>
      <c r="B2" s="39"/>
      <c r="C2" s="49"/>
      <c r="D2" s="39"/>
      <c r="E2" s="39"/>
      <c r="F2" s="53"/>
      <c r="G2" s="56" t="s">
        <v>22</v>
      </c>
      <c r="H2" s="57">
        <v>1000</v>
      </c>
      <c r="Z2" s="9"/>
    </row>
    <row r="3" spans="1:27">
      <c r="A3" s="62"/>
      <c r="B3" s="39"/>
      <c r="C3" s="49"/>
      <c r="D3" s="39"/>
      <c r="E3" s="39"/>
      <c r="F3" s="53"/>
      <c r="G3" s="58" t="s">
        <v>40</v>
      </c>
      <c r="H3" s="59">
        <f>2*(1+nu)/(3*(1-2*nu))</f>
        <v>1.3333333333333335</v>
      </c>
    </row>
    <row r="4" spans="1:27">
      <c r="A4" s="62"/>
      <c r="B4" s="39"/>
      <c r="C4" s="49"/>
      <c r="D4" s="39"/>
      <c r="E4" s="39"/>
      <c r="F4" s="53"/>
      <c r="G4" s="76" t="s">
        <v>85</v>
      </c>
      <c r="H4" s="59">
        <v>3</v>
      </c>
      <c r="J4" s="75"/>
      <c r="K4" s="75"/>
      <c r="L4" s="75"/>
      <c r="M4" s="75"/>
      <c r="N4" s="75"/>
      <c r="R4" s="75"/>
      <c r="T4" s="75"/>
    </row>
    <row r="5" spans="1:27">
      <c r="A5" s="62"/>
      <c r="B5" s="39"/>
      <c r="C5" s="49"/>
      <c r="D5" s="39"/>
      <c r="E5" s="39"/>
      <c r="F5" s="60"/>
      <c r="G5" s="61" t="s">
        <v>77</v>
      </c>
      <c r="H5" s="59">
        <f>EXP(1)</f>
        <v>2.7182818284590451</v>
      </c>
      <c r="I5" s="13"/>
      <c r="J5" s="39"/>
    </row>
    <row r="6" spans="1:27">
      <c r="B6" s="81" t="s">
        <v>69</v>
      </c>
      <c r="C6" s="82"/>
      <c r="D6" s="82"/>
      <c r="E6" s="82"/>
      <c r="F6" s="83" t="s">
        <v>70</v>
      </c>
      <c r="G6" s="84"/>
      <c r="H6" s="84"/>
      <c r="I6" s="84"/>
      <c r="J6" s="84"/>
      <c r="K6" s="77" t="s">
        <v>71</v>
      </c>
      <c r="L6" s="77"/>
      <c r="M6" s="77"/>
      <c r="N6" s="77"/>
      <c r="O6" s="77"/>
      <c r="P6" s="78" t="s">
        <v>72</v>
      </c>
      <c r="Q6" s="78"/>
      <c r="R6" s="78"/>
      <c r="S6" s="79" t="s">
        <v>73</v>
      </c>
      <c r="T6" s="79"/>
      <c r="U6" s="79"/>
      <c r="V6" s="79"/>
      <c r="W6" s="80" t="s">
        <v>76</v>
      </c>
      <c r="X6" s="80"/>
      <c r="Y6" s="80"/>
      <c r="Z6" s="80"/>
      <c r="AA6" s="80"/>
    </row>
    <row r="7" spans="1:27" ht="16">
      <c r="A7" s="63" t="s">
        <v>83</v>
      </c>
      <c r="B7" s="41" t="s">
        <v>25</v>
      </c>
      <c r="C7" s="50" t="s">
        <v>68</v>
      </c>
      <c r="D7" s="34" t="s">
        <v>15</v>
      </c>
      <c r="E7" s="34" t="s">
        <v>17</v>
      </c>
      <c r="F7" s="14" t="s">
        <v>37</v>
      </c>
      <c r="G7" s="32" t="s">
        <v>23</v>
      </c>
      <c r="H7" s="15" t="s">
        <v>32</v>
      </c>
      <c r="I7" s="15" t="s">
        <v>20</v>
      </c>
      <c r="J7" s="34" t="s">
        <v>38</v>
      </c>
      <c r="K7" s="34" t="s">
        <v>14</v>
      </c>
      <c r="L7" s="46" t="s">
        <v>41</v>
      </c>
      <c r="M7" s="34" t="s">
        <v>13</v>
      </c>
      <c r="N7" s="33" t="s">
        <v>84</v>
      </c>
      <c r="O7" s="33" t="s">
        <v>19</v>
      </c>
      <c r="P7" s="35" t="s">
        <v>42</v>
      </c>
      <c r="Q7" s="44" t="s">
        <v>43</v>
      </c>
      <c r="R7" s="34" t="s">
        <v>67</v>
      </c>
      <c r="S7" s="33" t="s">
        <v>24</v>
      </c>
      <c r="T7" s="34" t="s">
        <v>15</v>
      </c>
      <c r="U7" s="14" t="s">
        <v>18</v>
      </c>
      <c r="V7" s="33" t="s">
        <v>17</v>
      </c>
      <c r="W7" s="33" t="s">
        <v>74</v>
      </c>
      <c r="X7" s="44" t="s">
        <v>68</v>
      </c>
      <c r="Y7" s="44" t="s">
        <v>86</v>
      </c>
      <c r="Z7" t="s">
        <v>34</v>
      </c>
      <c r="AA7" s="43" t="s">
        <v>61</v>
      </c>
    </row>
    <row r="8" spans="1:27">
      <c r="A8" s="17" t="s">
        <v>27</v>
      </c>
      <c r="B8" s="64" t="s">
        <v>12</v>
      </c>
      <c r="C8" s="64" t="s">
        <v>12</v>
      </c>
      <c r="D8" s="37" t="s">
        <v>16</v>
      </c>
      <c r="E8" s="37" t="s">
        <v>16</v>
      </c>
      <c r="F8" s="17" t="s">
        <v>27</v>
      </c>
      <c r="G8" s="36"/>
      <c r="H8" s="16" t="s">
        <v>21</v>
      </c>
      <c r="I8" s="16" t="s">
        <v>21</v>
      </c>
      <c r="J8" s="37" t="s">
        <v>16</v>
      </c>
      <c r="K8" s="47" t="s">
        <v>27</v>
      </c>
      <c r="L8" s="47" t="s">
        <v>27</v>
      </c>
      <c r="M8" s="47" t="s">
        <v>27</v>
      </c>
      <c r="N8" s="47" t="s">
        <v>27</v>
      </c>
      <c r="O8" s="47" t="s">
        <v>27</v>
      </c>
      <c r="P8" s="38" t="s">
        <v>27</v>
      </c>
      <c r="Q8" s="45" t="s">
        <v>27</v>
      </c>
      <c r="R8" s="37" t="s">
        <v>16</v>
      </c>
      <c r="S8" s="36" t="s">
        <v>16</v>
      </c>
      <c r="T8" s="37" t="s">
        <v>16</v>
      </c>
      <c r="U8" s="17" t="s">
        <v>27</v>
      </c>
      <c r="V8" s="36" t="s">
        <v>16</v>
      </c>
      <c r="W8" s="17" t="s">
        <v>27</v>
      </c>
      <c r="X8" s="17" t="s">
        <v>27</v>
      </c>
      <c r="Y8" s="36" t="s">
        <v>16</v>
      </c>
      <c r="Z8" s="36" t="s">
        <v>12</v>
      </c>
      <c r="AA8" s="65" t="s">
        <v>12</v>
      </c>
    </row>
    <row r="9" spans="1:27">
      <c r="A9" s="74">
        <v>1</v>
      </c>
      <c r="B9" s="34">
        <v>0</v>
      </c>
      <c r="C9" s="51">
        <v>0</v>
      </c>
      <c r="D9" s="34">
        <f>_p0</f>
        <v>200</v>
      </c>
      <c r="E9" s="34">
        <v>0</v>
      </c>
      <c r="F9" s="14">
        <f>e0</f>
        <v>0.72603365266903919</v>
      </c>
      <c r="G9" s="14">
        <v>0</v>
      </c>
      <c r="H9" s="15">
        <f>Gmax*(T9/_p0)^G_exponent</f>
        <v>1911.6270769833452</v>
      </c>
      <c r="I9" s="15">
        <f t="shared" ref="I9:I72" si="0">0.001*D9*(1+F9)/kappa</f>
        <v>69.041346106761566</v>
      </c>
      <c r="J9" s="34">
        <f>D9/SpacingRatio</f>
        <v>73.57588823428847</v>
      </c>
      <c r="K9" s="34">
        <f t="shared" ref="K9:K72" si="1">Mtc</f>
        <v>1.28</v>
      </c>
      <c r="L9" s="34">
        <f>E9/D9</f>
        <v>0</v>
      </c>
      <c r="M9" s="34">
        <f>K9-L9</f>
        <v>1.28</v>
      </c>
      <c r="N9" s="44">
        <f t="shared" ref="N9:N72" si="2">d_epQp</f>
        <v>1E-4</v>
      </c>
      <c r="O9" s="44">
        <f>N9*M9</f>
        <v>1.2800000000000002E-4</v>
      </c>
      <c r="P9" s="14">
        <f t="shared" ref="P9:P72" si="3">(1+F9)/(lambda-kappa)</f>
        <v>115.06891017793595</v>
      </c>
      <c r="Q9" s="44">
        <f>P9*O9</f>
        <v>1.4728820502775804E-2</v>
      </c>
      <c r="R9" s="34">
        <f>J9*(1+Q9)</f>
        <v>74.659574285423602</v>
      </c>
      <c r="S9" s="52">
        <f t="shared" ref="S9:S72" si="4">-O9*I9*MPa_to_kPa</f>
        <v>-8.8372923016654834</v>
      </c>
      <c r="T9" s="34">
        <f>D9+S9</f>
        <v>191.16270769833451</v>
      </c>
      <c r="U9" s="14">
        <f t="shared" ref="U9:U72" si="5">Mtc*(1+LN(R9/T9))</f>
        <v>7.6561706561865756E-2</v>
      </c>
      <c r="V9">
        <f>U9*T9</f>
        <v>14.635743132371603</v>
      </c>
      <c r="W9">
        <f t="shared" ref="W9:W72" si="6">S9/(I9*MPa_to_kPa)</f>
        <v>-1.2800000000000002E-4</v>
      </c>
      <c r="X9" s="44">
        <f>W9+O9</f>
        <v>0</v>
      </c>
      <c r="Y9" s="44">
        <f>V9-E9</f>
        <v>14.635743132371603</v>
      </c>
      <c r="Z9">
        <f>Y9/(H9*MPa_to_kPa)</f>
        <v>7.6561706561865759E-6</v>
      </c>
      <c r="AA9" s="43">
        <f>Z9+d_epQp</f>
        <v>1.0765617065618658E-4</v>
      </c>
    </row>
    <row r="10" spans="1:27">
      <c r="A10" s="74">
        <f>A9+1</f>
        <v>2</v>
      </c>
      <c r="B10" s="34">
        <f>100*AA9+C10/3</f>
        <v>1.0765617065618658E-2</v>
      </c>
      <c r="C10" s="51">
        <f>100*X9</f>
        <v>0</v>
      </c>
      <c r="D10" s="34">
        <f>T9</f>
        <v>191.16270769833451</v>
      </c>
      <c r="E10" s="34">
        <f>V9</f>
        <v>14.635743132371603</v>
      </c>
      <c r="F10" s="14">
        <f>F$9-(1+F$9)*C9</f>
        <v>0.72603365266903919</v>
      </c>
      <c r="G10" s="14">
        <f t="shared" ref="G10:G73" si="7">G9+S9/T9*lambda</f>
        <v>-9.2458329431190382E-4</v>
      </c>
      <c r="H10" s="15">
        <f t="shared" ref="H10:H73" si="8">Gmax*(T9/_p0)^G_exponent</f>
        <v>1911.6270769833452</v>
      </c>
      <c r="I10" s="15">
        <f t="shared" si="0"/>
        <v>65.990653324532033</v>
      </c>
      <c r="J10" s="34">
        <f>R9</f>
        <v>74.659574285423602</v>
      </c>
      <c r="K10" s="34">
        <f t="shared" si="1"/>
        <v>1.28</v>
      </c>
      <c r="L10" s="34">
        <f>E10/D10</f>
        <v>7.6561706561865756E-2</v>
      </c>
      <c r="M10" s="40">
        <f t="shared" ref="M10:M73" si="9">K10-L10</f>
        <v>1.2034382934381342</v>
      </c>
      <c r="N10" s="44">
        <f t="shared" si="2"/>
        <v>1E-4</v>
      </c>
      <c r="O10" s="44">
        <f t="shared" ref="O10:O73" si="10">N10*M10</f>
        <v>1.2034382934381343E-4</v>
      </c>
      <c r="P10" s="14">
        <f t="shared" si="3"/>
        <v>115.06891017793595</v>
      </c>
      <c r="Q10" s="44">
        <f>P10*O10</f>
        <v>1.384783328923212E-2</v>
      </c>
      <c r="R10" s="34">
        <f>J10*(1+Q10)</f>
        <v>75.693447623573192</v>
      </c>
      <c r="S10" s="52">
        <f t="shared" si="4"/>
        <v>-7.9415679219742366</v>
      </c>
      <c r="T10" s="34">
        <f>D10+S10</f>
        <v>183.22113977636027</v>
      </c>
      <c r="U10" s="14">
        <f t="shared" si="5"/>
        <v>0.14847713557706016</v>
      </c>
      <c r="V10">
        <f>U10*T10</f>
        <v>27.204150011158134</v>
      </c>
      <c r="W10">
        <f t="shared" si="6"/>
        <v>-1.2034382934381341E-4</v>
      </c>
      <c r="X10" s="44">
        <f>X9+(W10+O10)</f>
        <v>1.3552527156068805E-20</v>
      </c>
      <c r="Y10" s="44">
        <f>V10-E10</f>
        <v>12.568406878786531</v>
      </c>
      <c r="Z10">
        <f>Y10/(H10*MPa_to_kPa)</f>
        <v>6.5747169152992868E-6</v>
      </c>
      <c r="AA10" s="43">
        <f>AA9+(Z10+N10)</f>
        <v>2.1423088757148586E-4</v>
      </c>
    </row>
    <row r="11" spans="1:27">
      <c r="A11" s="74">
        <f t="shared" ref="A11:A74" si="11">A10+1</f>
        <v>3</v>
      </c>
      <c r="B11" s="40">
        <f t="shared" ref="B11:B74" si="12">100*AA10+C11/3</f>
        <v>2.1423088757148587E-2</v>
      </c>
      <c r="C11" s="51">
        <f t="shared" ref="C11:C74" si="13">100*X10</f>
        <v>1.3552527156068805E-18</v>
      </c>
      <c r="D11" s="34">
        <f t="shared" ref="D11:D74" si="14">T10</f>
        <v>183.22113977636027</v>
      </c>
      <c r="E11" s="34">
        <f t="shared" ref="E11:E74" si="15">V10</f>
        <v>27.204150011158134</v>
      </c>
      <c r="F11" s="14">
        <f t="shared" ref="F11:F74" si="16">F$9-(1+F$9)*C10</f>
        <v>0.72603365266903919</v>
      </c>
      <c r="G11" s="14">
        <f t="shared" si="7"/>
        <v>-1.7914666606819326E-3</v>
      </c>
      <c r="H11" s="15">
        <f t="shared" si="8"/>
        <v>1832.2113977636027</v>
      </c>
      <c r="I11" s="15">
        <f t="shared" si="0"/>
        <v>63.249170626875149</v>
      </c>
      <c r="J11" s="34">
        <f t="shared" ref="J11:J74" si="17">R10</f>
        <v>75.693447623573192</v>
      </c>
      <c r="K11" s="34">
        <f t="shared" si="1"/>
        <v>1.28</v>
      </c>
      <c r="L11" s="34">
        <f t="shared" ref="L11:L74" si="18">E11/D11</f>
        <v>0.14847713557706016</v>
      </c>
      <c r="M11" s="40">
        <f t="shared" si="9"/>
        <v>1.1315228644229398</v>
      </c>
      <c r="N11" s="44">
        <f t="shared" si="2"/>
        <v>1E-4</v>
      </c>
      <c r="O11" s="44">
        <f t="shared" si="10"/>
        <v>1.1315228644229399E-4</v>
      </c>
      <c r="P11" s="14">
        <f t="shared" si="3"/>
        <v>115.06891017793595</v>
      </c>
      <c r="Q11" s="44">
        <f t="shared" ref="Q11:Q74" si="19">P11*O11</f>
        <v>1.3020310285056406E-2</v>
      </c>
      <c r="R11" s="34">
        <f t="shared" ref="R11:R74" si="20">J11*(1+Q11)</f>
        <v>76.67899979817777</v>
      </c>
      <c r="S11" s="52">
        <f t="shared" si="4"/>
        <v>-7.1567882720097034</v>
      </c>
      <c r="T11" s="34">
        <f t="shared" ref="T11:T74" si="21">D11+S11</f>
        <v>176.06435150435058</v>
      </c>
      <c r="U11" s="14">
        <f t="shared" si="5"/>
        <v>0.2160362399900157</v>
      </c>
      <c r="V11">
        <f t="shared" ref="V11:V74" si="22">U11*T11</f>
        <v>38.036280495280366</v>
      </c>
      <c r="W11">
        <f t="shared" si="6"/>
        <v>-1.1315228644229397E-4</v>
      </c>
      <c r="X11" s="44">
        <f t="shared" ref="X11:X74" si="23">X10+(W11+O11)</f>
        <v>2.7105054312137611E-20</v>
      </c>
      <c r="Y11" s="44">
        <f t="shared" ref="Y11:Y74" si="24">V11-E11</f>
        <v>10.832130484122231</v>
      </c>
      <c r="Z11">
        <f>Y11/(H11*MPa_to_kPa)</f>
        <v>5.9120527780494821E-6</v>
      </c>
      <c r="AA11" s="43">
        <f t="shared" ref="AA11:AA74" si="25">AA10+(Z11+N11)</f>
        <v>3.2014294034953537E-4</v>
      </c>
    </row>
    <row r="12" spans="1:27">
      <c r="A12" s="74">
        <f t="shared" si="11"/>
        <v>4</v>
      </c>
      <c r="B12" s="40">
        <f t="shared" si="12"/>
        <v>3.2014294034953539E-2</v>
      </c>
      <c r="C12" s="51">
        <f t="shared" si="13"/>
        <v>2.7105054312137611E-18</v>
      </c>
      <c r="D12" s="34">
        <f t="shared" si="14"/>
        <v>176.06435150435058</v>
      </c>
      <c r="E12" s="34">
        <f t="shared" si="15"/>
        <v>38.036280495280366</v>
      </c>
      <c r="F12" s="14">
        <f t="shared" si="16"/>
        <v>0.72603365266903919</v>
      </c>
      <c r="G12" s="14">
        <f t="shared" si="7"/>
        <v>-2.6044408046082637E-3</v>
      </c>
      <c r="H12" s="15">
        <f t="shared" si="8"/>
        <v>1760.6435150435059</v>
      </c>
      <c r="I12" s="15">
        <f t="shared" si="0"/>
        <v>60.778599146371981</v>
      </c>
      <c r="J12" s="34">
        <f t="shared" si="17"/>
        <v>76.67899979817777</v>
      </c>
      <c r="K12" s="34">
        <f t="shared" si="1"/>
        <v>1.28</v>
      </c>
      <c r="L12" s="34">
        <f t="shared" si="18"/>
        <v>0.2160362399900157</v>
      </c>
      <c r="M12" s="40">
        <f t="shared" si="9"/>
        <v>1.0639637600099843</v>
      </c>
      <c r="N12" s="44">
        <f t="shared" si="2"/>
        <v>1E-4</v>
      </c>
      <c r="O12" s="44">
        <f t="shared" si="10"/>
        <v>1.0639637600099843E-4</v>
      </c>
      <c r="P12" s="14">
        <f t="shared" si="3"/>
        <v>115.06891017793595</v>
      </c>
      <c r="Q12" s="44">
        <f t="shared" si="19"/>
        <v>1.2242915033316789E-2</v>
      </c>
      <c r="R12" s="34">
        <f t="shared" si="20"/>
        <v>77.617774277546573</v>
      </c>
      <c r="S12" s="52">
        <f t="shared" si="4"/>
        <v>-6.4666226875913555</v>
      </c>
      <c r="T12" s="34">
        <f t="shared" si="21"/>
        <v>169.59772881675923</v>
      </c>
      <c r="U12" s="14">
        <f t="shared" si="5"/>
        <v>0.27950991241228595</v>
      </c>
      <c r="V12">
        <f t="shared" si="22"/>
        <v>47.404246326894999</v>
      </c>
      <c r="W12">
        <f t="shared" si="6"/>
        <v>-1.0639637600099842E-4</v>
      </c>
      <c r="X12" s="44">
        <f t="shared" si="23"/>
        <v>4.0657581468206416E-20</v>
      </c>
      <c r="Y12" s="44">
        <f t="shared" si="24"/>
        <v>9.367965831614633</v>
      </c>
      <c r="Z12">
        <f>Y12/(H12*MPa_to_kPa)</f>
        <v>5.3207624096369945E-6</v>
      </c>
      <c r="AA12" s="43">
        <f t="shared" si="25"/>
        <v>4.2546370275917236E-4</v>
      </c>
    </row>
    <row r="13" spans="1:27">
      <c r="A13" s="74">
        <f t="shared" si="11"/>
        <v>5</v>
      </c>
      <c r="B13" s="40">
        <f t="shared" si="12"/>
        <v>4.2546370275917234E-2</v>
      </c>
      <c r="C13" s="51">
        <f t="shared" si="13"/>
        <v>4.0657581468206416E-18</v>
      </c>
      <c r="D13" s="34">
        <f t="shared" si="14"/>
        <v>169.59772881675923</v>
      </c>
      <c r="E13" s="34">
        <f t="shared" si="15"/>
        <v>47.404246326894999</v>
      </c>
      <c r="F13" s="14">
        <f t="shared" si="16"/>
        <v>0.72603365266903919</v>
      </c>
      <c r="G13" s="14">
        <f t="shared" si="7"/>
        <v>-3.3670244468194371E-3</v>
      </c>
      <c r="H13" s="15">
        <f t="shared" si="8"/>
        <v>1695.9772881675924</v>
      </c>
      <c r="I13" s="15">
        <f t="shared" si="0"/>
        <v>58.546277470792816</v>
      </c>
      <c r="J13" s="34">
        <f t="shared" si="17"/>
        <v>77.617774277546573</v>
      </c>
      <c r="K13" s="34">
        <f t="shared" si="1"/>
        <v>1.28</v>
      </c>
      <c r="L13" s="34">
        <f t="shared" si="18"/>
        <v>0.27950991241228595</v>
      </c>
      <c r="M13" s="40">
        <f t="shared" si="9"/>
        <v>1.0004900875877141</v>
      </c>
      <c r="N13" s="44">
        <f t="shared" si="2"/>
        <v>1E-4</v>
      </c>
      <c r="O13" s="44">
        <f t="shared" si="10"/>
        <v>1.0004900875877141E-4</v>
      </c>
      <c r="P13" s="14">
        <f t="shared" si="3"/>
        <v>115.06891017793595</v>
      </c>
      <c r="Q13" s="44">
        <f t="shared" si="19"/>
        <v>1.1512530402254594E-2</v>
      </c>
      <c r="R13" s="34">
        <f t="shared" si="20"/>
        <v>78.511351263672154</v>
      </c>
      <c r="S13" s="52">
        <f t="shared" si="4"/>
        <v>-5.8574970274688116</v>
      </c>
      <c r="T13" s="34">
        <f t="shared" si="21"/>
        <v>163.74023178929042</v>
      </c>
      <c r="U13" s="14">
        <f t="shared" si="5"/>
        <v>0.33915135600463231</v>
      </c>
      <c r="V13">
        <f t="shared" si="22"/>
        <v>55.53272164385065</v>
      </c>
      <c r="W13">
        <f t="shared" si="6"/>
        <v>-1.0004900875877141E-4</v>
      </c>
      <c r="X13" s="44">
        <f t="shared" si="23"/>
        <v>4.0657581468206416E-20</v>
      </c>
      <c r="Y13" s="44">
        <f t="shared" si="24"/>
        <v>8.128475316955651</v>
      </c>
      <c r="Z13">
        <f>Y13/(H13*MPa_to_kPa)</f>
        <v>4.7927972701438759E-6</v>
      </c>
      <c r="AA13" s="43">
        <f t="shared" si="25"/>
        <v>5.3025650002931624E-4</v>
      </c>
    </row>
    <row r="14" spans="1:27">
      <c r="A14" s="74">
        <f t="shared" si="11"/>
        <v>6</v>
      </c>
      <c r="B14" s="40">
        <f t="shared" si="12"/>
        <v>5.3025650002931621E-2</v>
      </c>
      <c r="C14" s="51">
        <f t="shared" si="13"/>
        <v>4.0657581468206416E-18</v>
      </c>
      <c r="D14" s="34">
        <f t="shared" si="14"/>
        <v>163.74023178929042</v>
      </c>
      <c r="E14" s="34">
        <f t="shared" si="15"/>
        <v>55.53272164385065</v>
      </c>
      <c r="F14" s="14">
        <f t="shared" si="16"/>
        <v>0.72603365266903919</v>
      </c>
      <c r="G14" s="14">
        <f t="shared" si="7"/>
        <v>-4.0824866106945372E-3</v>
      </c>
      <c r="H14" s="15">
        <f t="shared" si="8"/>
        <v>1637.4023178929042</v>
      </c>
      <c r="I14" s="15">
        <f t="shared" si="0"/>
        <v>56.524230072828814</v>
      </c>
      <c r="J14" s="34">
        <f t="shared" si="17"/>
        <v>78.511351263672154</v>
      </c>
      <c r="K14" s="34">
        <f t="shared" si="1"/>
        <v>1.28</v>
      </c>
      <c r="L14" s="34">
        <f t="shared" si="18"/>
        <v>0.33915135600463231</v>
      </c>
      <c r="M14" s="40">
        <f t="shared" si="9"/>
        <v>0.94084864399536772</v>
      </c>
      <c r="N14" s="44">
        <f t="shared" si="2"/>
        <v>1E-4</v>
      </c>
      <c r="O14" s="44">
        <f t="shared" si="10"/>
        <v>9.4084864399536774E-5</v>
      </c>
      <c r="P14" s="14">
        <f t="shared" si="3"/>
        <v>115.06891017793595</v>
      </c>
      <c r="Q14" s="44">
        <f t="shared" si="19"/>
        <v>1.082624281069358E-2</v>
      </c>
      <c r="R14" s="34">
        <f t="shared" si="20"/>
        <v>79.361334215848316</v>
      </c>
      <c r="S14" s="52">
        <f t="shared" si="4"/>
        <v>-5.3180745216903178</v>
      </c>
      <c r="T14" s="34">
        <f t="shared" si="21"/>
        <v>158.42215726760011</v>
      </c>
      <c r="U14" s="14">
        <f t="shared" si="5"/>
        <v>0.39519734232739395</v>
      </c>
      <c r="V14">
        <f t="shared" si="22"/>
        <v>62.608015517928003</v>
      </c>
      <c r="W14">
        <f t="shared" si="6"/>
        <v>-9.4084864399536774E-5</v>
      </c>
      <c r="X14" s="44">
        <f t="shared" si="23"/>
        <v>4.0657581468206416E-20</v>
      </c>
      <c r="Y14" s="44">
        <f t="shared" si="24"/>
        <v>7.075293874077353</v>
      </c>
      <c r="Z14">
        <f>Y14/(H14*MPa_to_kPa)</f>
        <v>4.321047916423018E-6</v>
      </c>
      <c r="AA14" s="43">
        <f t="shared" si="25"/>
        <v>6.3457754794573923E-4</v>
      </c>
    </row>
    <row r="15" spans="1:27">
      <c r="A15" s="74">
        <f t="shared" si="11"/>
        <v>7</v>
      </c>
      <c r="B15" s="40">
        <f t="shared" si="12"/>
        <v>6.3457754794573926E-2</v>
      </c>
      <c r="C15" s="51">
        <f t="shared" si="13"/>
        <v>4.0657581468206416E-18</v>
      </c>
      <c r="D15" s="34">
        <f t="shared" si="14"/>
        <v>158.42215726760011</v>
      </c>
      <c r="E15" s="34">
        <f t="shared" si="15"/>
        <v>62.608015517928003</v>
      </c>
      <c r="F15" s="14">
        <f t="shared" si="16"/>
        <v>0.72603365266903919</v>
      </c>
      <c r="G15" s="14">
        <f t="shared" si="7"/>
        <v>-4.7538667526411272E-3</v>
      </c>
      <c r="H15" s="15">
        <f t="shared" si="8"/>
        <v>1584.2215726760012</v>
      </c>
      <c r="I15" s="15">
        <f t="shared" si="0"/>
        <v>54.688394954460961</v>
      </c>
      <c r="J15" s="34">
        <f t="shared" si="17"/>
        <v>79.361334215848316</v>
      </c>
      <c r="K15" s="34">
        <f t="shared" si="1"/>
        <v>1.28</v>
      </c>
      <c r="L15" s="34">
        <f t="shared" si="18"/>
        <v>0.39519734232739395</v>
      </c>
      <c r="M15" s="40">
        <f t="shared" si="9"/>
        <v>0.88480265767260602</v>
      </c>
      <c r="N15" s="44">
        <f t="shared" si="2"/>
        <v>1E-4</v>
      </c>
      <c r="O15" s="44">
        <f t="shared" si="10"/>
        <v>8.8480265767260609E-5</v>
      </c>
      <c r="P15" s="14">
        <f t="shared" si="3"/>
        <v>115.06891017793595</v>
      </c>
      <c r="Q15" s="44">
        <f t="shared" si="19"/>
        <v>1.0181327754092811E-2</v>
      </c>
      <c r="R15" s="34">
        <f t="shared" si="20"/>
        <v>80.169337970501957</v>
      </c>
      <c r="S15" s="52">
        <f t="shared" si="4"/>
        <v>-4.8388437199556202</v>
      </c>
      <c r="T15" s="34">
        <f t="shared" si="21"/>
        <v>153.58331354764448</v>
      </c>
      <c r="U15" s="14">
        <f t="shared" si="5"/>
        <v>0.44786936722579274</v>
      </c>
      <c r="V15">
        <f t="shared" si="22"/>
        <v>68.785261455024056</v>
      </c>
      <c r="W15">
        <f t="shared" si="6"/>
        <v>-8.8480265767260609E-5</v>
      </c>
      <c r="X15" s="44">
        <f t="shared" si="23"/>
        <v>4.0657581468206416E-20</v>
      </c>
      <c r="Y15" s="44">
        <f t="shared" si="24"/>
        <v>6.1772459370960533</v>
      </c>
      <c r="Z15">
        <f>Y15/(H15*MPa_to_kPa)</f>
        <v>3.8992310442166916E-6</v>
      </c>
      <c r="AA15" s="43">
        <f t="shared" si="25"/>
        <v>7.3847677898995594E-4</v>
      </c>
    </row>
    <row r="16" spans="1:27">
      <c r="A16" s="74">
        <f t="shared" si="11"/>
        <v>8</v>
      </c>
      <c r="B16" s="40">
        <f t="shared" si="12"/>
        <v>7.3847677898995601E-2</v>
      </c>
      <c r="C16" s="51">
        <f t="shared" si="13"/>
        <v>4.0657581468206416E-18</v>
      </c>
      <c r="D16" s="34">
        <f t="shared" si="14"/>
        <v>153.58331354764448</v>
      </c>
      <c r="E16" s="34">
        <f t="shared" si="15"/>
        <v>68.785261455024056</v>
      </c>
      <c r="F16" s="14">
        <f t="shared" si="16"/>
        <v>0.72603365266903919</v>
      </c>
      <c r="G16" s="14">
        <f t="shared" si="7"/>
        <v>-5.3839929829173766E-3</v>
      </c>
      <c r="H16" s="15">
        <f t="shared" si="8"/>
        <v>1535.8331354764448</v>
      </c>
      <c r="I16" s="15">
        <f t="shared" si="0"/>
        <v>53.017993534331033</v>
      </c>
      <c r="J16" s="34">
        <f t="shared" si="17"/>
        <v>80.169337970501957</v>
      </c>
      <c r="K16" s="34">
        <f t="shared" si="1"/>
        <v>1.28</v>
      </c>
      <c r="L16" s="34">
        <f t="shared" si="18"/>
        <v>0.44786936722579274</v>
      </c>
      <c r="M16" s="40">
        <f t="shared" si="9"/>
        <v>0.83213063277420729</v>
      </c>
      <c r="N16" s="44">
        <f t="shared" si="2"/>
        <v>1E-4</v>
      </c>
      <c r="O16" s="44">
        <f t="shared" si="10"/>
        <v>8.3213063277420729E-5</v>
      </c>
      <c r="P16" s="14">
        <f t="shared" si="3"/>
        <v>115.06891017793595</v>
      </c>
      <c r="Q16" s="44">
        <f t="shared" si="19"/>
        <v>9.5752365039004257E-3</v>
      </c>
      <c r="R16" s="34">
        <f t="shared" si="20"/>
        <v>80.936978341930626</v>
      </c>
      <c r="S16" s="52">
        <f t="shared" si="4"/>
        <v>-4.4117896508141712</v>
      </c>
      <c r="T16" s="34">
        <f t="shared" si="21"/>
        <v>149.17152389683031</v>
      </c>
      <c r="U16" s="14">
        <f t="shared" si="5"/>
        <v>0.49737471452589516</v>
      </c>
      <c r="V16">
        <f t="shared" si="22"/>
        <v>74.194144113578716</v>
      </c>
      <c r="W16">
        <f t="shared" si="6"/>
        <v>-8.3213063277420729E-5</v>
      </c>
      <c r="X16" s="44">
        <f t="shared" si="23"/>
        <v>4.0657581468206416E-20</v>
      </c>
      <c r="Y16" s="44">
        <f t="shared" si="24"/>
        <v>5.4088826585546599</v>
      </c>
      <c r="Z16">
        <f>Y16/(H16*MPa_to_kPa)</f>
        <v>3.521790573216615E-6</v>
      </c>
      <c r="AA16" s="43">
        <f t="shared" si="25"/>
        <v>8.419985695631725E-4</v>
      </c>
    </row>
    <row r="17" spans="1:27">
      <c r="A17" s="74">
        <f t="shared" si="11"/>
        <v>9</v>
      </c>
      <c r="B17" s="40">
        <f t="shared" si="12"/>
        <v>8.4199856956317251E-2</v>
      </c>
      <c r="C17" s="51">
        <f t="shared" si="13"/>
        <v>4.0657581468206416E-18</v>
      </c>
      <c r="D17" s="34">
        <f t="shared" si="14"/>
        <v>149.17152389683031</v>
      </c>
      <c r="E17" s="34">
        <f t="shared" si="15"/>
        <v>74.194144113578716</v>
      </c>
      <c r="F17" s="14">
        <f t="shared" si="16"/>
        <v>0.72603365266903919</v>
      </c>
      <c r="G17" s="14">
        <f t="shared" si="7"/>
        <v>-5.9754985914362577E-3</v>
      </c>
      <c r="H17" s="15">
        <f t="shared" si="8"/>
        <v>1491.7152389683031</v>
      </c>
      <c r="I17" s="15">
        <f t="shared" si="0"/>
        <v>51.495014053170571</v>
      </c>
      <c r="J17" s="34">
        <f t="shared" si="17"/>
        <v>80.936978341930626</v>
      </c>
      <c r="K17" s="34">
        <f t="shared" si="1"/>
        <v>1.28</v>
      </c>
      <c r="L17" s="34">
        <f t="shared" si="18"/>
        <v>0.4973747145258951</v>
      </c>
      <c r="M17" s="40">
        <f t="shared" si="9"/>
        <v>0.78262528547410493</v>
      </c>
      <c r="N17" s="44">
        <f t="shared" si="2"/>
        <v>1E-4</v>
      </c>
      <c r="O17" s="44">
        <f t="shared" si="10"/>
        <v>7.82625285474105E-5</v>
      </c>
      <c r="P17" s="14">
        <f t="shared" si="3"/>
        <v>115.06891017793595</v>
      </c>
      <c r="Q17" s="44">
        <f t="shared" si="19"/>
        <v>9.005583867720126E-3</v>
      </c>
      <c r="R17" s="34">
        <f t="shared" si="20"/>
        <v>81.665863088388733</v>
      </c>
      <c r="S17" s="52">
        <f t="shared" si="4"/>
        <v>-4.0301300073855666</v>
      </c>
      <c r="T17" s="34">
        <f t="shared" si="21"/>
        <v>145.14139388944474</v>
      </c>
      <c r="U17" s="14">
        <f t="shared" si="5"/>
        <v>0.54390743620128856</v>
      </c>
      <c r="V17">
        <f t="shared" si="22"/>
        <v>78.943483437089256</v>
      </c>
      <c r="W17">
        <f t="shared" si="6"/>
        <v>-7.82625285474105E-5</v>
      </c>
      <c r="X17" s="44">
        <f t="shared" si="23"/>
        <v>4.0657581468206416E-20</v>
      </c>
      <c r="Y17" s="44">
        <f t="shared" si="24"/>
        <v>4.7493393235105401</v>
      </c>
      <c r="Z17">
        <f>Y17/(H17*MPa_to_kPa)</f>
        <v>3.1838109576431408E-6</v>
      </c>
      <c r="AA17" s="43">
        <f t="shared" si="25"/>
        <v>9.4518238052081563E-4</v>
      </c>
    </row>
    <row r="18" spans="1:27">
      <c r="A18" s="74">
        <f t="shared" si="11"/>
        <v>10</v>
      </c>
      <c r="B18" s="40">
        <f t="shared" si="12"/>
        <v>9.4518238052081566E-2</v>
      </c>
      <c r="C18" s="51">
        <f t="shared" si="13"/>
        <v>4.0657581468206416E-18</v>
      </c>
      <c r="D18" s="34">
        <f t="shared" si="14"/>
        <v>145.14139388944474</v>
      </c>
      <c r="E18" s="34">
        <f t="shared" si="15"/>
        <v>78.943483437089256</v>
      </c>
      <c r="F18" s="14">
        <f t="shared" si="16"/>
        <v>0.72603365266903919</v>
      </c>
      <c r="G18" s="14">
        <f t="shared" si="7"/>
        <v>-6.5308370650980644E-3</v>
      </c>
      <c r="H18" s="15">
        <f t="shared" si="8"/>
        <v>1451.4139388944473</v>
      </c>
      <c r="I18" s="15">
        <f t="shared" si="0"/>
        <v>50.103786049694818</v>
      </c>
      <c r="J18" s="34">
        <f t="shared" si="17"/>
        <v>81.665863088388733</v>
      </c>
      <c r="K18" s="34">
        <f t="shared" si="1"/>
        <v>1.28</v>
      </c>
      <c r="L18" s="34">
        <f t="shared" si="18"/>
        <v>0.54390743620128856</v>
      </c>
      <c r="M18" s="40">
        <f t="shared" si="9"/>
        <v>0.73609256379871146</v>
      </c>
      <c r="N18" s="44">
        <f t="shared" si="2"/>
        <v>1E-4</v>
      </c>
      <c r="O18" s="44">
        <f t="shared" si="10"/>
        <v>7.3609256379871156E-5</v>
      </c>
      <c r="P18" s="14">
        <f t="shared" si="3"/>
        <v>115.06891017793595</v>
      </c>
      <c r="Q18" s="44">
        <f t="shared" si="19"/>
        <v>8.4701369106400526E-3</v>
      </c>
      <c r="R18" s="34">
        <f t="shared" si="20"/>
        <v>82.357584129672972</v>
      </c>
      <c r="S18" s="52">
        <f t="shared" si="4"/>
        <v>-3.6881024329341976</v>
      </c>
      <c r="T18" s="34">
        <f t="shared" si="21"/>
        <v>141.45329145651056</v>
      </c>
      <c r="U18" s="14">
        <f t="shared" si="5"/>
        <v>0.58764925670319079</v>
      </c>
      <c r="V18">
        <f t="shared" si="22"/>
        <v>83.124921582638237</v>
      </c>
      <c r="W18">
        <f t="shared" si="6"/>
        <v>-7.3609256379871156E-5</v>
      </c>
      <c r="X18" s="44">
        <f t="shared" si="23"/>
        <v>4.0657581468206416E-20</v>
      </c>
      <c r="Y18" s="44">
        <f t="shared" si="24"/>
        <v>4.1814381455489809</v>
      </c>
      <c r="Z18">
        <f>Y18/(H18*MPa_to_kPa)</f>
        <v>2.8809411522766643E-6</v>
      </c>
      <c r="AA18" s="43">
        <f t="shared" si="25"/>
        <v>1.0480633216730924E-3</v>
      </c>
    </row>
    <row r="19" spans="1:27">
      <c r="A19" s="74">
        <f t="shared" si="11"/>
        <v>11</v>
      </c>
      <c r="B19" s="40">
        <f t="shared" si="12"/>
        <v>0.10480633216730924</v>
      </c>
      <c r="C19" s="51">
        <f t="shared" si="13"/>
        <v>4.0657581468206416E-18</v>
      </c>
      <c r="D19" s="34">
        <f t="shared" si="14"/>
        <v>141.45329145651056</v>
      </c>
      <c r="E19" s="34">
        <f t="shared" si="15"/>
        <v>83.124921582638237</v>
      </c>
      <c r="F19" s="14">
        <f t="shared" si="16"/>
        <v>0.72603365266903919</v>
      </c>
      <c r="G19" s="14">
        <f t="shared" si="7"/>
        <v>-7.0522957593368045E-3</v>
      </c>
      <c r="H19" s="15">
        <f t="shared" si="8"/>
        <v>1414.5329145651056</v>
      </c>
      <c r="I19" s="15">
        <f t="shared" si="0"/>
        <v>48.830628266947819</v>
      </c>
      <c r="J19" s="34">
        <f t="shared" si="17"/>
        <v>82.357584129672972</v>
      </c>
      <c r="K19" s="34">
        <f t="shared" si="1"/>
        <v>1.28</v>
      </c>
      <c r="L19" s="34">
        <f t="shared" si="18"/>
        <v>0.58764925670319079</v>
      </c>
      <c r="M19" s="40">
        <f t="shared" si="9"/>
        <v>0.69235074329680923</v>
      </c>
      <c r="N19" s="44">
        <f t="shared" si="2"/>
        <v>1E-4</v>
      </c>
      <c r="O19" s="44">
        <f t="shared" si="10"/>
        <v>6.923507432968093E-5</v>
      </c>
      <c r="P19" s="14">
        <f t="shared" si="3"/>
        <v>115.06891017793595</v>
      </c>
      <c r="Q19" s="44">
        <f t="shared" si="19"/>
        <v>7.9668045492047746E-3</v>
      </c>
      <c r="R19" s="34">
        <f t="shared" si="20"/>
        <v>83.013710905578762</v>
      </c>
      <c r="S19" s="52">
        <f t="shared" si="4"/>
        <v>-3.3807921776271508</v>
      </c>
      <c r="T19" s="34">
        <f t="shared" si="21"/>
        <v>138.07249927888341</v>
      </c>
      <c r="U19" s="14">
        <f t="shared" si="5"/>
        <v>0.62877040830541153</v>
      </c>
      <c r="V19">
        <f t="shared" si="22"/>
        <v>86.815901747332163</v>
      </c>
      <c r="W19">
        <f t="shared" si="6"/>
        <v>-6.923507432968093E-5</v>
      </c>
      <c r="X19" s="44">
        <f t="shared" si="23"/>
        <v>4.0657581468206416E-20</v>
      </c>
      <c r="Y19" s="44">
        <f t="shared" si="24"/>
        <v>3.6909801646939258</v>
      </c>
      <c r="Z19">
        <f>Y19/(H19*MPa_to_kPa)</f>
        <v>2.6093278754342087E-6</v>
      </c>
      <c r="AA19" s="43">
        <f t="shared" si="25"/>
        <v>1.1506726495485267E-3</v>
      </c>
    </row>
    <row r="20" spans="1:27">
      <c r="A20" s="74">
        <f t="shared" si="11"/>
        <v>12</v>
      </c>
      <c r="B20" s="40">
        <f t="shared" si="12"/>
        <v>0.11506726495485267</v>
      </c>
      <c r="C20" s="51">
        <f t="shared" si="13"/>
        <v>4.0657581468206416E-18</v>
      </c>
      <c r="D20" s="34">
        <f t="shared" si="14"/>
        <v>138.07249927888341</v>
      </c>
      <c r="E20" s="34">
        <f t="shared" si="15"/>
        <v>86.815901747332163</v>
      </c>
      <c r="F20" s="14">
        <f t="shared" si="16"/>
        <v>0.72603365266903919</v>
      </c>
      <c r="G20" s="14">
        <f t="shared" si="7"/>
        <v>-7.5420083661606315E-3</v>
      </c>
      <c r="H20" s="15">
        <f t="shared" si="8"/>
        <v>1380.724992788834</v>
      </c>
      <c r="I20" s="15">
        <f t="shared" si="0"/>
        <v>47.663556052694879</v>
      </c>
      <c r="J20" s="34">
        <f t="shared" si="17"/>
        <v>83.013710905578762</v>
      </c>
      <c r="K20" s="34">
        <f t="shared" si="1"/>
        <v>1.28</v>
      </c>
      <c r="L20" s="34">
        <f t="shared" si="18"/>
        <v>0.62877040830541153</v>
      </c>
      <c r="M20" s="40">
        <f t="shared" si="9"/>
        <v>0.65122959169458849</v>
      </c>
      <c r="N20" s="44">
        <f t="shared" si="2"/>
        <v>1E-4</v>
      </c>
      <c r="O20" s="44">
        <f t="shared" si="10"/>
        <v>6.5122959169458856E-5</v>
      </c>
      <c r="P20" s="14">
        <f t="shared" si="3"/>
        <v>115.06891017793595</v>
      </c>
      <c r="Q20" s="44">
        <f t="shared" si="19"/>
        <v>7.4936279391918511E-3</v>
      </c>
      <c r="R20" s="34">
        <f t="shared" si="20"/>
        <v>83.63578476895681</v>
      </c>
      <c r="S20" s="52">
        <f t="shared" si="4"/>
        <v>-3.103991814690862</v>
      </c>
      <c r="T20" s="34">
        <f t="shared" si="21"/>
        <v>134.96850746419256</v>
      </c>
      <c r="U20" s="14">
        <f t="shared" si="5"/>
        <v>0.66743040358166184</v>
      </c>
      <c r="V20">
        <f t="shared" si="22"/>
        <v>90.082085407640577</v>
      </c>
      <c r="W20">
        <f t="shared" si="6"/>
        <v>-6.5122959169458856E-5</v>
      </c>
      <c r="X20" s="44">
        <f t="shared" si="23"/>
        <v>4.0657581468206416E-20</v>
      </c>
      <c r="Y20" s="44">
        <f t="shared" si="24"/>
        <v>3.266183660308414</v>
      </c>
      <c r="Z20">
        <f>Y20/(H20*MPa_to_kPa)</f>
        <v>2.3655569917013439E-6</v>
      </c>
      <c r="AA20" s="43">
        <f t="shared" si="25"/>
        <v>1.253038206540228E-3</v>
      </c>
    </row>
    <row r="21" spans="1:27">
      <c r="A21" s="74">
        <f t="shared" si="11"/>
        <v>13</v>
      </c>
      <c r="B21" s="40">
        <f t="shared" si="12"/>
        <v>0.12530382065402279</v>
      </c>
      <c r="C21" s="51">
        <f t="shared" si="13"/>
        <v>4.0657581468206416E-18</v>
      </c>
      <c r="D21" s="34">
        <f t="shared" si="14"/>
        <v>134.96850746419256</v>
      </c>
      <c r="E21" s="34">
        <f t="shared" si="15"/>
        <v>90.082085407640577</v>
      </c>
      <c r="F21" s="14">
        <f t="shared" si="16"/>
        <v>0.72603365266903919</v>
      </c>
      <c r="G21" s="14">
        <f t="shared" si="7"/>
        <v>-8.0019663034615763E-3</v>
      </c>
      <c r="H21" s="15">
        <f t="shared" si="8"/>
        <v>1349.6850746419254</v>
      </c>
      <c r="I21" s="15">
        <f t="shared" si="0"/>
        <v>46.592037186741749</v>
      </c>
      <c r="J21" s="34">
        <f t="shared" si="17"/>
        <v>83.63578476895681</v>
      </c>
      <c r="K21" s="34">
        <f t="shared" si="1"/>
        <v>1.28</v>
      </c>
      <c r="L21" s="34">
        <f t="shared" si="18"/>
        <v>0.66743040358166184</v>
      </c>
      <c r="M21" s="40">
        <f t="shared" si="9"/>
        <v>0.61256959641833819</v>
      </c>
      <c r="N21" s="44">
        <f t="shared" si="2"/>
        <v>1E-4</v>
      </c>
      <c r="O21" s="44">
        <f t="shared" si="10"/>
        <v>6.1256959641833823E-5</v>
      </c>
      <c r="P21" s="14">
        <f t="shared" si="3"/>
        <v>115.06891017793595</v>
      </c>
      <c r="Q21" s="44">
        <f t="shared" si="19"/>
        <v>7.0487715867996233E-3</v>
      </c>
      <c r="R21" s="34">
        <f t="shared" si="20"/>
        <v>84.225314312275927</v>
      </c>
      <c r="S21" s="52">
        <f t="shared" si="4"/>
        <v>-2.8540865415790599</v>
      </c>
      <c r="T21" s="34">
        <f t="shared" si="21"/>
        <v>132.1144209226135</v>
      </c>
      <c r="U21" s="14">
        <f t="shared" si="5"/>
        <v>0.7037787504906392</v>
      </c>
      <c r="V21">
        <f t="shared" si="22"/>
        <v>92.979322078711292</v>
      </c>
      <c r="W21">
        <f t="shared" si="6"/>
        <v>-6.1256959641833823E-5</v>
      </c>
      <c r="X21" s="44">
        <f t="shared" si="23"/>
        <v>4.0657581468206416E-20</v>
      </c>
      <c r="Y21" s="44">
        <f t="shared" si="24"/>
        <v>2.8972366710707149</v>
      </c>
      <c r="Z21">
        <f>Y21/(H21*MPa_to_kPa)</f>
        <v>2.1466019929422114E-6</v>
      </c>
      <c r="AA21" s="43">
        <f t="shared" si="25"/>
        <v>1.3551848085331703E-3</v>
      </c>
    </row>
    <row r="22" spans="1:27">
      <c r="A22" s="74">
        <f t="shared" si="11"/>
        <v>14</v>
      </c>
      <c r="B22" s="40">
        <f t="shared" si="12"/>
        <v>0.13551848085331702</v>
      </c>
      <c r="C22" s="51">
        <f t="shared" si="13"/>
        <v>4.0657581468206416E-18</v>
      </c>
      <c r="D22" s="34">
        <f t="shared" si="14"/>
        <v>132.1144209226135</v>
      </c>
      <c r="E22" s="34">
        <f t="shared" si="15"/>
        <v>92.979322078711292</v>
      </c>
      <c r="F22" s="14">
        <f t="shared" si="16"/>
        <v>0.72603365266903919</v>
      </c>
      <c r="G22" s="14">
        <f t="shared" si="7"/>
        <v>-8.4340291353080486E-3</v>
      </c>
      <c r="H22" s="15">
        <f t="shared" si="8"/>
        <v>1321.144209226135</v>
      </c>
      <c r="I22" s="15">
        <f t="shared" si="0"/>
        <v>45.606787303062703</v>
      </c>
      <c r="J22" s="34">
        <f t="shared" si="17"/>
        <v>84.225314312275927</v>
      </c>
      <c r="K22" s="34">
        <f t="shared" si="1"/>
        <v>1.28</v>
      </c>
      <c r="L22" s="34">
        <f t="shared" si="18"/>
        <v>0.7037787504906392</v>
      </c>
      <c r="M22" s="40">
        <f t="shared" si="9"/>
        <v>0.57622124950936082</v>
      </c>
      <c r="N22" s="44">
        <f t="shared" si="2"/>
        <v>1E-4</v>
      </c>
      <c r="O22" s="44">
        <f t="shared" si="10"/>
        <v>5.7622124950936084E-5</v>
      </c>
      <c r="P22" s="14">
        <f t="shared" si="3"/>
        <v>115.06891017793595</v>
      </c>
      <c r="Q22" s="44">
        <f t="shared" si="19"/>
        <v>6.6305151202410663E-3</v>
      </c>
      <c r="R22" s="34">
        <f t="shared" si="20"/>
        <v>84.783771532330533</v>
      </c>
      <c r="S22" s="52">
        <f t="shared" si="4"/>
        <v>-2.6279599965878444</v>
      </c>
      <c r="T22" s="34">
        <f t="shared" si="21"/>
        <v>129.48646092602567</v>
      </c>
      <c r="U22" s="14">
        <f t="shared" si="5"/>
        <v>0.73795561498102014</v>
      </c>
      <c r="V22">
        <f t="shared" si="22"/>
        <v>95.555260904381115</v>
      </c>
      <c r="W22">
        <f t="shared" si="6"/>
        <v>-5.7622124950936084E-5</v>
      </c>
      <c r="X22" s="44">
        <f t="shared" si="23"/>
        <v>4.0657581468206416E-20</v>
      </c>
      <c r="Y22" s="44">
        <f t="shared" si="24"/>
        <v>2.575938825669823</v>
      </c>
      <c r="Z22">
        <f>Y22/(H22*MPa_to_kPa)</f>
        <v>1.9497786900785711E-6</v>
      </c>
      <c r="AA22" s="43">
        <f t="shared" si="25"/>
        <v>1.4571345872232489E-3</v>
      </c>
    </row>
    <row r="23" spans="1:27">
      <c r="A23" s="74">
        <f t="shared" si="11"/>
        <v>15</v>
      </c>
      <c r="B23" s="40">
        <f t="shared" si="12"/>
        <v>0.14571345872232488</v>
      </c>
      <c r="C23" s="51">
        <f t="shared" si="13"/>
        <v>4.0657581468206416E-18</v>
      </c>
      <c r="D23" s="34">
        <f t="shared" si="14"/>
        <v>129.48646092602567</v>
      </c>
      <c r="E23" s="34">
        <f t="shared" si="15"/>
        <v>95.555260904381115</v>
      </c>
      <c r="F23" s="14">
        <f t="shared" si="16"/>
        <v>0.72603365266903919</v>
      </c>
      <c r="G23" s="14">
        <f t="shared" si="7"/>
        <v>-8.8399341199363914E-3</v>
      </c>
      <c r="H23" s="15">
        <f t="shared" si="8"/>
        <v>1294.8646092602567</v>
      </c>
      <c r="I23" s="15">
        <f t="shared" si="0"/>
        <v>44.699597824666981</v>
      </c>
      <c r="J23" s="34">
        <f t="shared" si="17"/>
        <v>84.783771532330533</v>
      </c>
      <c r="K23" s="34">
        <f t="shared" si="1"/>
        <v>1.28</v>
      </c>
      <c r="L23" s="34">
        <f t="shared" si="18"/>
        <v>0.73795561498102014</v>
      </c>
      <c r="M23" s="40">
        <f t="shared" si="9"/>
        <v>0.54204438501897989</v>
      </c>
      <c r="N23" s="44">
        <f t="shared" si="2"/>
        <v>1E-4</v>
      </c>
      <c r="O23" s="44">
        <f t="shared" si="10"/>
        <v>5.4204438501897992E-5</v>
      </c>
      <c r="P23" s="14">
        <f t="shared" si="3"/>
        <v>115.06891017793595</v>
      </c>
      <c r="Q23" s="44">
        <f t="shared" si="19"/>
        <v>6.2372456652203534E-3</v>
      </c>
      <c r="R23" s="34">
        <f t="shared" si="20"/>
        <v>85.312588743801598</v>
      </c>
      <c r="S23" s="52">
        <f t="shared" si="4"/>
        <v>-2.4229166013467349</v>
      </c>
      <c r="T23" s="34">
        <f t="shared" si="21"/>
        <v>127.06354432467893</v>
      </c>
      <c r="U23" s="14">
        <f t="shared" si="5"/>
        <v>0.77009243553298035</v>
      </c>
      <c r="V23">
        <f t="shared" si="22"/>
        <v>97.850674316444795</v>
      </c>
      <c r="W23">
        <f t="shared" si="6"/>
        <v>-5.4204438501897992E-5</v>
      </c>
      <c r="X23" s="44">
        <f t="shared" si="23"/>
        <v>4.0657581468206416E-20</v>
      </c>
      <c r="Y23" s="44">
        <f t="shared" si="24"/>
        <v>2.2954134120636809</v>
      </c>
      <c r="Z23">
        <f>Y23/(H23*MPa_to_kPa)</f>
        <v>1.7727053435918895E-6</v>
      </c>
      <c r="AA23" s="43">
        <f t="shared" si="25"/>
        <v>1.5589072925668408E-3</v>
      </c>
    </row>
    <row r="24" spans="1:27">
      <c r="A24" s="74">
        <f t="shared" si="11"/>
        <v>16</v>
      </c>
      <c r="B24" s="40">
        <f t="shared" si="12"/>
        <v>0.15589072925668407</v>
      </c>
      <c r="C24" s="51">
        <f t="shared" si="13"/>
        <v>4.0657581468206416E-18</v>
      </c>
      <c r="D24" s="34">
        <f t="shared" si="14"/>
        <v>127.06354432467893</v>
      </c>
      <c r="E24" s="34">
        <f t="shared" si="15"/>
        <v>97.850674316444795</v>
      </c>
      <c r="F24" s="14">
        <f t="shared" si="16"/>
        <v>0.72603365266903919</v>
      </c>
      <c r="G24" s="14">
        <f t="shared" si="7"/>
        <v>-9.2213049709108583E-3</v>
      </c>
      <c r="H24" s="15">
        <f t="shared" si="8"/>
        <v>1270.6354432467892</v>
      </c>
      <c r="I24" s="15">
        <f t="shared" si="0"/>
        <v>43.86319070635998</v>
      </c>
      <c r="J24" s="34">
        <f t="shared" si="17"/>
        <v>85.312588743801598</v>
      </c>
      <c r="K24" s="34">
        <f t="shared" si="1"/>
        <v>1.28</v>
      </c>
      <c r="L24" s="34">
        <f t="shared" si="18"/>
        <v>0.77009243553298035</v>
      </c>
      <c r="M24" s="40">
        <f t="shared" si="9"/>
        <v>0.50990756446701968</v>
      </c>
      <c r="N24" s="44">
        <f t="shared" si="2"/>
        <v>1E-4</v>
      </c>
      <c r="O24" s="44">
        <f t="shared" si="10"/>
        <v>5.0990756446701974E-5</v>
      </c>
      <c r="P24" s="14">
        <f t="shared" si="3"/>
        <v>115.06891017793595</v>
      </c>
      <c r="Q24" s="44">
        <f t="shared" si="19"/>
        <v>5.8674507734705582E-3</v>
      </c>
      <c r="R24" s="34">
        <f t="shared" si="20"/>
        <v>85.813156158613197</v>
      </c>
      <c r="S24" s="52">
        <f t="shared" si="4"/>
        <v>-2.2366172742832435</v>
      </c>
      <c r="T24" s="34">
        <f t="shared" si="21"/>
        <v>124.82692705039568</v>
      </c>
      <c r="U24" s="14">
        <f t="shared" si="5"/>
        <v>0.80031249361581414</v>
      </c>
      <c r="V24">
        <f t="shared" si="22"/>
        <v>99.900549258101492</v>
      </c>
      <c r="W24">
        <f t="shared" si="6"/>
        <v>-5.0990756446701981E-5</v>
      </c>
      <c r="X24" s="44">
        <f t="shared" si="23"/>
        <v>3.3881317890172014E-20</v>
      </c>
      <c r="Y24" s="44">
        <f t="shared" si="24"/>
        <v>2.0498749416566966</v>
      </c>
      <c r="Z24">
        <f>Y24/(H24*MPa_to_kPa)</f>
        <v>1.6132675603781025E-6</v>
      </c>
      <c r="AA24" s="43">
        <f t="shared" si="25"/>
        <v>1.6605205601272189E-3</v>
      </c>
    </row>
    <row r="25" spans="1:27">
      <c r="A25" s="74">
        <f t="shared" si="11"/>
        <v>17</v>
      </c>
      <c r="B25" s="40">
        <f t="shared" si="12"/>
        <v>0.16605205601272188</v>
      </c>
      <c r="C25" s="51">
        <f t="shared" si="13"/>
        <v>3.3881317890172014E-18</v>
      </c>
      <c r="D25" s="34">
        <f t="shared" si="14"/>
        <v>124.82692705039568</v>
      </c>
      <c r="E25" s="34">
        <f t="shared" si="15"/>
        <v>99.900549258101492</v>
      </c>
      <c r="F25" s="14">
        <f t="shared" si="16"/>
        <v>0.72603365266903919</v>
      </c>
      <c r="G25" s="14">
        <f t="shared" si="7"/>
        <v>-9.5796599071627572E-3</v>
      </c>
      <c r="H25" s="15">
        <f t="shared" si="8"/>
        <v>1248.2692705039569</v>
      </c>
      <c r="I25" s="15">
        <f t="shared" si="0"/>
        <v>43.091095369649231</v>
      </c>
      <c r="J25" s="34">
        <f t="shared" si="17"/>
        <v>85.813156158613197</v>
      </c>
      <c r="K25" s="34">
        <f t="shared" si="1"/>
        <v>1.28</v>
      </c>
      <c r="L25" s="34">
        <f t="shared" si="18"/>
        <v>0.80031249361581414</v>
      </c>
      <c r="M25" s="40">
        <f t="shared" si="9"/>
        <v>0.47968750638418589</v>
      </c>
      <c r="N25" s="44">
        <f t="shared" si="2"/>
        <v>1E-4</v>
      </c>
      <c r="O25" s="44">
        <f t="shared" si="10"/>
        <v>4.7968750638418589E-5</v>
      </c>
      <c r="P25" s="14">
        <f t="shared" si="3"/>
        <v>115.06891017793595</v>
      </c>
      <c r="Q25" s="44">
        <f t="shared" si="19"/>
        <v>5.5197118585599966E-3</v>
      </c>
      <c r="R25" s="34">
        <f t="shared" si="20"/>
        <v>86.286820054282344</v>
      </c>
      <c r="S25" s="52">
        <f t="shared" si="4"/>
        <v>-2.0670260085230177</v>
      </c>
      <c r="T25" s="34">
        <f t="shared" si="21"/>
        <v>122.75990104187267</v>
      </c>
      <c r="U25" s="14">
        <f t="shared" si="5"/>
        <v>0.82873144365482587</v>
      </c>
      <c r="V25">
        <f t="shared" si="22"/>
        <v>101.7349900133547</v>
      </c>
      <c r="W25">
        <f t="shared" si="6"/>
        <v>-4.7968750638418589E-5</v>
      </c>
      <c r="X25" s="44">
        <f t="shared" si="23"/>
        <v>3.3881317890172014E-20</v>
      </c>
      <c r="Y25" s="44">
        <f t="shared" si="24"/>
        <v>1.8344407552532118</v>
      </c>
      <c r="Z25">
        <f>Y25/(H25*MPa_to_kPa)</f>
        <v>1.4695873707702532E-6</v>
      </c>
      <c r="AA25" s="43">
        <f t="shared" si="25"/>
        <v>1.761990147497989E-3</v>
      </c>
    </row>
    <row r="26" spans="1:27">
      <c r="A26" s="74">
        <f t="shared" si="11"/>
        <v>18</v>
      </c>
      <c r="B26" s="40">
        <f t="shared" si="12"/>
        <v>0.1761990147497989</v>
      </c>
      <c r="C26" s="51">
        <f t="shared" si="13"/>
        <v>3.3881317890172014E-18</v>
      </c>
      <c r="D26" s="34">
        <f t="shared" si="14"/>
        <v>122.75990104187267</v>
      </c>
      <c r="E26" s="34">
        <f t="shared" si="15"/>
        <v>101.7349900133547</v>
      </c>
      <c r="F26" s="14">
        <f t="shared" si="16"/>
        <v>0.72603365266903919</v>
      </c>
      <c r="G26" s="14">
        <f t="shared" si="7"/>
        <v>-9.9164190591301358E-3</v>
      </c>
      <c r="H26" s="15">
        <f t="shared" si="8"/>
        <v>1227.5990104187267</v>
      </c>
      <c r="I26" s="15">
        <f t="shared" si="0"/>
        <v>42.377544079318653</v>
      </c>
      <c r="J26" s="34">
        <f t="shared" si="17"/>
        <v>86.286820054282344</v>
      </c>
      <c r="K26" s="34">
        <f t="shared" si="1"/>
        <v>1.28</v>
      </c>
      <c r="L26" s="34">
        <f t="shared" si="18"/>
        <v>0.82873144365482587</v>
      </c>
      <c r="M26" s="40">
        <f t="shared" si="9"/>
        <v>0.45126855634517415</v>
      </c>
      <c r="N26" s="44">
        <f t="shared" si="2"/>
        <v>1E-4</v>
      </c>
      <c r="O26" s="44">
        <f t="shared" si="10"/>
        <v>4.5126855634517416E-5</v>
      </c>
      <c r="P26" s="14">
        <f t="shared" si="3"/>
        <v>115.06891017793595</v>
      </c>
      <c r="Q26" s="44">
        <f t="shared" si="19"/>
        <v>5.1926980976209668E-3</v>
      </c>
      <c r="R26" s="34">
        <f t="shared" si="20"/>
        <v>86.734881460627975</v>
      </c>
      <c r="S26" s="52">
        <f t="shared" si="4"/>
        <v>-1.9123653138128112</v>
      </c>
      <c r="T26" s="34">
        <f t="shared" si="21"/>
        <v>120.84753572805985</v>
      </c>
      <c r="U26" s="14">
        <f t="shared" si="5"/>
        <v>0.85545780575813768</v>
      </c>
      <c r="V26">
        <f t="shared" si="22"/>
        <v>103.37996774520423</v>
      </c>
      <c r="W26">
        <f t="shared" si="6"/>
        <v>-4.5126855634517422E-5</v>
      </c>
      <c r="X26" s="44">
        <f t="shared" si="23"/>
        <v>2.7105054312137611E-20</v>
      </c>
      <c r="Y26" s="44">
        <f t="shared" si="24"/>
        <v>1.6449777318495222</v>
      </c>
      <c r="Z26">
        <f>Y26/(H26*MPa_to_kPa)</f>
        <v>1.3399959741645849E-6</v>
      </c>
      <c r="AA26" s="43">
        <f t="shared" si="25"/>
        <v>1.8633301434721537E-3</v>
      </c>
    </row>
    <row r="27" spans="1:27">
      <c r="A27" s="74">
        <f t="shared" si="11"/>
        <v>19</v>
      </c>
      <c r="B27" s="40">
        <f t="shared" si="12"/>
        <v>0.18633301434721536</v>
      </c>
      <c r="C27" s="51">
        <f t="shared" si="13"/>
        <v>2.7105054312137611E-18</v>
      </c>
      <c r="D27" s="34">
        <f t="shared" si="14"/>
        <v>120.84753572805985</v>
      </c>
      <c r="E27" s="34">
        <f t="shared" si="15"/>
        <v>103.37996774520423</v>
      </c>
      <c r="F27" s="14">
        <f t="shared" si="16"/>
        <v>0.72603365266903919</v>
      </c>
      <c r="G27" s="14">
        <f t="shared" si="7"/>
        <v>-1.0232911290815548E-2</v>
      </c>
      <c r="H27" s="15">
        <f t="shared" si="8"/>
        <v>1208.4753572805987</v>
      </c>
      <c r="I27" s="15">
        <f t="shared" si="0"/>
        <v>41.71738270175107</v>
      </c>
      <c r="J27" s="34">
        <f t="shared" si="17"/>
        <v>86.734881460627975</v>
      </c>
      <c r="K27" s="34">
        <f t="shared" si="1"/>
        <v>1.28</v>
      </c>
      <c r="L27" s="34">
        <f t="shared" si="18"/>
        <v>0.85545780575813768</v>
      </c>
      <c r="M27" s="40">
        <f t="shared" si="9"/>
        <v>0.42454219424186235</v>
      </c>
      <c r="N27" s="44">
        <f t="shared" si="2"/>
        <v>1E-4</v>
      </c>
      <c r="O27" s="44">
        <f t="shared" si="10"/>
        <v>4.2454219424186236E-5</v>
      </c>
      <c r="P27" s="14">
        <f t="shared" si="3"/>
        <v>115.06891017793595</v>
      </c>
      <c r="Q27" s="44">
        <f t="shared" si="19"/>
        <v>4.8851607615960696E-3</v>
      </c>
      <c r="R27" s="34">
        <f t="shared" si="20"/>
        <v>87.158595300201114</v>
      </c>
      <c r="S27" s="52">
        <f t="shared" si="4"/>
        <v>-1.7710789190228911</v>
      </c>
      <c r="T27" s="34">
        <f t="shared" si="21"/>
        <v>119.07645680903696</v>
      </c>
      <c r="U27" s="14">
        <f t="shared" si="5"/>
        <v>0.88059342414976027</v>
      </c>
      <c r="V27">
        <f t="shared" si="22"/>
        <v>104.85794483709088</v>
      </c>
      <c r="W27">
        <f t="shared" si="6"/>
        <v>-4.2454219424186236E-5</v>
      </c>
      <c r="X27" s="44">
        <f t="shared" si="23"/>
        <v>2.7105054312137611E-20</v>
      </c>
      <c r="Y27" s="44">
        <f t="shared" si="24"/>
        <v>1.4779770918866575</v>
      </c>
      <c r="Z27">
        <f>Y27/(H27*MPa_to_kPa)</f>
        <v>1.2230097063894721E-6</v>
      </c>
      <c r="AA27" s="43">
        <f t="shared" si="25"/>
        <v>1.9645531531785432E-3</v>
      </c>
    </row>
    <row r="28" spans="1:27">
      <c r="A28" s="74">
        <f t="shared" si="11"/>
        <v>20</v>
      </c>
      <c r="B28" s="40">
        <f t="shared" si="12"/>
        <v>0.19645531531785432</v>
      </c>
      <c r="C28" s="51">
        <f t="shared" si="13"/>
        <v>2.7105054312137611E-18</v>
      </c>
      <c r="D28" s="34">
        <f t="shared" si="14"/>
        <v>119.07645680903696</v>
      </c>
      <c r="E28" s="34">
        <f t="shared" si="15"/>
        <v>104.85794483709088</v>
      </c>
      <c r="F28" s="14">
        <f t="shared" si="16"/>
        <v>0.72603365266903919</v>
      </c>
      <c r="G28" s="14">
        <f t="shared" si="7"/>
        <v>-1.0530380491106446E-2</v>
      </c>
      <c r="H28" s="15">
        <f t="shared" si="8"/>
        <v>1190.7645680903695</v>
      </c>
      <c r="I28" s="15">
        <f t="shared" si="0"/>
        <v>41.105994338597831</v>
      </c>
      <c r="J28" s="34">
        <f t="shared" si="17"/>
        <v>87.158595300201114</v>
      </c>
      <c r="K28" s="34">
        <f t="shared" si="1"/>
        <v>1.28</v>
      </c>
      <c r="L28" s="34">
        <f t="shared" si="18"/>
        <v>0.88059342414976027</v>
      </c>
      <c r="M28" s="40">
        <f t="shared" si="9"/>
        <v>0.39940657585023975</v>
      </c>
      <c r="N28" s="44">
        <f t="shared" si="2"/>
        <v>1E-4</v>
      </c>
      <c r="O28" s="44">
        <f t="shared" si="10"/>
        <v>3.9940657585023977E-5</v>
      </c>
      <c r="P28" s="14">
        <f t="shared" si="3"/>
        <v>115.06891017793595</v>
      </c>
      <c r="Q28" s="44">
        <f t="shared" si="19"/>
        <v>4.5959279400988205E-3</v>
      </c>
      <c r="R28" s="34">
        <f t="shared" si="20"/>
        <v>87.559169923561086</v>
      </c>
      <c r="S28" s="52">
        <f t="shared" si="4"/>
        <v>-1.6418004445698702</v>
      </c>
      <c r="T28" s="34">
        <f t="shared" si="21"/>
        <v>117.43465636446709</v>
      </c>
      <c r="U28" s="14">
        <f t="shared" si="5"/>
        <v>0.9042338939843082</v>
      </c>
      <c r="V28">
        <f t="shared" si="22"/>
        <v>106.1883966131512</v>
      </c>
      <c r="W28">
        <f t="shared" si="6"/>
        <v>-3.9940657585023977E-5</v>
      </c>
      <c r="X28" s="44">
        <f t="shared" si="23"/>
        <v>2.7105054312137611E-20</v>
      </c>
      <c r="Y28" s="44">
        <f t="shared" si="24"/>
        <v>1.3304517760603147</v>
      </c>
      <c r="Z28">
        <f>Y28/(H28*MPa_to_kPa)</f>
        <v>1.1173088381307497E-6</v>
      </c>
      <c r="AA28" s="43">
        <f t="shared" si="25"/>
        <v>2.065670462016674E-3</v>
      </c>
    </row>
    <row r="29" spans="1:27">
      <c r="A29" s="74">
        <f t="shared" si="11"/>
        <v>21</v>
      </c>
      <c r="B29" s="40">
        <f t="shared" si="12"/>
        <v>0.20656704620166741</v>
      </c>
      <c r="C29" s="51">
        <f t="shared" si="13"/>
        <v>2.7105054312137611E-18</v>
      </c>
      <c r="D29" s="34">
        <f t="shared" si="14"/>
        <v>117.43465636446709</v>
      </c>
      <c r="E29" s="34">
        <f t="shared" si="15"/>
        <v>106.1883966131512</v>
      </c>
      <c r="F29" s="14">
        <f t="shared" si="16"/>
        <v>0.72603365266903919</v>
      </c>
      <c r="G29" s="14">
        <f t="shared" si="7"/>
        <v>-1.0809991382030234E-2</v>
      </c>
      <c r="H29" s="15">
        <f t="shared" si="8"/>
        <v>1174.3465636446708</v>
      </c>
      <c r="I29" s="15">
        <f t="shared" si="0"/>
        <v>40.539233774938914</v>
      </c>
      <c r="J29" s="34">
        <f t="shared" si="17"/>
        <v>87.559169923561086</v>
      </c>
      <c r="K29" s="34">
        <f t="shared" si="1"/>
        <v>1.28</v>
      </c>
      <c r="L29" s="34">
        <f t="shared" si="18"/>
        <v>0.9042338939843082</v>
      </c>
      <c r="M29" s="40">
        <f t="shared" si="9"/>
        <v>0.37576610601569183</v>
      </c>
      <c r="N29" s="44">
        <f t="shared" si="2"/>
        <v>1E-4</v>
      </c>
      <c r="O29" s="44">
        <f t="shared" si="10"/>
        <v>3.7576610601569185E-5</v>
      </c>
      <c r="P29" s="14">
        <f t="shared" si="3"/>
        <v>115.06891017793595</v>
      </c>
      <c r="Q29" s="44">
        <f t="shared" si="19"/>
        <v>4.3238996301032404E-3</v>
      </c>
      <c r="R29" s="34">
        <f t="shared" si="20"/>
        <v>87.937766986005713</v>
      </c>
      <c r="S29" s="52">
        <f t="shared" si="4"/>
        <v>-1.5233270016468612</v>
      </c>
      <c r="T29" s="34">
        <f t="shared" si="21"/>
        <v>115.91132936282023</v>
      </c>
      <c r="U29" s="14">
        <f t="shared" si="5"/>
        <v>0.92646895897688863</v>
      </c>
      <c r="V29">
        <f t="shared" si="22"/>
        <v>107.38824864839931</v>
      </c>
      <c r="W29">
        <f t="shared" si="6"/>
        <v>-3.7576610601569185E-5</v>
      </c>
      <c r="X29" s="44">
        <f t="shared" si="23"/>
        <v>2.7105054312137611E-20</v>
      </c>
      <c r="Y29" s="44">
        <f t="shared" si="24"/>
        <v>1.1998520352481137</v>
      </c>
      <c r="Z29">
        <f>Y29/(H29*MPa_to_kPa)</f>
        <v>1.0217188625513449E-6</v>
      </c>
      <c r="AA29" s="43">
        <f t="shared" si="25"/>
        <v>2.1666921808792252E-3</v>
      </c>
    </row>
    <row r="30" spans="1:27">
      <c r="A30" s="74">
        <f t="shared" si="11"/>
        <v>22</v>
      </c>
      <c r="B30" s="40">
        <f t="shared" si="12"/>
        <v>0.21666921808792253</v>
      </c>
      <c r="C30" s="51">
        <f t="shared" si="13"/>
        <v>2.7105054312137611E-18</v>
      </c>
      <c r="D30" s="34">
        <f t="shared" si="14"/>
        <v>115.91132936282023</v>
      </c>
      <c r="E30" s="34">
        <f t="shared" si="15"/>
        <v>107.38824864839931</v>
      </c>
      <c r="F30" s="14">
        <f t="shared" si="16"/>
        <v>0.72603365266903919</v>
      </c>
      <c r="G30" s="14">
        <f t="shared" si="7"/>
        <v>-1.1072834886633414E-2</v>
      </c>
      <c r="H30" s="15">
        <f t="shared" si="8"/>
        <v>1159.1132936282022</v>
      </c>
      <c r="I30" s="15">
        <f t="shared" si="0"/>
        <v>40.013371041166529</v>
      </c>
      <c r="J30" s="34">
        <f t="shared" si="17"/>
        <v>87.937766986005713</v>
      </c>
      <c r="K30" s="34">
        <f t="shared" si="1"/>
        <v>1.28</v>
      </c>
      <c r="L30" s="34">
        <f t="shared" si="18"/>
        <v>0.92646895897688852</v>
      </c>
      <c r="M30" s="40">
        <f t="shared" si="9"/>
        <v>0.3535310410231115</v>
      </c>
      <c r="N30" s="44">
        <f t="shared" si="2"/>
        <v>1E-4</v>
      </c>
      <c r="O30" s="44">
        <f t="shared" si="10"/>
        <v>3.5353104102311154E-5</v>
      </c>
      <c r="P30" s="14">
        <f t="shared" si="3"/>
        <v>115.06891017793595</v>
      </c>
      <c r="Q30" s="44">
        <f t="shared" si="19"/>
        <v>4.0680431604600614E-3</v>
      </c>
      <c r="R30" s="34">
        <f t="shared" si="20"/>
        <v>88.295501617539259</v>
      </c>
      <c r="S30" s="52">
        <f t="shared" si="4"/>
        <v>-1.4145968719027628</v>
      </c>
      <c r="T30" s="34">
        <f t="shared" si="21"/>
        <v>114.49673249091747</v>
      </c>
      <c r="U30" s="14">
        <f t="shared" si="5"/>
        <v>0.94738288206541688</v>
      </c>
      <c r="V30">
        <f t="shared" si="22"/>
        <v>108.47224441431845</v>
      </c>
      <c r="W30">
        <f t="shared" si="6"/>
        <v>-3.5353104102311154E-5</v>
      </c>
      <c r="X30" s="44">
        <f t="shared" si="23"/>
        <v>2.7105054312137611E-20</v>
      </c>
      <c r="Y30" s="44">
        <f t="shared" si="24"/>
        <v>1.0839957659191413</v>
      </c>
      <c r="Z30">
        <f>Y30/(H30*MPa_to_kPa)</f>
        <v>9.3519397273589048E-7</v>
      </c>
      <c r="AA30" s="43">
        <f t="shared" si="25"/>
        <v>2.267627374851961E-3</v>
      </c>
    </row>
    <row r="31" spans="1:27">
      <c r="A31" s="74">
        <f t="shared" si="11"/>
        <v>23</v>
      </c>
      <c r="B31" s="40">
        <f t="shared" si="12"/>
        <v>0.2267627374851961</v>
      </c>
      <c r="C31" s="51">
        <f t="shared" si="13"/>
        <v>2.7105054312137611E-18</v>
      </c>
      <c r="D31" s="34">
        <f t="shared" si="14"/>
        <v>114.49673249091747</v>
      </c>
      <c r="E31" s="34">
        <f t="shared" si="15"/>
        <v>108.47224441431845</v>
      </c>
      <c r="F31" s="14">
        <f t="shared" si="16"/>
        <v>0.72603365266903919</v>
      </c>
      <c r="G31" s="14">
        <f t="shared" si="7"/>
        <v>-1.1319933094787953E-2</v>
      </c>
      <c r="H31" s="15">
        <f t="shared" si="8"/>
        <v>1144.9673249091747</v>
      </c>
      <c r="I31" s="15">
        <f t="shared" si="0"/>
        <v>39.525042679993625</v>
      </c>
      <c r="J31" s="34">
        <f t="shared" si="17"/>
        <v>88.295501617539259</v>
      </c>
      <c r="K31" s="34">
        <f t="shared" si="1"/>
        <v>1.28</v>
      </c>
      <c r="L31" s="34">
        <f t="shared" si="18"/>
        <v>0.94738288206541699</v>
      </c>
      <c r="M31" s="40">
        <f t="shared" si="9"/>
        <v>0.33261711793458304</v>
      </c>
      <c r="N31" s="44">
        <f t="shared" si="2"/>
        <v>1E-4</v>
      </c>
      <c r="O31" s="44">
        <f t="shared" si="10"/>
        <v>3.3261711793458307E-5</v>
      </c>
      <c r="P31" s="14">
        <f t="shared" si="3"/>
        <v>115.06891017793595</v>
      </c>
      <c r="Q31" s="44">
        <f t="shared" si="19"/>
        <v>3.8273889267258468E-3</v>
      </c>
      <c r="R31" s="34">
        <f t="shared" si="20"/>
        <v>88.633442842709925</v>
      </c>
      <c r="S31" s="52">
        <f t="shared" si="4"/>
        <v>-1.3146705782460868</v>
      </c>
      <c r="T31" s="34">
        <f t="shared" si="21"/>
        <v>113.18206191267139</v>
      </c>
      <c r="U31" s="14">
        <f t="shared" si="5"/>
        <v>0.96705479112875015</v>
      </c>
      <c r="V31">
        <f t="shared" si="22"/>
        <v>109.4532552424797</v>
      </c>
      <c r="W31">
        <f t="shared" si="6"/>
        <v>-3.3261711793458307E-5</v>
      </c>
      <c r="X31" s="44">
        <f t="shared" si="23"/>
        <v>2.7105054312137611E-20</v>
      </c>
      <c r="Y31" s="44">
        <f t="shared" si="24"/>
        <v>0.98101082816124574</v>
      </c>
      <c r="Z31">
        <f>Y31/(H31*MPa_to_kPa)</f>
        <v>8.5680246660232422E-7</v>
      </c>
      <c r="AA31" s="43">
        <f t="shared" si="25"/>
        <v>2.3684841773185632E-3</v>
      </c>
    </row>
    <row r="32" spans="1:27">
      <c r="A32" s="74">
        <f t="shared" si="11"/>
        <v>24</v>
      </c>
      <c r="B32" s="40">
        <f t="shared" si="12"/>
        <v>0.23684841773185633</v>
      </c>
      <c r="C32" s="51">
        <f t="shared" si="13"/>
        <v>2.7105054312137611E-18</v>
      </c>
      <c r="D32" s="34">
        <f t="shared" si="14"/>
        <v>113.18206191267139</v>
      </c>
      <c r="E32" s="34">
        <f t="shared" si="15"/>
        <v>109.4532552424797</v>
      </c>
      <c r="F32" s="14">
        <f t="shared" si="16"/>
        <v>0.72603365266903919</v>
      </c>
      <c r="G32" s="14">
        <f t="shared" si="7"/>
        <v>-1.1552243861358093E-2</v>
      </c>
      <c r="H32" s="15">
        <f t="shared" si="8"/>
        <v>1131.8206191267138</v>
      </c>
      <c r="I32" s="15">
        <f t="shared" si="0"/>
        <v>39.071209547948307</v>
      </c>
      <c r="J32" s="34">
        <f t="shared" si="17"/>
        <v>88.633442842709925</v>
      </c>
      <c r="K32" s="34">
        <f t="shared" si="1"/>
        <v>1.28</v>
      </c>
      <c r="L32" s="34">
        <f t="shared" si="18"/>
        <v>0.96705479112875015</v>
      </c>
      <c r="M32" s="40">
        <f t="shared" si="9"/>
        <v>0.31294520887124988</v>
      </c>
      <c r="N32" s="44">
        <f t="shared" si="2"/>
        <v>1E-4</v>
      </c>
      <c r="O32" s="44">
        <f t="shared" si="10"/>
        <v>3.1294520887124987E-5</v>
      </c>
      <c r="P32" s="14">
        <f t="shared" si="3"/>
        <v>115.06891017793595</v>
      </c>
      <c r="Q32" s="44">
        <f t="shared" si="19"/>
        <v>3.6010264130221254E-3</v>
      </c>
      <c r="R32" s="34">
        <f t="shared" si="20"/>
        <v>88.952614211463612</v>
      </c>
      <c r="S32" s="52">
        <f t="shared" si="4"/>
        <v>-1.2227147832835055</v>
      </c>
      <c r="T32" s="34">
        <f t="shared" si="21"/>
        <v>111.95934712938788</v>
      </c>
      <c r="U32" s="14">
        <f t="shared" si="5"/>
        <v>0.98555900160996601</v>
      </c>
      <c r="V32">
        <f t="shared" si="22"/>
        <v>110.34254237774313</v>
      </c>
      <c r="W32">
        <f t="shared" si="6"/>
        <v>-3.1294520887124987E-5</v>
      </c>
      <c r="X32" s="44">
        <f t="shared" si="23"/>
        <v>2.7105054312137611E-20</v>
      </c>
      <c r="Y32" s="44">
        <f t="shared" si="24"/>
        <v>0.88928713526343017</v>
      </c>
      <c r="Z32">
        <f>Y32/(H32*MPa_to_kPa)</f>
        <v>7.8571384920481765E-7</v>
      </c>
      <c r="AA32" s="43">
        <f t="shared" si="25"/>
        <v>2.4692698911677681E-3</v>
      </c>
    </row>
    <row r="33" spans="1:27">
      <c r="A33" s="74">
        <f t="shared" si="11"/>
        <v>25</v>
      </c>
      <c r="B33" s="40">
        <f t="shared" si="12"/>
        <v>0.24692698911677682</v>
      </c>
      <c r="C33" s="51">
        <f t="shared" si="13"/>
        <v>2.7105054312137611E-18</v>
      </c>
      <c r="D33" s="34">
        <f t="shared" si="14"/>
        <v>111.95934712938788</v>
      </c>
      <c r="E33" s="34">
        <f t="shared" si="15"/>
        <v>110.34254237774313</v>
      </c>
      <c r="F33" s="14">
        <f t="shared" si="16"/>
        <v>0.72603365266903919</v>
      </c>
      <c r="G33" s="14">
        <f t="shared" si="7"/>
        <v>-1.1770665067739451E-2</v>
      </c>
      <c r="H33" s="15">
        <f t="shared" si="8"/>
        <v>1119.5934712938788</v>
      </c>
      <c r="I33" s="15">
        <f t="shared" si="0"/>
        <v>38.649120175235652</v>
      </c>
      <c r="J33" s="34">
        <f t="shared" si="17"/>
        <v>88.952614211463612</v>
      </c>
      <c r="K33" s="34">
        <f t="shared" si="1"/>
        <v>1.28</v>
      </c>
      <c r="L33" s="34">
        <f t="shared" si="18"/>
        <v>0.98555900160996601</v>
      </c>
      <c r="M33" s="40">
        <f t="shared" si="9"/>
        <v>0.29444099839003401</v>
      </c>
      <c r="N33" s="44">
        <f t="shared" si="2"/>
        <v>1E-4</v>
      </c>
      <c r="O33" s="44">
        <f t="shared" si="10"/>
        <v>2.9444099839003402E-5</v>
      </c>
      <c r="P33" s="14">
        <f t="shared" si="3"/>
        <v>115.06891017793595</v>
      </c>
      <c r="Q33" s="44">
        <f t="shared" si="19"/>
        <v>3.3881004796444607E-3</v>
      </c>
      <c r="R33" s="34">
        <f t="shared" si="20"/>
        <v>89.253994606339106</v>
      </c>
      <c r="S33" s="52">
        <f t="shared" si="4"/>
        <v>-1.1379885531292793</v>
      </c>
      <c r="T33" s="34">
        <f t="shared" si="21"/>
        <v>110.8213585762586</v>
      </c>
      <c r="U33" s="14">
        <f t="shared" si="5"/>
        <v>1.0029653177374591</v>
      </c>
      <c r="V33">
        <f t="shared" si="22"/>
        <v>111.1499791165341</v>
      </c>
      <c r="W33">
        <f t="shared" si="6"/>
        <v>-2.9444099839003406E-5</v>
      </c>
      <c r="X33" s="44">
        <f t="shared" si="23"/>
        <v>2.3716922523120409E-20</v>
      </c>
      <c r="Y33" s="44">
        <f t="shared" si="24"/>
        <v>0.80743673879096889</v>
      </c>
      <c r="Z33">
        <f>Y33/(H33*MPa_to_kPa)</f>
        <v>7.2118743052140152E-7</v>
      </c>
      <c r="AA33" s="43">
        <f t="shared" si="25"/>
        <v>2.5699910785982895E-3</v>
      </c>
    </row>
    <row r="34" spans="1:27">
      <c r="A34" s="74">
        <f t="shared" si="11"/>
        <v>26</v>
      </c>
      <c r="B34" s="40">
        <f t="shared" si="12"/>
        <v>0.25699910785982893</v>
      </c>
      <c r="C34" s="51">
        <f t="shared" si="13"/>
        <v>2.3716922523120409E-18</v>
      </c>
      <c r="D34" s="34">
        <f t="shared" si="14"/>
        <v>110.8213585762586</v>
      </c>
      <c r="E34" s="34">
        <f t="shared" si="15"/>
        <v>111.1499791165341</v>
      </c>
      <c r="F34" s="14">
        <f t="shared" si="16"/>
        <v>0.72603365266903919</v>
      </c>
      <c r="G34" s="14">
        <f t="shared" si="7"/>
        <v>-1.1976038574750955E-2</v>
      </c>
      <c r="H34" s="15">
        <f t="shared" si="8"/>
        <v>1108.213585762586</v>
      </c>
      <c r="I34" s="15">
        <f t="shared" si="0"/>
        <v>38.256278867424996</v>
      </c>
      <c r="J34" s="34">
        <f t="shared" si="17"/>
        <v>89.253994606339106</v>
      </c>
      <c r="K34" s="34">
        <f t="shared" si="1"/>
        <v>1.28</v>
      </c>
      <c r="L34" s="34">
        <f t="shared" si="18"/>
        <v>1.0029653177374591</v>
      </c>
      <c r="M34" s="40">
        <f t="shared" si="9"/>
        <v>0.27703468226254091</v>
      </c>
      <c r="N34" s="44">
        <f t="shared" si="2"/>
        <v>1E-4</v>
      </c>
      <c r="O34" s="44">
        <f t="shared" si="10"/>
        <v>2.7703468226254093E-5</v>
      </c>
      <c r="P34" s="14">
        <f t="shared" si="3"/>
        <v>115.06891017793595</v>
      </c>
      <c r="Q34" s="44">
        <f t="shared" si="19"/>
        <v>3.1878078969441348E-3</v>
      </c>
      <c r="R34" s="34">
        <f t="shared" si="20"/>
        <v>89.538519195178992</v>
      </c>
      <c r="S34" s="52">
        <f t="shared" si="4"/>
        <v>-1.0598316060584243</v>
      </c>
      <c r="T34" s="34">
        <f t="shared" si="21"/>
        <v>109.76152697020018</v>
      </c>
      <c r="U34" s="14">
        <f t="shared" si="5"/>
        <v>1.0193393138953386</v>
      </c>
      <c r="V34">
        <f t="shared" si="22"/>
        <v>111.88423959390856</v>
      </c>
      <c r="W34">
        <f t="shared" si="6"/>
        <v>-2.7703468226254093E-5</v>
      </c>
      <c r="X34" s="44">
        <f t="shared" si="23"/>
        <v>2.3716922523120409E-20</v>
      </c>
      <c r="Y34" s="44">
        <f t="shared" si="24"/>
        <v>0.73426047737446254</v>
      </c>
      <c r="Z34">
        <f>Y34/(H34*MPa_to_kPa)</f>
        <v>6.6256224143760322E-7</v>
      </c>
      <c r="AA34" s="43">
        <f t="shared" si="25"/>
        <v>2.670653640839727E-3</v>
      </c>
    </row>
    <row r="35" spans="1:27">
      <c r="A35" s="74">
        <f t="shared" si="11"/>
        <v>27</v>
      </c>
      <c r="B35" s="40">
        <f t="shared" si="12"/>
        <v>0.26706536408397269</v>
      </c>
      <c r="C35" s="51">
        <f t="shared" si="13"/>
        <v>2.3716922523120409E-18</v>
      </c>
      <c r="D35" s="34">
        <f t="shared" si="14"/>
        <v>109.76152697020018</v>
      </c>
      <c r="E35" s="34">
        <f t="shared" si="15"/>
        <v>111.88423959390856</v>
      </c>
      <c r="F35" s="14">
        <f t="shared" si="16"/>
        <v>0.72603365266903919</v>
      </c>
      <c r="G35" s="14">
        <f t="shared" si="7"/>
        <v>-1.2169153892169264E-2</v>
      </c>
      <c r="H35" s="15">
        <f t="shared" si="8"/>
        <v>1097.6152697020018</v>
      </c>
      <c r="I35" s="15">
        <f t="shared" si="0"/>
        <v>37.890417863781181</v>
      </c>
      <c r="J35" s="34">
        <f t="shared" si="17"/>
        <v>89.538519195178992</v>
      </c>
      <c r="K35" s="34">
        <f t="shared" si="1"/>
        <v>1.28</v>
      </c>
      <c r="L35" s="34">
        <f t="shared" si="18"/>
        <v>1.0193393138953386</v>
      </c>
      <c r="M35" s="40">
        <f t="shared" si="9"/>
        <v>0.26066068610466142</v>
      </c>
      <c r="N35" s="44">
        <f t="shared" si="2"/>
        <v>1E-4</v>
      </c>
      <c r="O35" s="44">
        <f t="shared" si="10"/>
        <v>2.6066068610466142E-5</v>
      </c>
      <c r="P35" s="14">
        <f t="shared" si="3"/>
        <v>115.06891017793595</v>
      </c>
      <c r="Q35" s="44">
        <f t="shared" si="19"/>
        <v>2.9993941076296442E-3</v>
      </c>
      <c r="R35" s="34">
        <f t="shared" si="20"/>
        <v>89.807080502058895</v>
      </c>
      <c r="S35" s="52">
        <f t="shared" si="4"/>
        <v>-0.98765423171655209</v>
      </c>
      <c r="T35" s="34">
        <f t="shared" si="21"/>
        <v>108.77387273848363</v>
      </c>
      <c r="U35" s="14">
        <f t="shared" si="5"/>
        <v>1.0347425975670737</v>
      </c>
      <c r="V35">
        <f t="shared" si="22"/>
        <v>112.55295962484885</v>
      </c>
      <c r="W35">
        <f t="shared" si="6"/>
        <v>-2.6066068610466142E-5</v>
      </c>
      <c r="X35" s="44">
        <f t="shared" si="23"/>
        <v>2.3716922523120409E-20</v>
      </c>
      <c r="Y35" s="44">
        <f t="shared" si="24"/>
        <v>0.66872003094029253</v>
      </c>
      <c r="Z35">
        <f>Y35/(H35*MPa_to_kPa)</f>
        <v>6.0924811215668253E-7</v>
      </c>
      <c r="AA35" s="43">
        <f t="shared" si="25"/>
        <v>2.7712628889518839E-3</v>
      </c>
    </row>
    <row r="36" spans="1:27">
      <c r="A36" s="74">
        <f t="shared" si="11"/>
        <v>28</v>
      </c>
      <c r="B36" s="40">
        <f t="shared" si="12"/>
        <v>0.27712628889518837</v>
      </c>
      <c r="C36" s="51">
        <f t="shared" si="13"/>
        <v>2.3716922523120409E-18</v>
      </c>
      <c r="D36" s="34">
        <f t="shared" si="14"/>
        <v>108.77387273848363</v>
      </c>
      <c r="E36" s="34">
        <f t="shared" si="15"/>
        <v>112.55295962484885</v>
      </c>
      <c r="F36" s="14">
        <f t="shared" si="16"/>
        <v>0.72603365266903919</v>
      </c>
      <c r="G36" s="14">
        <f t="shared" si="7"/>
        <v>-1.235075158780176E-2</v>
      </c>
      <c r="H36" s="15">
        <f t="shared" si="8"/>
        <v>1087.7387273848362</v>
      </c>
      <c r="I36" s="15">
        <f t="shared" si="0"/>
        <v>37.549472975552419</v>
      </c>
      <c r="J36" s="34">
        <f t="shared" si="17"/>
        <v>89.807080502058895</v>
      </c>
      <c r="K36" s="34">
        <f t="shared" si="1"/>
        <v>1.28</v>
      </c>
      <c r="L36" s="34">
        <f t="shared" si="18"/>
        <v>1.0347425975670737</v>
      </c>
      <c r="M36" s="40">
        <f t="shared" si="9"/>
        <v>0.24525740243292637</v>
      </c>
      <c r="N36" s="44">
        <f t="shared" si="2"/>
        <v>1E-4</v>
      </c>
      <c r="O36" s="44">
        <f t="shared" si="10"/>
        <v>2.4525740243292637E-5</v>
      </c>
      <c r="P36" s="14">
        <f t="shared" si="3"/>
        <v>115.06891017793595</v>
      </c>
      <c r="Q36" s="44">
        <f t="shared" si="19"/>
        <v>2.8221502011028295E-3</v>
      </c>
      <c r="R36" s="34">
        <f t="shared" si="20"/>
        <v>90.060529572358234</v>
      </c>
      <c r="S36" s="52">
        <f t="shared" si="4"/>
        <v>-0.92092862047093527</v>
      </c>
      <c r="T36" s="34">
        <f t="shared" si="21"/>
        <v>107.8529441180127</v>
      </c>
      <c r="U36" s="14">
        <f t="shared" si="5"/>
        <v>1.0492330551609645</v>
      </c>
      <c r="V36">
        <f t="shared" si="22"/>
        <v>113.16287406504725</v>
      </c>
      <c r="W36">
        <f t="shared" si="6"/>
        <v>-2.4525740243292637E-5</v>
      </c>
      <c r="X36" s="44">
        <f t="shared" si="23"/>
        <v>2.3716922523120409E-20</v>
      </c>
      <c r="Y36" s="44">
        <f t="shared" si="24"/>
        <v>0.60991444019839491</v>
      </c>
      <c r="Z36">
        <f>Y36/(H36*MPa_to_kPa)</f>
        <v>5.6071777610121852E-7</v>
      </c>
      <c r="AA36" s="43">
        <f t="shared" si="25"/>
        <v>2.871823606727985E-3</v>
      </c>
    </row>
    <row r="37" spans="1:27">
      <c r="A37" s="74">
        <f t="shared" si="11"/>
        <v>29</v>
      </c>
      <c r="B37" s="40">
        <f t="shared" si="12"/>
        <v>0.28718236067279851</v>
      </c>
      <c r="C37" s="51">
        <f t="shared" si="13"/>
        <v>2.3716922523120409E-18</v>
      </c>
      <c r="D37" s="34">
        <f t="shared" si="14"/>
        <v>107.8529441180127</v>
      </c>
      <c r="E37" s="34">
        <f t="shared" si="15"/>
        <v>113.16287406504725</v>
      </c>
      <c r="F37" s="14">
        <f t="shared" si="16"/>
        <v>0.72603365266903919</v>
      </c>
      <c r="G37" s="14">
        <f t="shared" si="7"/>
        <v>-1.2521526456861108E-2</v>
      </c>
      <c r="H37" s="15">
        <f t="shared" si="8"/>
        <v>1078.5294411801269</v>
      </c>
      <c r="I37" s="15">
        <f t="shared" si="0"/>
        <v>37.231562217424646</v>
      </c>
      <c r="J37" s="34">
        <f t="shared" si="17"/>
        <v>90.060529572358234</v>
      </c>
      <c r="K37" s="34">
        <f t="shared" si="1"/>
        <v>1.28</v>
      </c>
      <c r="L37" s="34">
        <f t="shared" si="18"/>
        <v>1.0492330551609645</v>
      </c>
      <c r="M37" s="40">
        <f t="shared" si="9"/>
        <v>0.23076694483903548</v>
      </c>
      <c r="N37" s="44">
        <f t="shared" si="2"/>
        <v>1E-4</v>
      </c>
      <c r="O37" s="44">
        <f t="shared" si="10"/>
        <v>2.3076694483903549E-5</v>
      </c>
      <c r="P37" s="14">
        <f t="shared" si="3"/>
        <v>115.06891017793595</v>
      </c>
      <c r="Q37" s="44">
        <f t="shared" si="19"/>
        <v>2.6554100847719672E-3</v>
      </c>
      <c r="R37" s="34">
        <f t="shared" si="20"/>
        <v>90.299677210824584</v>
      </c>
      <c r="S37" s="52">
        <f t="shared" si="4"/>
        <v>-0.85918138644995512</v>
      </c>
      <c r="T37" s="34">
        <f t="shared" si="21"/>
        <v>106.99376273156274</v>
      </c>
      <c r="U37" s="14">
        <f t="shared" si="5"/>
        <v>1.062865081921448</v>
      </c>
      <c r="V37">
        <f t="shared" si="22"/>
        <v>113.7199343907664</v>
      </c>
      <c r="W37">
        <f t="shared" si="6"/>
        <v>-2.3076694483903549E-5</v>
      </c>
      <c r="X37" s="44">
        <f t="shared" si="23"/>
        <v>2.3716922523120409E-20</v>
      </c>
      <c r="Y37" s="44">
        <f t="shared" si="24"/>
        <v>0.55706032571914932</v>
      </c>
      <c r="Z37">
        <f>Y37/(H37*MPa_to_kPa)</f>
        <v>5.1649987886247577E-7</v>
      </c>
      <c r="AA37" s="43">
        <f t="shared" si="25"/>
        <v>2.9723401066068474E-3</v>
      </c>
    </row>
    <row r="38" spans="1:27">
      <c r="A38" s="74">
        <f t="shared" si="11"/>
        <v>30</v>
      </c>
      <c r="B38" s="40">
        <f t="shared" si="12"/>
        <v>0.29723401066068472</v>
      </c>
      <c r="C38" s="51">
        <f t="shared" si="13"/>
        <v>2.3716922523120409E-18</v>
      </c>
      <c r="D38" s="34">
        <f t="shared" si="14"/>
        <v>106.99376273156274</v>
      </c>
      <c r="E38" s="34">
        <f t="shared" si="15"/>
        <v>113.7199343907664</v>
      </c>
      <c r="F38" s="14">
        <f t="shared" si="16"/>
        <v>0.72603365266903919</v>
      </c>
      <c r="G38" s="14">
        <f t="shared" si="7"/>
        <v>-1.2682130470499839E-2</v>
      </c>
      <c r="H38" s="15">
        <f t="shared" si="8"/>
        <v>1069.9376273156274</v>
      </c>
      <c r="I38" s="15">
        <f t="shared" si="0"/>
        <v>36.934967020072747</v>
      </c>
      <c r="J38" s="34">
        <f t="shared" si="17"/>
        <v>90.299677210824584</v>
      </c>
      <c r="K38" s="34">
        <f t="shared" si="1"/>
        <v>1.28</v>
      </c>
      <c r="L38" s="34">
        <f t="shared" si="18"/>
        <v>1.062865081921448</v>
      </c>
      <c r="M38" s="40">
        <f t="shared" si="9"/>
        <v>0.21713491807855201</v>
      </c>
      <c r="N38" s="44">
        <f t="shared" si="2"/>
        <v>1E-4</v>
      </c>
      <c r="O38" s="44">
        <f t="shared" si="10"/>
        <v>2.17134918078552E-5</v>
      </c>
      <c r="P38" s="14">
        <f t="shared" si="3"/>
        <v>115.06891017793595</v>
      </c>
      <c r="Q38" s="44">
        <f t="shared" si="19"/>
        <v>2.4985478384874382E-3</v>
      </c>
      <c r="R38" s="34">
        <f t="shared" si="20"/>
        <v>90.5252952741358</v>
      </c>
      <c r="S38" s="52">
        <f t="shared" si="4"/>
        <v>-0.8019871038137516</v>
      </c>
      <c r="T38" s="34">
        <f t="shared" si="21"/>
        <v>106.19177562774898</v>
      </c>
      <c r="U38" s="14">
        <f t="shared" si="5"/>
        <v>1.0756897970353361</v>
      </c>
      <c r="V38">
        <f t="shared" si="22"/>
        <v>114.22940957183525</v>
      </c>
      <c r="W38">
        <f t="shared" si="6"/>
        <v>-2.17134918078552E-5</v>
      </c>
      <c r="X38" s="44">
        <f t="shared" si="23"/>
        <v>2.3716922523120409E-20</v>
      </c>
      <c r="Y38" s="44">
        <f t="shared" si="24"/>
        <v>0.5094751810688507</v>
      </c>
      <c r="Z38">
        <f>Y38/(H38*MPa_to_kPa)</f>
        <v>4.7617278620911375E-7</v>
      </c>
      <c r="AA38" s="43">
        <f t="shared" si="25"/>
        <v>3.0728162793930563E-3</v>
      </c>
    </row>
    <row r="39" spans="1:27">
      <c r="A39" s="74">
        <f t="shared" si="11"/>
        <v>31</v>
      </c>
      <c r="B39" s="40">
        <f t="shared" si="12"/>
        <v>0.30728162793930563</v>
      </c>
      <c r="C39" s="51">
        <f t="shared" si="13"/>
        <v>2.3716922523120409E-18</v>
      </c>
      <c r="D39" s="34">
        <f t="shared" si="14"/>
        <v>106.19177562774898</v>
      </c>
      <c r="E39" s="34">
        <f t="shared" si="15"/>
        <v>114.22940957183525</v>
      </c>
      <c r="F39" s="14">
        <f t="shared" si="16"/>
        <v>0.72603365266903919</v>
      </c>
      <c r="G39" s="14">
        <f t="shared" si="7"/>
        <v>-1.2833175520659859E-2</v>
      </c>
      <c r="H39" s="15">
        <f t="shared" si="8"/>
        <v>1061.9177562774898</v>
      </c>
      <c r="I39" s="15">
        <f t="shared" si="0"/>
        <v>36.658115674034924</v>
      </c>
      <c r="J39" s="34">
        <f t="shared" si="17"/>
        <v>90.5252952741358</v>
      </c>
      <c r="K39" s="34">
        <f t="shared" si="1"/>
        <v>1.28</v>
      </c>
      <c r="L39" s="34">
        <f t="shared" si="18"/>
        <v>1.0756897970353361</v>
      </c>
      <c r="M39" s="40">
        <f t="shared" si="9"/>
        <v>0.20431020296466396</v>
      </c>
      <c r="N39" s="44">
        <f t="shared" si="2"/>
        <v>1E-4</v>
      </c>
      <c r="O39" s="44">
        <f t="shared" si="10"/>
        <v>2.0431020296466396E-5</v>
      </c>
      <c r="P39" s="14">
        <f t="shared" si="3"/>
        <v>115.06891017793595</v>
      </c>
      <c r="Q39" s="44">
        <f t="shared" si="19"/>
        <v>2.3509752393376781E-3</v>
      </c>
      <c r="R39" s="34">
        <f t="shared" si="20"/>
        <v>90.738118001859021</v>
      </c>
      <c r="S39" s="52">
        <f t="shared" si="4"/>
        <v>-0.74896270536642051</v>
      </c>
      <c r="T39" s="34">
        <f t="shared" si="21"/>
        <v>105.44281292238256</v>
      </c>
      <c r="U39" s="14">
        <f t="shared" si="5"/>
        <v>1.0877552449557848</v>
      </c>
      <c r="V39">
        <f t="shared" si="22"/>
        <v>114.69597279921322</v>
      </c>
      <c r="W39">
        <f t="shared" si="6"/>
        <v>-2.0431020296466396E-5</v>
      </c>
      <c r="X39" s="44">
        <f t="shared" si="23"/>
        <v>2.3716922523120409E-20</v>
      </c>
      <c r="Y39" s="44">
        <f t="shared" si="24"/>
        <v>0.46656322737797495</v>
      </c>
      <c r="Z39">
        <f>Y39/(H39*MPa_to_kPa)</f>
        <v>4.3935909783964215E-7</v>
      </c>
      <c r="AA39" s="43">
        <f t="shared" si="25"/>
        <v>3.1732556384908958E-3</v>
      </c>
    </row>
    <row r="40" spans="1:27">
      <c r="A40" s="74">
        <f t="shared" si="11"/>
        <v>32</v>
      </c>
      <c r="B40" s="40">
        <f t="shared" si="12"/>
        <v>0.31732556384908961</v>
      </c>
      <c r="C40" s="51">
        <f t="shared" si="13"/>
        <v>2.3716922523120409E-18</v>
      </c>
      <c r="D40" s="34">
        <f t="shared" si="14"/>
        <v>105.44281292238256</v>
      </c>
      <c r="E40" s="34">
        <f t="shared" si="15"/>
        <v>114.69597279921322</v>
      </c>
      <c r="F40" s="14">
        <f t="shared" si="16"/>
        <v>0.72603365266903919</v>
      </c>
      <c r="G40" s="14">
        <f t="shared" si="7"/>
        <v>-1.2975235976865203E-2</v>
      </c>
      <c r="H40" s="15">
        <f t="shared" si="8"/>
        <v>1054.4281292238256</v>
      </c>
      <c r="I40" s="15">
        <f t="shared" si="0"/>
        <v>36.399568707223629</v>
      </c>
      <c r="J40" s="34">
        <f t="shared" si="17"/>
        <v>90.738118001859021</v>
      </c>
      <c r="K40" s="34">
        <f t="shared" si="1"/>
        <v>1.28</v>
      </c>
      <c r="L40" s="34">
        <f t="shared" si="18"/>
        <v>1.0877552449557848</v>
      </c>
      <c r="M40" s="40">
        <f t="shared" si="9"/>
        <v>0.19224475504421523</v>
      </c>
      <c r="N40" s="44">
        <f t="shared" si="2"/>
        <v>1E-4</v>
      </c>
      <c r="O40" s="44">
        <f t="shared" si="10"/>
        <v>1.9224475504421524E-5</v>
      </c>
      <c r="P40" s="14">
        <f t="shared" si="3"/>
        <v>115.06891017793595</v>
      </c>
      <c r="Q40" s="44">
        <f t="shared" si="19"/>
        <v>2.2121394450362103E-3</v>
      </c>
      <c r="R40" s="34">
        <f t="shared" si="20"/>
        <v>90.938843371859292</v>
      </c>
      <c r="S40" s="52">
        <f t="shared" si="4"/>
        <v>-0.69976261698352882</v>
      </c>
      <c r="T40" s="34">
        <f t="shared" si="21"/>
        <v>104.74305030539902</v>
      </c>
      <c r="U40" s="14">
        <f t="shared" si="5"/>
        <v>1.0991065838881953</v>
      </c>
      <c r="V40">
        <f t="shared" si="22"/>
        <v>115.12377620719651</v>
      </c>
      <c r="W40">
        <f t="shared" si="6"/>
        <v>-1.922447550442152E-5</v>
      </c>
      <c r="X40" s="44">
        <f t="shared" si="23"/>
        <v>2.7105054312137611E-20</v>
      </c>
      <c r="Y40" s="44">
        <f t="shared" si="24"/>
        <v>0.42780340798329064</v>
      </c>
      <c r="Z40">
        <f>Y40/(H40*MPa_to_kPa)</f>
        <v>4.0572078468562928E-7</v>
      </c>
      <c r="AA40" s="43">
        <f t="shared" si="25"/>
        <v>3.2736613592755813E-3</v>
      </c>
    </row>
    <row r="41" spans="1:27">
      <c r="A41" s="74">
        <f t="shared" si="11"/>
        <v>33</v>
      </c>
      <c r="B41" s="40">
        <f t="shared" si="12"/>
        <v>0.32736613592755814</v>
      </c>
      <c r="C41" s="51">
        <f t="shared" si="13"/>
        <v>2.7105054312137611E-18</v>
      </c>
      <c r="D41" s="34">
        <f t="shared" si="14"/>
        <v>104.74305030539902</v>
      </c>
      <c r="E41" s="34">
        <f t="shared" si="15"/>
        <v>115.12377620719651</v>
      </c>
      <c r="F41" s="14">
        <f t="shared" si="16"/>
        <v>0.72603365266903919</v>
      </c>
      <c r="G41" s="14">
        <f t="shared" si="7"/>
        <v>-1.3108851069216101E-2</v>
      </c>
      <c r="H41" s="15">
        <f t="shared" si="8"/>
        <v>1047.4305030539904</v>
      </c>
      <c r="I41" s="15">
        <f t="shared" si="0"/>
        <v>36.15800594206496</v>
      </c>
      <c r="J41" s="34">
        <f t="shared" si="17"/>
        <v>90.938843371859292</v>
      </c>
      <c r="K41" s="34">
        <f t="shared" si="1"/>
        <v>1.28</v>
      </c>
      <c r="L41" s="34">
        <f t="shared" si="18"/>
        <v>1.0991065838881953</v>
      </c>
      <c r="M41" s="40">
        <f t="shared" si="9"/>
        <v>0.18089341611180476</v>
      </c>
      <c r="N41" s="44">
        <f t="shared" si="2"/>
        <v>1E-4</v>
      </c>
      <c r="O41" s="44">
        <f t="shared" si="10"/>
        <v>1.8089341611180477E-5</v>
      </c>
      <c r="P41" s="14">
        <f t="shared" si="3"/>
        <v>115.06891017793595</v>
      </c>
      <c r="Q41" s="44">
        <f t="shared" si="19"/>
        <v>2.0815208250349257E-3</v>
      </c>
      <c r="R41" s="34">
        <f t="shared" si="20"/>
        <v>91.128134468142406</v>
      </c>
      <c r="S41" s="52">
        <f t="shared" si="4"/>
        <v>-0.65407452146510658</v>
      </c>
      <c r="T41" s="34">
        <f t="shared" si="21"/>
        <v>104.08897578393392</v>
      </c>
      <c r="U41" s="14">
        <f t="shared" si="5"/>
        <v>1.1097862623105941</v>
      </c>
      <c r="V41">
        <f t="shared" si="22"/>
        <v>115.51651538298997</v>
      </c>
      <c r="W41">
        <f t="shared" si="6"/>
        <v>-1.8089341611180474E-5</v>
      </c>
      <c r="X41" s="44">
        <f t="shared" si="23"/>
        <v>3.0493186101154812E-20</v>
      </c>
      <c r="Y41" s="44">
        <f t="shared" si="24"/>
        <v>0.39273917579345152</v>
      </c>
      <c r="Z41">
        <f>Y41/(H41*MPa_to_kPa)</f>
        <v>3.7495487733872838E-7</v>
      </c>
      <c r="AA41" s="43">
        <f t="shared" si="25"/>
        <v>3.3740363141529202E-3</v>
      </c>
    </row>
    <row r="42" spans="1:27">
      <c r="A42" s="74">
        <f t="shared" si="11"/>
        <v>34</v>
      </c>
      <c r="B42" s="40">
        <f t="shared" si="12"/>
        <v>0.337403631415292</v>
      </c>
      <c r="C42" s="51">
        <f t="shared" si="13"/>
        <v>3.0493186101154812E-18</v>
      </c>
      <c r="D42" s="34">
        <f t="shared" si="14"/>
        <v>104.08897578393392</v>
      </c>
      <c r="E42" s="34">
        <f t="shared" si="15"/>
        <v>115.51651538298997</v>
      </c>
      <c r="F42" s="14">
        <f t="shared" si="16"/>
        <v>0.72603365266903919</v>
      </c>
      <c r="G42" s="14">
        <f t="shared" si="7"/>
        <v>-1.3234527110610307E-2</v>
      </c>
      <c r="H42" s="15">
        <f t="shared" si="8"/>
        <v>1040.8897578393392</v>
      </c>
      <c r="I42" s="15">
        <f t="shared" si="0"/>
        <v>35.932215014984521</v>
      </c>
      <c r="J42" s="34">
        <f t="shared" si="17"/>
        <v>91.128134468142406</v>
      </c>
      <c r="K42" s="34">
        <f t="shared" si="1"/>
        <v>1.28</v>
      </c>
      <c r="L42" s="34">
        <f t="shared" si="18"/>
        <v>1.1097862623105941</v>
      </c>
      <c r="M42" s="40">
        <f t="shared" si="9"/>
        <v>0.17021373768940595</v>
      </c>
      <c r="N42" s="44">
        <f t="shared" si="2"/>
        <v>1E-4</v>
      </c>
      <c r="O42" s="44">
        <f t="shared" si="10"/>
        <v>1.7021373768940594E-5</v>
      </c>
      <c r="P42" s="14">
        <f t="shared" si="3"/>
        <v>115.06891017793595</v>
      </c>
      <c r="Q42" s="44">
        <f t="shared" si="19"/>
        <v>1.9586309293233004E-3</v>
      </c>
      <c r="R42" s="34">
        <f t="shared" si="20"/>
        <v>91.306620850843245</v>
      </c>
      <c r="S42" s="52">
        <f t="shared" si="4"/>
        <v>-0.61161566211599083</v>
      </c>
      <c r="T42" s="34">
        <f t="shared" si="21"/>
        <v>103.47736012181792</v>
      </c>
      <c r="U42" s="14">
        <f t="shared" si="5"/>
        <v>1.1198341843355775</v>
      </c>
      <c r="V42">
        <f t="shared" si="22"/>
        <v>115.87748516921478</v>
      </c>
      <c r="W42">
        <f t="shared" si="6"/>
        <v>-1.7021373768940594E-5</v>
      </c>
      <c r="X42" s="44">
        <f t="shared" si="23"/>
        <v>3.0493186101154812E-20</v>
      </c>
      <c r="Y42" s="44">
        <f t="shared" si="24"/>
        <v>0.36096978622481402</v>
      </c>
      <c r="Z42">
        <f>Y42/(H42*MPa_to_kPa)</f>
        <v>3.4678964175236846E-7</v>
      </c>
      <c r="AA42" s="43">
        <f t="shared" si="25"/>
        <v>3.4743831037946727E-3</v>
      </c>
    </row>
    <row r="43" spans="1:27">
      <c r="A43" s="74">
        <f t="shared" si="11"/>
        <v>35</v>
      </c>
      <c r="B43" s="40">
        <f t="shared" si="12"/>
        <v>0.34743831037946726</v>
      </c>
      <c r="C43" s="51">
        <f t="shared" si="13"/>
        <v>3.0493186101154812E-18</v>
      </c>
      <c r="D43" s="34">
        <f t="shared" si="14"/>
        <v>103.47736012181792</v>
      </c>
      <c r="E43" s="34">
        <f t="shared" si="15"/>
        <v>115.87748516921478</v>
      </c>
      <c r="F43" s="14">
        <f t="shared" si="16"/>
        <v>0.72603365266903919</v>
      </c>
      <c r="G43" s="14">
        <f t="shared" si="7"/>
        <v>-1.3352739570107915E-2</v>
      </c>
      <c r="H43" s="15">
        <f t="shared" si="8"/>
        <v>1034.7736012181792</v>
      </c>
      <c r="I43" s="15">
        <f t="shared" si="0"/>
        <v>35.721081171922194</v>
      </c>
      <c r="J43" s="34">
        <f t="shared" si="17"/>
        <v>91.306620850843245</v>
      </c>
      <c r="K43" s="34">
        <f t="shared" si="1"/>
        <v>1.28</v>
      </c>
      <c r="L43" s="34">
        <f t="shared" si="18"/>
        <v>1.1198341843355775</v>
      </c>
      <c r="M43" s="40">
        <f t="shared" si="9"/>
        <v>0.16016581566442256</v>
      </c>
      <c r="N43" s="44">
        <f t="shared" si="2"/>
        <v>1E-4</v>
      </c>
      <c r="O43" s="44">
        <f t="shared" si="10"/>
        <v>1.6016581566442258E-5</v>
      </c>
      <c r="P43" s="14">
        <f t="shared" si="3"/>
        <v>115.06891017793595</v>
      </c>
      <c r="Q43" s="44">
        <f t="shared" si="19"/>
        <v>1.8430105856265288E-3</v>
      </c>
      <c r="R43" s="34">
        <f t="shared" si="20"/>
        <v>91.474899919609143</v>
      </c>
      <c r="S43" s="52">
        <f t="shared" si="4"/>
        <v>-0.57212961023159659</v>
      </c>
      <c r="T43" s="34">
        <f t="shared" si="21"/>
        <v>102.90523051158632</v>
      </c>
      <c r="U43" s="14">
        <f t="shared" si="5"/>
        <v>1.1292878646610456</v>
      </c>
      <c r="V43">
        <f t="shared" si="22"/>
        <v>116.209628026882</v>
      </c>
      <c r="W43">
        <f t="shared" si="6"/>
        <v>-1.6016581566442255E-5</v>
      </c>
      <c r="X43" s="44">
        <f t="shared" si="23"/>
        <v>3.3881317890172014E-20</v>
      </c>
      <c r="Y43" s="44">
        <f t="shared" si="24"/>
        <v>0.33214285766722185</v>
      </c>
      <c r="Z43">
        <f>Y43/(H43*MPa_to_kPa)</f>
        <v>3.2098118590985433E-7</v>
      </c>
      <c r="AA43" s="43">
        <f t="shared" si="25"/>
        <v>3.5747040849805826E-3</v>
      </c>
    </row>
    <row r="44" spans="1:27">
      <c r="A44" s="74">
        <f t="shared" si="11"/>
        <v>36</v>
      </c>
      <c r="B44" s="40">
        <f t="shared" si="12"/>
        <v>0.35747040849805828</v>
      </c>
      <c r="C44" s="51">
        <f t="shared" si="13"/>
        <v>3.3881317890172014E-18</v>
      </c>
      <c r="D44" s="34">
        <f t="shared" si="14"/>
        <v>102.90523051158632</v>
      </c>
      <c r="E44" s="34">
        <f t="shared" si="15"/>
        <v>116.209628026882</v>
      </c>
      <c r="F44" s="14">
        <f t="shared" si="16"/>
        <v>0.72603365266903919</v>
      </c>
      <c r="G44" s="14">
        <f t="shared" si="7"/>
        <v>-1.3463935008354794E-2</v>
      </c>
      <c r="H44" s="15">
        <f t="shared" si="8"/>
        <v>1029.0523051158634</v>
      </c>
      <c r="I44" s="15">
        <f t="shared" si="0"/>
        <v>35.52357817973256</v>
      </c>
      <c r="J44" s="34">
        <f t="shared" si="17"/>
        <v>91.474899919609143</v>
      </c>
      <c r="K44" s="34">
        <f t="shared" si="1"/>
        <v>1.28</v>
      </c>
      <c r="L44" s="34">
        <f t="shared" si="18"/>
        <v>1.1292878646610456</v>
      </c>
      <c r="M44" s="40">
        <f t="shared" si="9"/>
        <v>0.15071213533895444</v>
      </c>
      <c r="N44" s="44">
        <f t="shared" si="2"/>
        <v>1E-4</v>
      </c>
      <c r="O44" s="44">
        <f t="shared" si="10"/>
        <v>1.5071213533895446E-5</v>
      </c>
      <c r="P44" s="14">
        <f t="shared" si="3"/>
        <v>115.06891017793595</v>
      </c>
      <c r="Q44" s="44">
        <f t="shared" si="19"/>
        <v>1.7342281164043076E-3</v>
      </c>
      <c r="R44" s="34">
        <f t="shared" si="20"/>
        <v>91.633538262995003</v>
      </c>
      <c r="S44" s="52">
        <f t="shared" si="4"/>
        <v>-0.53538343223477836</v>
      </c>
      <c r="T44" s="34">
        <f t="shared" si="21"/>
        <v>102.36984707935154</v>
      </c>
      <c r="U44" s="14">
        <f t="shared" si="5"/>
        <v>1.1381825738021376</v>
      </c>
      <c r="V44">
        <f t="shared" si="22"/>
        <v>116.51557602850758</v>
      </c>
      <c r="W44">
        <f t="shared" si="6"/>
        <v>-1.5071213533895447E-5</v>
      </c>
      <c r="X44" s="44">
        <f t="shared" si="23"/>
        <v>3.2187251995663413E-20</v>
      </c>
      <c r="Y44" s="44">
        <f t="shared" si="24"/>
        <v>0.30594800162558045</v>
      </c>
      <c r="Z44">
        <f>Y44/(H44*MPa_to_kPa)</f>
        <v>2.9731044778247012E-7</v>
      </c>
      <c r="AA44" s="43">
        <f t="shared" si="25"/>
        <v>3.6750013954283652E-3</v>
      </c>
    </row>
    <row r="45" spans="1:27">
      <c r="A45" s="74">
        <f t="shared" si="11"/>
        <v>37</v>
      </c>
      <c r="B45" s="40">
        <f t="shared" si="12"/>
        <v>0.3675001395428365</v>
      </c>
      <c r="C45" s="51">
        <f t="shared" si="13"/>
        <v>3.2187251995663413E-18</v>
      </c>
      <c r="D45" s="34">
        <f t="shared" si="14"/>
        <v>102.36984707935154</v>
      </c>
      <c r="E45" s="34">
        <f t="shared" si="15"/>
        <v>116.51557602850758</v>
      </c>
      <c r="F45" s="14">
        <f t="shared" si="16"/>
        <v>0.72603365266903919</v>
      </c>
      <c r="G45" s="14">
        <f t="shared" si="7"/>
        <v>-1.3568532885075226E-2</v>
      </c>
      <c r="H45" s="15">
        <f t="shared" si="8"/>
        <v>1023.6984707935155</v>
      </c>
      <c r="I45" s="15">
        <f t="shared" si="0"/>
        <v>35.33876021550882</v>
      </c>
      <c r="J45" s="34">
        <f t="shared" si="17"/>
        <v>91.633538262995003</v>
      </c>
      <c r="K45" s="34">
        <f t="shared" si="1"/>
        <v>1.28</v>
      </c>
      <c r="L45" s="34">
        <f t="shared" si="18"/>
        <v>1.1381825738021376</v>
      </c>
      <c r="M45" s="40">
        <f t="shared" si="9"/>
        <v>0.14181742619786242</v>
      </c>
      <c r="N45" s="44">
        <f t="shared" si="2"/>
        <v>1E-4</v>
      </c>
      <c r="O45" s="44">
        <f t="shared" si="10"/>
        <v>1.4181742619786242E-5</v>
      </c>
      <c r="P45" s="14">
        <f t="shared" si="3"/>
        <v>115.06891017793595</v>
      </c>
      <c r="Q45" s="44">
        <f t="shared" si="19"/>
        <v>1.6318776676827892E-3</v>
      </c>
      <c r="R45" s="34">
        <f t="shared" si="20"/>
        <v>91.783072987697139</v>
      </c>
      <c r="S45" s="52">
        <f t="shared" si="4"/>
        <v>-0.50116520187868785</v>
      </c>
      <c r="T45" s="34">
        <f t="shared" si="21"/>
        <v>101.86868187747285</v>
      </c>
      <c r="U45" s="14">
        <f t="shared" si="5"/>
        <v>1.1465514742465197</v>
      </c>
      <c r="V45">
        <f t="shared" si="22"/>
        <v>116.79768738616622</v>
      </c>
      <c r="W45">
        <f t="shared" si="6"/>
        <v>-1.4181742619786242E-5</v>
      </c>
      <c r="X45" s="44">
        <f t="shared" si="23"/>
        <v>3.2187251995663413E-20</v>
      </c>
      <c r="Y45" s="44">
        <f t="shared" si="24"/>
        <v>0.2821113576586356</v>
      </c>
      <c r="Z45">
        <f>Y45/(H45*MPa_to_kPa)</f>
        <v>2.7558052073669522E-7</v>
      </c>
      <c r="AA45" s="43">
        <f t="shared" si="25"/>
        <v>3.7752769759491021E-3</v>
      </c>
    </row>
    <row r="46" spans="1:27">
      <c r="A46" s="74">
        <f t="shared" si="11"/>
        <v>38</v>
      </c>
      <c r="B46" s="40">
        <f t="shared" si="12"/>
        <v>0.37752769759491023</v>
      </c>
      <c r="C46" s="51">
        <f t="shared" si="13"/>
        <v>3.2187251995663413E-18</v>
      </c>
      <c r="D46" s="34">
        <f t="shared" si="14"/>
        <v>101.86868187747285</v>
      </c>
      <c r="E46" s="34">
        <f t="shared" si="15"/>
        <v>116.79768738616622</v>
      </c>
      <c r="F46" s="14">
        <f t="shared" si="16"/>
        <v>0.72603365266903919</v>
      </c>
      <c r="G46" s="14">
        <f t="shared" si="7"/>
        <v>-1.3666927247825788E-2</v>
      </c>
      <c r="H46" s="15">
        <f t="shared" si="8"/>
        <v>1018.6868187747284</v>
      </c>
      <c r="I46" s="15">
        <f t="shared" si="0"/>
        <v>35.16575461471097</v>
      </c>
      <c r="J46" s="34">
        <f t="shared" si="17"/>
        <v>91.783072987697139</v>
      </c>
      <c r="K46" s="34">
        <f t="shared" si="1"/>
        <v>1.28</v>
      </c>
      <c r="L46" s="34">
        <f t="shared" si="18"/>
        <v>1.1465514742465197</v>
      </c>
      <c r="M46" s="40">
        <f t="shared" si="9"/>
        <v>0.13344852575348032</v>
      </c>
      <c r="N46" s="44">
        <f t="shared" si="2"/>
        <v>1E-4</v>
      </c>
      <c r="O46" s="44">
        <f t="shared" si="10"/>
        <v>1.3344852575348033E-5</v>
      </c>
      <c r="P46" s="14">
        <f t="shared" si="3"/>
        <v>115.06891017793595</v>
      </c>
      <c r="Q46" s="44">
        <f t="shared" si="19"/>
        <v>1.5355776423305199E-3</v>
      </c>
      <c r="R46" s="34">
        <f t="shared" si="20"/>
        <v>91.924013022521436</v>
      </c>
      <c r="S46" s="52">
        <f t="shared" si="4"/>
        <v>-0.46928181103418265</v>
      </c>
      <c r="T46" s="34">
        <f t="shared" si="21"/>
        <v>101.39940006643867</v>
      </c>
      <c r="U46" s="14">
        <f t="shared" si="5"/>
        <v>1.1544257481290157</v>
      </c>
      <c r="V46">
        <f t="shared" si="22"/>
        <v>117.05807828153182</v>
      </c>
      <c r="W46">
        <f t="shared" si="6"/>
        <v>-1.3344852575348033E-5</v>
      </c>
      <c r="X46" s="44">
        <f t="shared" si="23"/>
        <v>3.2187251995663413E-20</v>
      </c>
      <c r="Y46" s="44">
        <f t="shared" si="24"/>
        <v>0.26039089536560311</v>
      </c>
      <c r="Z46">
        <f>Y46/(H46*MPa_to_kPa)</f>
        <v>2.5561427768232046E-7</v>
      </c>
      <c r="AA46" s="43">
        <f t="shared" si="25"/>
        <v>3.8755325902267842E-3</v>
      </c>
    </row>
    <row r="47" spans="1:27">
      <c r="A47" s="74">
        <f t="shared" si="11"/>
        <v>39</v>
      </c>
      <c r="B47" s="40">
        <f t="shared" si="12"/>
        <v>0.3875532590226784</v>
      </c>
      <c r="C47" s="51">
        <f t="shared" si="13"/>
        <v>3.2187251995663413E-18</v>
      </c>
      <c r="D47" s="34">
        <f t="shared" si="14"/>
        <v>101.39940006643867</v>
      </c>
      <c r="E47" s="34">
        <f t="shared" si="15"/>
        <v>117.05807828153182</v>
      </c>
      <c r="F47" s="14">
        <f t="shared" si="16"/>
        <v>0.72603365266903919</v>
      </c>
      <c r="G47" s="14">
        <f t="shared" si="7"/>
        <v>-1.3759488310460616E-2</v>
      </c>
      <c r="H47" s="15">
        <f t="shared" si="8"/>
        <v>1013.9940006643868</v>
      </c>
      <c r="I47" s="15">
        <f t="shared" si="0"/>
        <v>35.003755375024866</v>
      </c>
      <c r="J47" s="34">
        <f t="shared" si="17"/>
        <v>91.924013022521436</v>
      </c>
      <c r="K47" s="34">
        <f t="shared" si="1"/>
        <v>1.28</v>
      </c>
      <c r="L47" s="34">
        <f t="shared" si="18"/>
        <v>1.1544257481290157</v>
      </c>
      <c r="M47" s="40">
        <f t="shared" si="9"/>
        <v>0.12557425187098437</v>
      </c>
      <c r="N47" s="44">
        <f t="shared" si="2"/>
        <v>1E-4</v>
      </c>
      <c r="O47" s="44">
        <f t="shared" si="10"/>
        <v>1.2557425187098437E-5</v>
      </c>
      <c r="P47" s="14">
        <f t="shared" si="3"/>
        <v>115.06891017793595</v>
      </c>
      <c r="Q47" s="44">
        <f t="shared" si="19"/>
        <v>1.4449692309203806E-3</v>
      </c>
      <c r="R47" s="34">
        <f t="shared" si="20"/>
        <v>92.0568403929217</v>
      </c>
      <c r="S47" s="52">
        <f t="shared" si="4"/>
        <v>-0.43955703938936957</v>
      </c>
      <c r="T47" s="34">
        <f t="shared" si="21"/>
        <v>100.9598430270493</v>
      </c>
      <c r="U47" s="14">
        <f t="shared" si="5"/>
        <v>1.1618347169791803</v>
      </c>
      <c r="V47">
        <f t="shared" si="22"/>
        <v>117.29865064959429</v>
      </c>
      <c r="W47">
        <f t="shared" si="6"/>
        <v>-1.2557425187098439E-5</v>
      </c>
      <c r="X47" s="44">
        <f t="shared" si="23"/>
        <v>3.0493186101154812E-20</v>
      </c>
      <c r="Y47" s="44">
        <f t="shared" si="24"/>
        <v>0.24057236806247317</v>
      </c>
      <c r="Z47">
        <f>Y47/(H47*MPa_to_kPa)</f>
        <v>2.372522597814641E-7</v>
      </c>
      <c r="AA47" s="43">
        <f t="shared" si="25"/>
        <v>3.9757698424865654E-3</v>
      </c>
    </row>
    <row r="48" spans="1:27">
      <c r="A48" s="74">
        <f t="shared" si="11"/>
        <v>40</v>
      </c>
      <c r="B48" s="40">
        <f t="shared" si="12"/>
        <v>0.39757698424865656</v>
      </c>
      <c r="C48" s="51">
        <f t="shared" si="13"/>
        <v>3.0493186101154812E-18</v>
      </c>
      <c r="D48" s="34">
        <f t="shared" si="14"/>
        <v>100.9598430270493</v>
      </c>
      <c r="E48" s="34">
        <f t="shared" si="15"/>
        <v>117.29865064959429</v>
      </c>
      <c r="F48" s="14">
        <f t="shared" si="16"/>
        <v>0.72603365266903919</v>
      </c>
      <c r="G48" s="14">
        <f t="shared" si="7"/>
        <v>-1.3846563929084866E-2</v>
      </c>
      <c r="H48" s="15">
        <f t="shared" si="8"/>
        <v>1009.5984302704931</v>
      </c>
      <c r="I48" s="15">
        <f t="shared" si="0"/>
        <v>34.852017326574149</v>
      </c>
      <c r="J48" s="34">
        <f t="shared" si="17"/>
        <v>92.0568403929217</v>
      </c>
      <c r="K48" s="34">
        <f t="shared" si="1"/>
        <v>1.28</v>
      </c>
      <c r="L48" s="34">
        <f t="shared" si="18"/>
        <v>1.1618347169791803</v>
      </c>
      <c r="M48" s="40">
        <f t="shared" si="9"/>
        <v>0.11816528302081974</v>
      </c>
      <c r="N48" s="44">
        <f t="shared" si="2"/>
        <v>1E-4</v>
      </c>
      <c r="O48" s="44">
        <f t="shared" si="10"/>
        <v>1.1816528302081976E-5</v>
      </c>
      <c r="P48" s="14">
        <f t="shared" si="3"/>
        <v>115.06891017793595</v>
      </c>
      <c r="Q48" s="44">
        <f t="shared" si="19"/>
        <v>1.3597150338073088E-3</v>
      </c>
      <c r="R48" s="34">
        <f t="shared" si="20"/>
        <v>92.182011462768756</v>
      </c>
      <c r="S48" s="52">
        <f t="shared" si="4"/>
        <v>-0.41182984912411486</v>
      </c>
      <c r="T48" s="34">
        <f t="shared" si="21"/>
        <v>100.54801317792518</v>
      </c>
      <c r="U48" s="14">
        <f t="shared" si="5"/>
        <v>1.1688059540563602</v>
      </c>
      <c r="V48">
        <f t="shared" si="22"/>
        <v>117.52111647089633</v>
      </c>
      <c r="W48">
        <f t="shared" si="6"/>
        <v>-1.1816528302081977E-5</v>
      </c>
      <c r="X48" s="44">
        <f t="shared" si="23"/>
        <v>2.8799120206646212E-20</v>
      </c>
      <c r="Y48" s="44">
        <f t="shared" si="24"/>
        <v>0.22246582130203763</v>
      </c>
      <c r="Z48">
        <f>Y48/(H48*MPa_to_kPa)</f>
        <v>2.2035079951781845E-7</v>
      </c>
      <c r="AA48" s="43">
        <f t="shared" si="25"/>
        <v>4.0759901932860831E-3</v>
      </c>
    </row>
    <row r="49" spans="1:27">
      <c r="A49" s="74">
        <f t="shared" si="11"/>
        <v>41</v>
      </c>
      <c r="B49" s="40">
        <f t="shared" si="12"/>
        <v>0.40759901932860831</v>
      </c>
      <c r="C49" s="51">
        <f t="shared" si="13"/>
        <v>2.8799120206646212E-18</v>
      </c>
      <c r="D49" s="34">
        <f t="shared" si="14"/>
        <v>100.54801317792518</v>
      </c>
      <c r="E49" s="34">
        <f t="shared" si="15"/>
        <v>117.52111647089633</v>
      </c>
      <c r="F49" s="14">
        <f t="shared" si="16"/>
        <v>0.72603365266903919</v>
      </c>
      <c r="G49" s="14">
        <f t="shared" si="7"/>
        <v>-1.3928480982661123E-2</v>
      </c>
      <c r="H49" s="15">
        <f t="shared" si="8"/>
        <v>1005.4801317792519</v>
      </c>
      <c r="I49" s="15">
        <f t="shared" si="0"/>
        <v>34.709850890821777</v>
      </c>
      <c r="J49" s="34">
        <f t="shared" si="17"/>
        <v>92.182011462768756</v>
      </c>
      <c r="K49" s="34">
        <f t="shared" si="1"/>
        <v>1.28</v>
      </c>
      <c r="L49" s="34">
        <f t="shared" si="18"/>
        <v>1.1688059540563602</v>
      </c>
      <c r="M49" s="40">
        <f t="shared" si="9"/>
        <v>0.1111940459436398</v>
      </c>
      <c r="N49" s="44">
        <f t="shared" si="2"/>
        <v>1E-4</v>
      </c>
      <c r="O49" s="44">
        <f t="shared" si="10"/>
        <v>1.111940459436398E-5</v>
      </c>
      <c r="P49" s="14">
        <f t="shared" si="3"/>
        <v>115.06891017793595</v>
      </c>
      <c r="Q49" s="44">
        <f t="shared" si="19"/>
        <v>1.2794977685009971E-3</v>
      </c>
      <c r="R49" s="34">
        <f t="shared" si="20"/>
        <v>92.299958140731292</v>
      </c>
      <c r="S49" s="52">
        <f t="shared" si="4"/>
        <v>-0.38595287546509238</v>
      </c>
      <c r="T49" s="34">
        <f t="shared" si="21"/>
        <v>100.16206030246009</v>
      </c>
      <c r="U49" s="14">
        <f t="shared" si="5"/>
        <v>1.1753653897508509</v>
      </c>
      <c r="V49">
        <f t="shared" si="22"/>
        <v>117.72701904564924</v>
      </c>
      <c r="W49">
        <f t="shared" si="6"/>
        <v>-1.1119404594363981E-5</v>
      </c>
      <c r="X49" s="44">
        <f t="shared" si="23"/>
        <v>2.7105054312137611E-20</v>
      </c>
      <c r="Y49" s="44">
        <f t="shared" si="24"/>
        <v>0.20590257475291196</v>
      </c>
      <c r="Z49">
        <f>Y49/(H49*MPa_to_kPa)</f>
        <v>2.0478035144121262E-7</v>
      </c>
      <c r="AA49" s="43">
        <f t="shared" si="25"/>
        <v>4.1761949736375242E-3</v>
      </c>
    </row>
    <row r="50" spans="1:27">
      <c r="A50" s="74">
        <f t="shared" si="11"/>
        <v>42</v>
      </c>
      <c r="B50" s="40">
        <f t="shared" si="12"/>
        <v>0.41761949736375242</v>
      </c>
      <c r="C50" s="51">
        <f t="shared" si="13"/>
        <v>2.7105054312137611E-18</v>
      </c>
      <c r="D50" s="34">
        <f t="shared" si="14"/>
        <v>100.16206030246009</v>
      </c>
      <c r="E50" s="34">
        <f t="shared" si="15"/>
        <v>117.72701904564924</v>
      </c>
      <c r="F50" s="14">
        <f t="shared" si="16"/>
        <v>0.72603365266903919</v>
      </c>
      <c r="G50" s="14">
        <f t="shared" si="7"/>
        <v>-1.400554666487645E-2</v>
      </c>
      <c r="H50" s="15">
        <f t="shared" si="8"/>
        <v>1001.6206030246009</v>
      </c>
      <c r="I50" s="15">
        <f t="shared" si="0"/>
        <v>34.576617360542357</v>
      </c>
      <c r="J50" s="34">
        <f t="shared" si="17"/>
        <v>92.299958140731292</v>
      </c>
      <c r="K50" s="34">
        <f t="shared" si="1"/>
        <v>1.28</v>
      </c>
      <c r="L50" s="34">
        <f t="shared" si="18"/>
        <v>1.1753653897508509</v>
      </c>
      <c r="M50" s="40">
        <f t="shared" si="9"/>
        <v>0.10463461024914911</v>
      </c>
      <c r="N50" s="44">
        <f t="shared" si="2"/>
        <v>1E-4</v>
      </c>
      <c r="O50" s="44">
        <f t="shared" si="10"/>
        <v>1.0463461024914911E-5</v>
      </c>
      <c r="P50" s="14">
        <f t="shared" si="3"/>
        <v>115.06891017793595</v>
      </c>
      <c r="Q50" s="44">
        <f t="shared" si="19"/>
        <v>1.2040190568262674E-3</v>
      </c>
      <c r="R50" s="34">
        <f t="shared" si="20"/>
        <v>92.41108904927701</v>
      </c>
      <c r="S50" s="52">
        <f t="shared" si="4"/>
        <v>-0.36179108812543126</v>
      </c>
      <c r="T50" s="34">
        <f t="shared" si="21"/>
        <v>99.800269214334662</v>
      </c>
      <c r="U50" s="14">
        <f t="shared" si="5"/>
        <v>1.181537410496589</v>
      </c>
      <c r="V50">
        <f t="shared" si="22"/>
        <v>117.91775165436742</v>
      </c>
      <c r="W50">
        <f t="shared" si="6"/>
        <v>-1.0463461024914911E-5</v>
      </c>
      <c r="X50" s="44">
        <f t="shared" si="23"/>
        <v>2.7105054312137611E-20</v>
      </c>
      <c r="Y50" s="44">
        <f t="shared" si="24"/>
        <v>0.19073260871817865</v>
      </c>
      <c r="Z50">
        <f>Y50/(H50*MPa_to_kPa)</f>
        <v>1.9042400699648353E-7</v>
      </c>
      <c r="AA50" s="43">
        <f t="shared" si="25"/>
        <v>4.2763853976445203E-3</v>
      </c>
    </row>
    <row r="51" spans="1:27">
      <c r="A51" s="74">
        <f t="shared" si="11"/>
        <v>43</v>
      </c>
      <c r="B51" s="40">
        <f t="shared" si="12"/>
        <v>0.42763853976445204</v>
      </c>
      <c r="C51" s="51">
        <f t="shared" si="13"/>
        <v>2.7105054312137611E-18</v>
      </c>
      <c r="D51" s="34">
        <f t="shared" si="14"/>
        <v>99.800269214334662</v>
      </c>
      <c r="E51" s="34">
        <f t="shared" si="15"/>
        <v>117.91775165436742</v>
      </c>
      <c r="F51" s="14">
        <f t="shared" si="16"/>
        <v>0.72603365266903919</v>
      </c>
      <c r="G51" s="14">
        <f t="shared" si="7"/>
        <v>-1.4078049693369976E-2</v>
      </c>
      <c r="H51" s="15">
        <f t="shared" si="8"/>
        <v>998.00269214334662</v>
      </c>
      <c r="I51" s="15">
        <f t="shared" si="0"/>
        <v>34.4517246418743</v>
      </c>
      <c r="J51" s="34">
        <f t="shared" si="17"/>
        <v>92.41108904927701</v>
      </c>
      <c r="K51" s="34">
        <f t="shared" si="1"/>
        <v>1.28</v>
      </c>
      <c r="L51" s="34">
        <f t="shared" si="18"/>
        <v>1.181537410496589</v>
      </c>
      <c r="M51" s="40">
        <f t="shared" si="9"/>
        <v>9.8462589503411024E-2</v>
      </c>
      <c r="N51" s="44">
        <f t="shared" si="2"/>
        <v>1E-4</v>
      </c>
      <c r="O51" s="44">
        <f t="shared" si="10"/>
        <v>9.8462589503411032E-6</v>
      </c>
      <c r="P51" s="14">
        <f t="shared" si="3"/>
        <v>115.06891017793595</v>
      </c>
      <c r="Q51" s="44">
        <f t="shared" si="19"/>
        <v>1.1329982867454983E-3</v>
      </c>
      <c r="R51" s="34">
        <f t="shared" si="20"/>
        <v>92.515790654846114</v>
      </c>
      <c r="S51" s="52">
        <f t="shared" si="4"/>
        <v>-0.33922060210974192</v>
      </c>
      <c r="T51" s="34">
        <f t="shared" si="21"/>
        <v>99.461048612224914</v>
      </c>
      <c r="U51" s="14">
        <f t="shared" si="5"/>
        <v>1.1873449516102186</v>
      </c>
      <c r="V51">
        <f t="shared" si="22"/>
        <v>118.09457395158378</v>
      </c>
      <c r="W51">
        <f t="shared" si="6"/>
        <v>-9.8462589503411015E-6</v>
      </c>
      <c r="X51" s="44">
        <f t="shared" si="23"/>
        <v>2.8799120206646212E-20</v>
      </c>
      <c r="Y51" s="44">
        <f t="shared" si="24"/>
        <v>0.17682229721636133</v>
      </c>
      <c r="Z51">
        <f>Y51/(H51*MPa_to_kPa)</f>
        <v>1.7717617257786288E-7</v>
      </c>
      <c r="AA51" s="43">
        <f t="shared" si="25"/>
        <v>4.3765625738170985E-3</v>
      </c>
    </row>
    <row r="52" spans="1:27">
      <c r="A52" s="74">
        <f t="shared" si="11"/>
        <v>44</v>
      </c>
      <c r="B52" s="40">
        <f t="shared" si="12"/>
        <v>0.43765625738170988</v>
      </c>
      <c r="C52" s="51">
        <f t="shared" si="13"/>
        <v>2.8799120206646212E-18</v>
      </c>
      <c r="D52" s="34">
        <f t="shared" si="14"/>
        <v>99.461048612224914</v>
      </c>
      <c r="E52" s="34">
        <f t="shared" si="15"/>
        <v>118.09457395158378</v>
      </c>
      <c r="F52" s="14">
        <f t="shared" si="16"/>
        <v>0.72603365266903919</v>
      </c>
      <c r="G52" s="14">
        <f t="shared" si="7"/>
        <v>-1.4146261441957563E-2</v>
      </c>
      <c r="H52" s="15">
        <f t="shared" si="8"/>
        <v>994.61048612224909</v>
      </c>
      <c r="I52" s="15">
        <f t="shared" si="0"/>
        <v>34.334623406890287</v>
      </c>
      <c r="J52" s="34">
        <f t="shared" si="17"/>
        <v>92.515790654846114</v>
      </c>
      <c r="K52" s="34">
        <f t="shared" si="1"/>
        <v>1.28</v>
      </c>
      <c r="L52" s="34">
        <f t="shared" si="18"/>
        <v>1.1873449516102186</v>
      </c>
      <c r="M52" s="40">
        <f t="shared" si="9"/>
        <v>9.2655048389781447E-2</v>
      </c>
      <c r="N52" s="44">
        <f t="shared" si="2"/>
        <v>1E-4</v>
      </c>
      <c r="O52" s="44">
        <f t="shared" si="10"/>
        <v>9.2655048389781456E-6</v>
      </c>
      <c r="P52" s="14">
        <f t="shared" si="3"/>
        <v>115.06891017793595</v>
      </c>
      <c r="Q52" s="44">
        <f t="shared" si="19"/>
        <v>1.0661715440696072E-3</v>
      </c>
      <c r="R52" s="34">
        <f t="shared" si="20"/>
        <v>92.614428358219413</v>
      </c>
      <c r="S52" s="52">
        <f t="shared" si="4"/>
        <v>-0.31812761932103428</v>
      </c>
      <c r="T52" s="34">
        <f t="shared" si="21"/>
        <v>99.142920992903882</v>
      </c>
      <c r="U52" s="14">
        <f t="shared" si="5"/>
        <v>1.1928095844430862</v>
      </c>
      <c r="V52">
        <f t="shared" si="22"/>
        <v>118.2586263900194</v>
      </c>
      <c r="W52">
        <f t="shared" si="6"/>
        <v>-9.2655048389781473E-6</v>
      </c>
      <c r="X52" s="44">
        <f t="shared" si="23"/>
        <v>2.7105054312137611E-20</v>
      </c>
      <c r="Y52" s="44">
        <f t="shared" si="24"/>
        <v>0.16405243843561834</v>
      </c>
      <c r="Z52">
        <f>Y52/(H52*MPa_to_kPa)</f>
        <v>1.649413923587514E-7</v>
      </c>
      <c r="AA52" s="43">
        <f t="shared" si="25"/>
        <v>4.4767275152094574E-3</v>
      </c>
    </row>
    <row r="53" spans="1:27">
      <c r="A53" s="74">
        <f t="shared" si="11"/>
        <v>45</v>
      </c>
      <c r="B53" s="40">
        <f t="shared" si="12"/>
        <v>0.44767275152094571</v>
      </c>
      <c r="C53" s="51">
        <f t="shared" si="13"/>
        <v>2.7105054312137611E-18</v>
      </c>
      <c r="D53" s="34">
        <f t="shared" si="14"/>
        <v>99.142920992903882</v>
      </c>
      <c r="E53" s="34">
        <f t="shared" si="15"/>
        <v>118.2586263900194</v>
      </c>
      <c r="F53" s="14">
        <f t="shared" si="16"/>
        <v>0.72603365266903919</v>
      </c>
      <c r="G53" s="14">
        <f t="shared" si="7"/>
        <v>-1.421043700106658E-2</v>
      </c>
      <c r="H53" s="15">
        <f t="shared" si="8"/>
        <v>991.42920992903885</v>
      </c>
      <c r="I53" s="15">
        <f t="shared" si="0"/>
        <v>34.224803611531968</v>
      </c>
      <c r="J53" s="34">
        <f t="shared" si="17"/>
        <v>92.614428358219413</v>
      </c>
      <c r="K53" s="34">
        <f t="shared" si="1"/>
        <v>1.28</v>
      </c>
      <c r="L53" s="34">
        <f t="shared" si="18"/>
        <v>1.1928095844430862</v>
      </c>
      <c r="M53" s="40">
        <f t="shared" si="9"/>
        <v>8.7190415556913869E-2</v>
      </c>
      <c r="N53" s="44">
        <f t="shared" si="2"/>
        <v>1E-4</v>
      </c>
      <c r="O53" s="44">
        <f t="shared" si="10"/>
        <v>8.7190415556913872E-6</v>
      </c>
      <c r="P53" s="14">
        <f t="shared" si="3"/>
        <v>115.06891017793595</v>
      </c>
      <c r="Q53" s="44">
        <f t="shared" si="19"/>
        <v>1.0032906096095432E-3</v>
      </c>
      <c r="R53" s="34">
        <f t="shared" si="20"/>
        <v>92.707347544505581</v>
      </c>
      <c r="S53" s="52">
        <f t="shared" si="4"/>
        <v>-0.2984074849243239</v>
      </c>
      <c r="T53" s="34">
        <f t="shared" si="21"/>
        <v>98.844513507979556</v>
      </c>
      <c r="U53" s="14">
        <f t="shared" si="5"/>
        <v>1.1979515982065625</v>
      </c>
      <c r="V53">
        <f t="shared" si="22"/>
        <v>118.41094293083427</v>
      </c>
      <c r="W53">
        <f t="shared" si="6"/>
        <v>-8.7190415556913872E-6</v>
      </c>
      <c r="X53" s="44">
        <f t="shared" si="23"/>
        <v>2.7105054312137611E-20</v>
      </c>
      <c r="Y53" s="44">
        <f t="shared" si="24"/>
        <v>0.15231654081486568</v>
      </c>
      <c r="Z53">
        <f>Y53/(H53*MPa_to_kPa)</f>
        <v>1.5363329957341852E-7</v>
      </c>
      <c r="AA53" s="43">
        <f t="shared" si="25"/>
        <v>4.5768811485090311E-3</v>
      </c>
    </row>
    <row r="54" spans="1:27">
      <c r="A54" s="74">
        <f t="shared" si="11"/>
        <v>46</v>
      </c>
      <c r="B54" s="40">
        <f t="shared" si="12"/>
        <v>0.4576881148509031</v>
      </c>
      <c r="C54" s="51">
        <f t="shared" si="13"/>
        <v>2.7105054312137611E-18</v>
      </c>
      <c r="D54" s="34">
        <f t="shared" si="14"/>
        <v>98.844513507979556</v>
      </c>
      <c r="E54" s="34">
        <f t="shared" si="15"/>
        <v>118.41094293083427</v>
      </c>
      <c r="F54" s="14">
        <f t="shared" si="16"/>
        <v>0.72603365266903919</v>
      </c>
      <c r="G54" s="14">
        <f t="shared" si="7"/>
        <v>-1.4270816171206405E-2</v>
      </c>
      <c r="H54" s="15">
        <f t="shared" si="8"/>
        <v>988.44513507979559</v>
      </c>
      <c r="I54" s="15">
        <f t="shared" si="0"/>
        <v>34.121791339294425</v>
      </c>
      <c r="J54" s="34">
        <f t="shared" si="17"/>
        <v>92.707347544505581</v>
      </c>
      <c r="K54" s="34">
        <f t="shared" si="1"/>
        <v>1.28</v>
      </c>
      <c r="L54" s="34">
        <f t="shared" si="18"/>
        <v>1.1979515982065625</v>
      </c>
      <c r="M54" s="40">
        <f t="shared" si="9"/>
        <v>8.2048401793437531E-2</v>
      </c>
      <c r="N54" s="44">
        <f t="shared" si="2"/>
        <v>1E-4</v>
      </c>
      <c r="O54" s="44">
        <f t="shared" si="10"/>
        <v>8.2048401793437539E-6</v>
      </c>
      <c r="P54" s="14">
        <f t="shared" si="3"/>
        <v>115.06891017793595</v>
      </c>
      <c r="Q54" s="44">
        <f t="shared" si="19"/>
        <v>9.4412201762122624E-4</v>
      </c>
      <c r="R54" s="34">
        <f t="shared" si="20"/>
        <v>92.794874592517601</v>
      </c>
      <c r="S54" s="52">
        <f t="shared" si="4"/>
        <v>-0.27996384457182666</v>
      </c>
      <c r="T54" s="34">
        <f t="shared" si="21"/>
        <v>98.564549663407732</v>
      </c>
      <c r="U54" s="14">
        <f t="shared" si="5"/>
        <v>1.2027900768068771</v>
      </c>
      <c r="V54">
        <f t="shared" si="22"/>
        <v>118.55246226008543</v>
      </c>
      <c r="W54">
        <f t="shared" si="6"/>
        <v>-8.2048401793437556E-6</v>
      </c>
      <c r="X54" s="44">
        <f t="shared" si="23"/>
        <v>2.541098841762901E-20</v>
      </c>
      <c r="Y54" s="44">
        <f t="shared" si="24"/>
        <v>0.14151932925116739</v>
      </c>
      <c r="Z54">
        <f>Y54/(H54*MPa_to_kPa)</f>
        <v>1.4317368180454727E-7</v>
      </c>
      <c r="AA54" s="43">
        <f t="shared" si="25"/>
        <v>4.6770243221908358E-3</v>
      </c>
    </row>
    <row r="55" spans="1:27">
      <c r="A55" s="74">
        <f t="shared" si="11"/>
        <v>47</v>
      </c>
      <c r="B55" s="40">
        <f t="shared" si="12"/>
        <v>0.46770243221908359</v>
      </c>
      <c r="C55" s="51">
        <f t="shared" si="13"/>
        <v>2.541098841762901E-18</v>
      </c>
      <c r="D55" s="34">
        <f t="shared" si="14"/>
        <v>98.564549663407732</v>
      </c>
      <c r="E55" s="34">
        <f t="shared" si="15"/>
        <v>118.55246226008543</v>
      </c>
      <c r="F55" s="14">
        <f t="shared" si="16"/>
        <v>0.72603365266903919</v>
      </c>
      <c r="G55" s="14">
        <f t="shared" si="7"/>
        <v>-1.4327624393945288E-2</v>
      </c>
      <c r="H55" s="15">
        <f t="shared" si="8"/>
        <v>985.64549663407729</v>
      </c>
      <c r="I55" s="15">
        <f t="shared" si="0"/>
        <v>34.025145935842112</v>
      </c>
      <c r="J55" s="34">
        <f t="shared" si="17"/>
        <v>92.794874592517601</v>
      </c>
      <c r="K55" s="34">
        <f t="shared" si="1"/>
        <v>1.28</v>
      </c>
      <c r="L55" s="34">
        <f t="shared" si="18"/>
        <v>1.2027900768068771</v>
      </c>
      <c r="M55" s="40">
        <f t="shared" si="9"/>
        <v>7.720992319312292E-2</v>
      </c>
      <c r="N55" s="44">
        <f t="shared" si="2"/>
        <v>1E-4</v>
      </c>
      <c r="O55" s="44">
        <f t="shared" si="10"/>
        <v>7.7209923193122926E-6</v>
      </c>
      <c r="P55" s="14">
        <f t="shared" si="3"/>
        <v>115.06891017793595</v>
      </c>
      <c r="Q55" s="44">
        <f t="shared" si="19"/>
        <v>8.8844617167547959E-4</v>
      </c>
      <c r="R55" s="34">
        <f t="shared" si="20"/>
        <v>92.877317843600423</v>
      </c>
      <c r="S55" s="52">
        <f t="shared" si="4"/>
        <v>-0.26270789043411685</v>
      </c>
      <c r="T55" s="34">
        <f t="shared" si="21"/>
        <v>98.301841772973617</v>
      </c>
      <c r="U55" s="14">
        <f t="shared" si="5"/>
        <v>1.2073429710032273</v>
      </c>
      <c r="V55">
        <f t="shared" si="22"/>
        <v>118.68403770127112</v>
      </c>
      <c r="W55">
        <f t="shared" si="6"/>
        <v>-7.7209923193122943E-6</v>
      </c>
      <c r="X55" s="44">
        <f t="shared" si="23"/>
        <v>2.3716922523120409E-20</v>
      </c>
      <c r="Y55" s="44">
        <f t="shared" si="24"/>
        <v>0.13157544118568865</v>
      </c>
      <c r="Z55">
        <f>Y55/(H55*MPa_to_kPa)</f>
        <v>1.3349164748889048E-7</v>
      </c>
      <c r="AA55" s="43">
        <f t="shared" si="25"/>
        <v>4.7771578138383246E-3</v>
      </c>
    </row>
    <row r="56" spans="1:27">
      <c r="A56" s="74">
        <f t="shared" si="11"/>
        <v>48</v>
      </c>
      <c r="B56" s="40">
        <f t="shared" si="12"/>
        <v>0.47771578138383247</v>
      </c>
      <c r="C56" s="51">
        <f t="shared" si="13"/>
        <v>2.3716922523120409E-18</v>
      </c>
      <c r="D56" s="34">
        <f t="shared" si="14"/>
        <v>98.301841772973617</v>
      </c>
      <c r="E56" s="34">
        <f t="shared" si="15"/>
        <v>118.68403770127112</v>
      </c>
      <c r="F56" s="14">
        <f t="shared" si="16"/>
        <v>0.72603365266903919</v>
      </c>
      <c r="G56" s="14">
        <f t="shared" si="7"/>
        <v>-1.4381073624538717E-2</v>
      </c>
      <c r="H56" s="15">
        <f t="shared" si="8"/>
        <v>983.01841772973614</v>
      </c>
      <c r="I56" s="15">
        <f t="shared" si="0"/>
        <v>33.93445740389992</v>
      </c>
      <c r="J56" s="34">
        <f t="shared" si="17"/>
        <v>92.877317843600423</v>
      </c>
      <c r="K56" s="34">
        <f t="shared" si="1"/>
        <v>1.28</v>
      </c>
      <c r="L56" s="34">
        <f t="shared" si="18"/>
        <v>1.2073429710032273</v>
      </c>
      <c r="M56" s="40">
        <f t="shared" si="9"/>
        <v>7.2657028996772732E-2</v>
      </c>
      <c r="N56" s="44">
        <f t="shared" si="2"/>
        <v>1E-4</v>
      </c>
      <c r="O56" s="44">
        <f t="shared" si="10"/>
        <v>7.2657028996772733E-6</v>
      </c>
      <c r="P56" s="14">
        <f t="shared" si="3"/>
        <v>115.06891017793595</v>
      </c>
      <c r="Q56" s="44">
        <f t="shared" si="19"/>
        <v>8.3605651434253293E-4</v>
      </c>
      <c r="R56" s="34">
        <f t="shared" si="20"/>
        <v>92.954968530218238</v>
      </c>
      <c r="S56" s="52">
        <f t="shared" si="4"/>
        <v>-0.24655768555849056</v>
      </c>
      <c r="T56" s="34">
        <f t="shared" si="21"/>
        <v>98.055284087415131</v>
      </c>
      <c r="U56" s="14">
        <f t="shared" si="5"/>
        <v>1.211627166182109</v>
      </c>
      <c r="V56">
        <f t="shared" si="22"/>
        <v>118.80644598801643</v>
      </c>
      <c r="W56">
        <f t="shared" si="6"/>
        <v>-7.2657028996772733E-6</v>
      </c>
      <c r="X56" s="44">
        <f t="shared" si="23"/>
        <v>2.3716922523120409E-20</v>
      </c>
      <c r="Y56" s="44">
        <f t="shared" si="24"/>
        <v>0.12240828674531201</v>
      </c>
      <c r="Z56">
        <f>Y56/(H56*MPa_to_kPa)</f>
        <v>1.2452288231588967E-7</v>
      </c>
      <c r="AA56" s="43">
        <f t="shared" si="25"/>
        <v>4.8772823367206402E-3</v>
      </c>
    </row>
    <row r="57" spans="1:27">
      <c r="A57" s="74">
        <f t="shared" si="11"/>
        <v>49</v>
      </c>
      <c r="B57" s="40">
        <f t="shared" si="12"/>
        <v>0.48772823367206403</v>
      </c>
      <c r="C57" s="51">
        <f t="shared" si="13"/>
        <v>2.3716922523120409E-18</v>
      </c>
      <c r="D57" s="34">
        <f t="shared" si="14"/>
        <v>98.055284087415131</v>
      </c>
      <c r="E57" s="34">
        <f t="shared" si="15"/>
        <v>118.80644598801643</v>
      </c>
      <c r="F57" s="14">
        <f t="shared" si="16"/>
        <v>0.72603365266903919</v>
      </c>
      <c r="G57" s="14">
        <f t="shared" si="7"/>
        <v>-1.4431363150055504E-2</v>
      </c>
      <c r="H57" s="15">
        <f t="shared" si="8"/>
        <v>980.55284087415134</v>
      </c>
      <c r="I57" s="15">
        <f t="shared" si="0"/>
        <v>33.849344031380291</v>
      </c>
      <c r="J57" s="34">
        <f t="shared" si="17"/>
        <v>92.954968530218238</v>
      </c>
      <c r="K57" s="34">
        <f t="shared" si="1"/>
        <v>1.28</v>
      </c>
      <c r="L57" s="34">
        <f t="shared" si="18"/>
        <v>1.211627166182109</v>
      </c>
      <c r="M57" s="40">
        <f t="shared" si="9"/>
        <v>6.8372833817891054E-2</v>
      </c>
      <c r="N57" s="44">
        <f t="shared" si="2"/>
        <v>1E-4</v>
      </c>
      <c r="O57" s="44">
        <f t="shared" si="10"/>
        <v>6.8372833817891055E-6</v>
      </c>
      <c r="P57" s="14">
        <f t="shared" si="3"/>
        <v>115.06891017793595</v>
      </c>
      <c r="Q57" s="44">
        <f t="shared" si="19"/>
        <v>7.8675874732018472E-4</v>
      </c>
      <c r="R57" s="34">
        <f t="shared" si="20"/>
        <v>93.028101664816262</v>
      </c>
      <c r="S57" s="52">
        <f t="shared" si="4"/>
        <v>-0.23143755743021871</v>
      </c>
      <c r="T57" s="34">
        <f t="shared" si="21"/>
        <v>97.82384652998492</v>
      </c>
      <c r="U57" s="14">
        <f t="shared" si="5"/>
        <v>1.2156585460215372</v>
      </c>
      <c r="V57">
        <f t="shared" si="22"/>
        <v>118.92039503887547</v>
      </c>
      <c r="W57">
        <f t="shared" si="6"/>
        <v>-6.8372833817891047E-6</v>
      </c>
      <c r="X57" s="44">
        <f t="shared" si="23"/>
        <v>2.456395547037471E-20</v>
      </c>
      <c r="Y57" s="44">
        <f t="shared" si="24"/>
        <v>0.11394905085903417</v>
      </c>
      <c r="Z57">
        <f>Y57/(H57*MPa_to_kPa)</f>
        <v>1.1620898549174559E-7</v>
      </c>
      <c r="AA57" s="43">
        <f t="shared" si="25"/>
        <v>4.9773985457061323E-3</v>
      </c>
    </row>
    <row r="58" spans="1:27">
      <c r="A58" s="74">
        <f t="shared" si="11"/>
        <v>50</v>
      </c>
      <c r="B58" s="40">
        <f t="shared" si="12"/>
        <v>0.4977398545706132</v>
      </c>
      <c r="C58" s="51">
        <f t="shared" si="13"/>
        <v>2.456395547037471E-18</v>
      </c>
      <c r="D58" s="34">
        <f t="shared" si="14"/>
        <v>97.82384652998492</v>
      </c>
      <c r="E58" s="34">
        <f t="shared" si="15"/>
        <v>118.92039503887547</v>
      </c>
      <c r="F58" s="14">
        <f t="shared" si="16"/>
        <v>0.72603365266903919</v>
      </c>
      <c r="G58" s="14">
        <f t="shared" si="7"/>
        <v>-1.4478680356573095E-2</v>
      </c>
      <c r="H58" s="15">
        <f t="shared" si="8"/>
        <v>978.23846529984917</v>
      </c>
      <c r="I58" s="15">
        <f t="shared" si="0"/>
        <v>33.769450228857075</v>
      </c>
      <c r="J58" s="34">
        <f t="shared" si="17"/>
        <v>93.028101664816262</v>
      </c>
      <c r="K58" s="34">
        <f t="shared" si="1"/>
        <v>1.28</v>
      </c>
      <c r="L58" s="34">
        <f t="shared" si="18"/>
        <v>1.2156585460215372</v>
      </c>
      <c r="M58" s="40">
        <f t="shared" si="9"/>
        <v>6.4341453978462804E-2</v>
      </c>
      <c r="N58" s="44">
        <f t="shared" si="2"/>
        <v>1E-4</v>
      </c>
      <c r="O58" s="44">
        <f t="shared" si="10"/>
        <v>6.434145397846281E-6</v>
      </c>
      <c r="P58" s="14">
        <f t="shared" si="3"/>
        <v>115.06891017793595</v>
      </c>
      <c r="Q58" s="44">
        <f t="shared" si="19"/>
        <v>7.4037009885655365E-4</v>
      </c>
      <c r="R58" s="34">
        <f t="shared" si="20"/>
        <v>93.096976889642292</v>
      </c>
      <c r="S58" s="52">
        <f t="shared" si="4"/>
        <v>-0.21727755277779978</v>
      </c>
      <c r="T58" s="34">
        <f t="shared" si="21"/>
        <v>97.606568977207118</v>
      </c>
      <c r="U58" s="14">
        <f t="shared" si="5"/>
        <v>1.2194520523008945</v>
      </c>
      <c r="V58">
        <f t="shared" si="22"/>
        <v>119.02653085730404</v>
      </c>
      <c r="W58">
        <f t="shared" si="6"/>
        <v>-6.434145397846281E-6</v>
      </c>
      <c r="X58" s="44">
        <f t="shared" si="23"/>
        <v>2.456395547037471E-20</v>
      </c>
      <c r="Y58" s="44">
        <f t="shared" si="24"/>
        <v>0.10613581842856945</v>
      </c>
      <c r="Z58">
        <f>Y58/(H58*MPa_to_kPa)</f>
        <v>1.0849687698186837E-7</v>
      </c>
      <c r="AA58" s="43">
        <f t="shared" si="25"/>
        <v>5.0775070425831143E-3</v>
      </c>
    </row>
    <row r="59" spans="1:27">
      <c r="A59" s="74">
        <f t="shared" si="11"/>
        <v>51</v>
      </c>
      <c r="B59" s="40">
        <f t="shared" si="12"/>
        <v>0.50775070425831148</v>
      </c>
      <c r="C59" s="51">
        <f t="shared" si="13"/>
        <v>2.456395547037471E-18</v>
      </c>
      <c r="D59" s="34">
        <f t="shared" si="14"/>
        <v>97.606568977207118</v>
      </c>
      <c r="E59" s="34">
        <f t="shared" si="15"/>
        <v>119.02653085730404</v>
      </c>
      <c r="F59" s="14">
        <f t="shared" si="16"/>
        <v>0.72603365266903919</v>
      </c>
      <c r="G59" s="14">
        <f t="shared" si="7"/>
        <v>-1.4523201448760761E-2</v>
      </c>
      <c r="H59" s="15">
        <f t="shared" si="8"/>
        <v>976.06568977207121</v>
      </c>
      <c r="I59" s="15">
        <f t="shared" si="0"/>
        <v>33.694444555244267</v>
      </c>
      <c r="J59" s="34">
        <f t="shared" si="17"/>
        <v>93.096976889642292</v>
      </c>
      <c r="K59" s="34">
        <f t="shared" si="1"/>
        <v>1.28</v>
      </c>
      <c r="L59" s="34">
        <f t="shared" si="18"/>
        <v>1.2194520523008945</v>
      </c>
      <c r="M59" s="40">
        <f t="shared" si="9"/>
        <v>6.0547947699105542E-2</v>
      </c>
      <c r="N59" s="44">
        <f t="shared" si="2"/>
        <v>1E-4</v>
      </c>
      <c r="O59" s="44">
        <f t="shared" si="10"/>
        <v>6.0547947699105545E-6</v>
      </c>
      <c r="P59" s="14">
        <f t="shared" si="3"/>
        <v>115.06891017793595</v>
      </c>
      <c r="Q59" s="44">
        <f t="shared" si="19"/>
        <v>6.9671863552467394E-4</v>
      </c>
      <c r="R59" s="34">
        <f t="shared" si="20"/>
        <v>93.161839288352311</v>
      </c>
      <c r="S59" s="52">
        <f t="shared" si="4"/>
        <v>-0.20401294666813416</v>
      </c>
      <c r="T59" s="34">
        <f t="shared" si="21"/>
        <v>97.402556030538989</v>
      </c>
      <c r="U59" s="14">
        <f t="shared" si="5"/>
        <v>1.223021741095482</v>
      </c>
      <c r="V59">
        <f t="shared" si="22"/>
        <v>119.12544366362003</v>
      </c>
      <c r="W59">
        <f t="shared" si="6"/>
        <v>-6.0547947699105545E-6</v>
      </c>
      <c r="X59" s="44">
        <f t="shared" si="23"/>
        <v>2.456395547037471E-20</v>
      </c>
      <c r="Y59" s="44">
        <f t="shared" si="24"/>
        <v>9.8912806315993862E-2</v>
      </c>
      <c r="Z59">
        <f>Y59/(H59*MPa_to_kPa)</f>
        <v>1.0133826785684043E-7</v>
      </c>
      <c r="AA59" s="43">
        <f t="shared" si="25"/>
        <v>5.1776083808509708E-3</v>
      </c>
    </row>
    <row r="60" spans="1:27">
      <c r="A60" s="74">
        <f t="shared" si="11"/>
        <v>52</v>
      </c>
      <c r="B60" s="40">
        <f t="shared" si="12"/>
        <v>0.5177608380850971</v>
      </c>
      <c r="C60" s="51">
        <f t="shared" si="13"/>
        <v>2.456395547037471E-18</v>
      </c>
      <c r="D60" s="34">
        <f t="shared" si="14"/>
        <v>97.402556030538989</v>
      </c>
      <c r="E60" s="34">
        <f t="shared" si="15"/>
        <v>119.12544366362003</v>
      </c>
      <c r="F60" s="14">
        <f t="shared" si="16"/>
        <v>0.72603365266903919</v>
      </c>
      <c r="G60" s="14">
        <f t="shared" si="7"/>
        <v>-1.456509212493648E-2</v>
      </c>
      <c r="H60" s="15">
        <f t="shared" si="8"/>
        <v>974.02556030538994</v>
      </c>
      <c r="I60" s="15">
        <f t="shared" si="0"/>
        <v>33.624017912938392</v>
      </c>
      <c r="J60" s="34">
        <f t="shared" si="17"/>
        <v>93.161839288352311</v>
      </c>
      <c r="K60" s="34">
        <f t="shared" si="1"/>
        <v>1.28</v>
      </c>
      <c r="L60" s="34">
        <f t="shared" si="18"/>
        <v>1.223021741095482</v>
      </c>
      <c r="M60" s="40">
        <f t="shared" si="9"/>
        <v>5.697825890451802E-2</v>
      </c>
      <c r="N60" s="44">
        <f t="shared" si="2"/>
        <v>1E-4</v>
      </c>
      <c r="O60" s="44">
        <f t="shared" si="10"/>
        <v>5.6978258904518019E-6</v>
      </c>
      <c r="P60" s="14">
        <f t="shared" si="3"/>
        <v>115.06891017793595</v>
      </c>
      <c r="Q60" s="44">
        <f t="shared" si="19"/>
        <v>6.5564261559791629E-4</v>
      </c>
      <c r="R60" s="34">
        <f t="shared" si="20"/>
        <v>93.222920160337239</v>
      </c>
      <c r="S60" s="52">
        <f t="shared" si="4"/>
        <v>-0.19158379980535553</v>
      </c>
      <c r="T60" s="34">
        <f t="shared" si="21"/>
        <v>97.210972230733631</v>
      </c>
      <c r="U60" s="14">
        <f t="shared" si="5"/>
        <v>1.2263808355793868</v>
      </c>
      <c r="V60">
        <f t="shared" si="22"/>
        <v>119.21767335181168</v>
      </c>
      <c r="W60">
        <f t="shared" si="6"/>
        <v>-5.6978258904518019E-6</v>
      </c>
      <c r="X60" s="44">
        <f t="shared" si="23"/>
        <v>2.456395547037471E-20</v>
      </c>
      <c r="Y60" s="44">
        <f t="shared" si="24"/>
        <v>9.2229688191650894E-2</v>
      </c>
      <c r="Z60">
        <f>Y60/(H60*MPa_to_kPa)</f>
        <v>9.4689186762956994E-8</v>
      </c>
      <c r="AA60" s="43">
        <f t="shared" si="25"/>
        <v>5.2777030700377333E-3</v>
      </c>
    </row>
    <row r="61" spans="1:27">
      <c r="A61" s="74">
        <f t="shared" si="11"/>
        <v>53</v>
      </c>
      <c r="B61" s="40">
        <f t="shared" si="12"/>
        <v>0.52777030700377336</v>
      </c>
      <c r="C61" s="51">
        <f t="shared" si="13"/>
        <v>2.456395547037471E-18</v>
      </c>
      <c r="D61" s="34">
        <f t="shared" si="14"/>
        <v>97.210972230733631</v>
      </c>
      <c r="E61" s="34">
        <f t="shared" si="15"/>
        <v>119.21767335181168</v>
      </c>
      <c r="F61" s="14">
        <f t="shared" si="16"/>
        <v>0.72603365266903919</v>
      </c>
      <c r="G61" s="14">
        <f t="shared" si="7"/>
        <v>-1.46045082104686E-2</v>
      </c>
      <c r="H61" s="15">
        <f t="shared" si="8"/>
        <v>972.10972230733626</v>
      </c>
      <c r="I61" s="15">
        <f t="shared" si="0"/>
        <v>33.557881895784341</v>
      </c>
      <c r="J61" s="34">
        <f t="shared" si="17"/>
        <v>93.222920160337239</v>
      </c>
      <c r="K61" s="34">
        <f t="shared" si="1"/>
        <v>1.28</v>
      </c>
      <c r="L61" s="34">
        <f t="shared" si="18"/>
        <v>1.2263808355793868</v>
      </c>
      <c r="M61" s="40">
        <f t="shared" si="9"/>
        <v>5.3619164420613208E-2</v>
      </c>
      <c r="N61" s="44">
        <f t="shared" si="2"/>
        <v>1E-4</v>
      </c>
      <c r="O61" s="44">
        <f t="shared" si="10"/>
        <v>5.3619164420613214E-6</v>
      </c>
      <c r="P61" s="14">
        <f t="shared" si="3"/>
        <v>115.06891017793595</v>
      </c>
      <c r="Q61" s="44">
        <f t="shared" si="19"/>
        <v>6.1698988145315208E-4</v>
      </c>
      <c r="R61" s="34">
        <f t="shared" si="20"/>
        <v>93.280437758795685</v>
      </c>
      <c r="S61" s="52">
        <f t="shared" si="4"/>
        <v>-0.17993455869775801</v>
      </c>
      <c r="T61" s="34">
        <f t="shared" si="21"/>
        <v>97.031037672035879</v>
      </c>
      <c r="U61" s="14">
        <f t="shared" si="5"/>
        <v>1.2295417756458493</v>
      </c>
      <c r="V61">
        <f t="shared" si="22"/>
        <v>119.30371435203429</v>
      </c>
      <c r="W61">
        <f t="shared" si="6"/>
        <v>-5.3619164420613222E-6</v>
      </c>
      <c r="X61" s="44">
        <f t="shared" si="23"/>
        <v>2.3716922523120409E-20</v>
      </c>
      <c r="Y61" s="44">
        <f t="shared" si="24"/>
        <v>8.6041000222607522E-2</v>
      </c>
      <c r="Z61">
        <f>Y61/(H61*MPa_to_kPa)</f>
        <v>8.8509556327022646E-8</v>
      </c>
      <c r="AA61" s="43">
        <f t="shared" si="25"/>
        <v>5.3777915795940601E-3</v>
      </c>
    </row>
    <row r="62" spans="1:27">
      <c r="A62" s="74">
        <f t="shared" si="11"/>
        <v>54</v>
      </c>
      <c r="B62" s="40">
        <f t="shared" si="12"/>
        <v>0.53777915795940601</v>
      </c>
      <c r="C62" s="51">
        <f t="shared" si="13"/>
        <v>2.3716922523120409E-18</v>
      </c>
      <c r="D62" s="34">
        <f t="shared" si="14"/>
        <v>97.031037672035879</v>
      </c>
      <c r="E62" s="34">
        <f t="shared" si="15"/>
        <v>119.30371435203429</v>
      </c>
      <c r="F62" s="14">
        <f t="shared" si="16"/>
        <v>0.72603365266903919</v>
      </c>
      <c r="G62" s="14">
        <f t="shared" si="7"/>
        <v>-1.4641596252195193E-2</v>
      </c>
      <c r="H62" s="15">
        <f t="shared" si="8"/>
        <v>970.31037672035882</v>
      </c>
      <c r="I62" s="15">
        <f t="shared" si="0"/>
        <v>33.49576727506625</v>
      </c>
      <c r="J62" s="34">
        <f t="shared" si="17"/>
        <v>93.280437758795685</v>
      </c>
      <c r="K62" s="34">
        <f t="shared" si="1"/>
        <v>1.28</v>
      </c>
      <c r="L62" s="34">
        <f t="shared" si="18"/>
        <v>1.2295417756458493</v>
      </c>
      <c r="M62" s="40">
        <f t="shared" si="9"/>
        <v>5.0458224354150705E-2</v>
      </c>
      <c r="N62" s="44">
        <f t="shared" si="2"/>
        <v>1E-4</v>
      </c>
      <c r="O62" s="44">
        <f t="shared" si="10"/>
        <v>5.0458224354150709E-6</v>
      </c>
      <c r="P62" s="14">
        <f t="shared" si="3"/>
        <v>115.06891017793595</v>
      </c>
      <c r="Q62" s="44">
        <f t="shared" si="19"/>
        <v>5.8061728859459079E-4</v>
      </c>
      <c r="R62" s="34">
        <f t="shared" si="20"/>
        <v>93.334597993646099</v>
      </c>
      <c r="S62" s="52">
        <f t="shared" si="4"/>
        <v>-0.1690136940079712</v>
      </c>
      <c r="T62" s="34">
        <f t="shared" si="21"/>
        <v>96.862023978027906</v>
      </c>
      <c r="U62" s="14">
        <f t="shared" si="5"/>
        <v>1.2325162645409065</v>
      </c>
      <c r="V62">
        <f t="shared" si="22"/>
        <v>119.38401996927067</v>
      </c>
      <c r="W62">
        <f t="shared" si="6"/>
        <v>-5.0458224354150701E-6</v>
      </c>
      <c r="X62" s="44">
        <f t="shared" si="23"/>
        <v>2.456395547037471E-20</v>
      </c>
      <c r="Y62" s="44">
        <f t="shared" si="24"/>
        <v>8.0305617236376747E-2</v>
      </c>
      <c r="Z62">
        <f>Y62/(H62*MPa_to_kPa)</f>
        <v>8.2762814005771098E-8</v>
      </c>
      <c r="AA62" s="43">
        <f t="shared" si="25"/>
        <v>5.4778743424080661E-3</v>
      </c>
    </row>
    <row r="63" spans="1:27">
      <c r="A63" s="74">
        <f t="shared" si="11"/>
        <v>55</v>
      </c>
      <c r="B63" s="40">
        <f t="shared" si="12"/>
        <v>0.54778743424080656</v>
      </c>
      <c r="C63" s="51">
        <f t="shared" si="13"/>
        <v>2.456395547037471E-18</v>
      </c>
      <c r="D63" s="34">
        <f t="shared" si="14"/>
        <v>96.862023978027906</v>
      </c>
      <c r="E63" s="34">
        <f t="shared" si="15"/>
        <v>119.38401996927067</v>
      </c>
      <c r="F63" s="14">
        <f t="shared" si="16"/>
        <v>0.72603365266903919</v>
      </c>
      <c r="G63" s="14">
        <f t="shared" si="7"/>
        <v>-1.4676494076350986E-2</v>
      </c>
      <c r="H63" s="15">
        <f t="shared" si="8"/>
        <v>968.62023978027912</v>
      </c>
      <c r="I63" s="15">
        <f t="shared" si="0"/>
        <v>33.437422610342317</v>
      </c>
      <c r="J63" s="34">
        <f t="shared" si="17"/>
        <v>93.334597993646099</v>
      </c>
      <c r="K63" s="34">
        <f t="shared" si="1"/>
        <v>1.28</v>
      </c>
      <c r="L63" s="34">
        <f t="shared" si="18"/>
        <v>1.2325162645409065</v>
      </c>
      <c r="M63" s="40">
        <f t="shared" si="9"/>
        <v>4.7483735459093568E-2</v>
      </c>
      <c r="N63" s="44">
        <f t="shared" si="2"/>
        <v>1E-4</v>
      </c>
      <c r="O63" s="44">
        <f t="shared" si="10"/>
        <v>4.748373545909357E-6</v>
      </c>
      <c r="P63" s="14">
        <f t="shared" si="3"/>
        <v>115.06891017793595</v>
      </c>
      <c r="Q63" s="44">
        <f t="shared" si="19"/>
        <v>5.4639016904553105E-4</v>
      </c>
      <c r="R63" s="34">
        <f t="shared" si="20"/>
        <v>93.385595100421639</v>
      </c>
      <c r="S63" s="52">
        <f t="shared" si="4"/>
        <v>-0.15877337296634086</v>
      </c>
      <c r="T63" s="34">
        <f t="shared" si="21"/>
        <v>96.703250605061569</v>
      </c>
      <c r="U63" s="14">
        <f t="shared" si="5"/>
        <v>1.235315312693601</v>
      </c>
      <c r="V63">
        <f t="shared" si="22"/>
        <v>119.45900625967928</v>
      </c>
      <c r="W63">
        <f t="shared" si="6"/>
        <v>-4.7483735459093578E-6</v>
      </c>
      <c r="X63" s="44">
        <f t="shared" si="23"/>
        <v>2.3716922523120409E-20</v>
      </c>
      <c r="Y63" s="44">
        <f t="shared" si="24"/>
        <v>7.4986290408617151E-2</v>
      </c>
      <c r="Z63">
        <f>Y63/(H63*MPa_to_kPa)</f>
        <v>7.7415572511293974E-8</v>
      </c>
      <c r="AA63" s="43">
        <f t="shared" si="25"/>
        <v>5.577951757980577E-3</v>
      </c>
    </row>
    <row r="64" spans="1:27">
      <c r="A64" s="74">
        <f t="shared" si="11"/>
        <v>56</v>
      </c>
      <c r="B64" s="40">
        <f t="shared" si="12"/>
        <v>0.55779517579805771</v>
      </c>
      <c r="C64" s="51">
        <f t="shared" si="13"/>
        <v>2.3716922523120409E-18</v>
      </c>
      <c r="D64" s="34">
        <f t="shared" si="14"/>
        <v>96.703250605061569</v>
      </c>
      <c r="E64" s="34">
        <f t="shared" si="15"/>
        <v>119.45900625967928</v>
      </c>
      <c r="F64" s="14">
        <f t="shared" si="16"/>
        <v>0.72603365266903919</v>
      </c>
      <c r="G64" s="14">
        <f t="shared" si="7"/>
        <v>-1.4709331312322459E-2</v>
      </c>
      <c r="H64" s="15">
        <f t="shared" si="8"/>
        <v>967.03250605061578</v>
      </c>
      <c r="I64" s="15">
        <f t="shared" si="0"/>
        <v>33.382612973364779</v>
      </c>
      <c r="J64" s="34">
        <f t="shared" si="17"/>
        <v>93.385595100421639</v>
      </c>
      <c r="K64" s="34">
        <f t="shared" si="1"/>
        <v>1.28</v>
      </c>
      <c r="L64" s="34">
        <f t="shared" si="18"/>
        <v>1.235315312693601</v>
      </c>
      <c r="M64" s="40">
        <f t="shared" si="9"/>
        <v>4.4684687306399073E-2</v>
      </c>
      <c r="N64" s="44">
        <f t="shared" si="2"/>
        <v>1E-4</v>
      </c>
      <c r="O64" s="44">
        <f t="shared" si="10"/>
        <v>4.4684687306399075E-6</v>
      </c>
      <c r="P64" s="14">
        <f t="shared" si="3"/>
        <v>115.06891017793595</v>
      </c>
      <c r="Q64" s="44">
        <f t="shared" si="19"/>
        <v>5.1418182699891895E-4</v>
      </c>
      <c r="R64" s="34">
        <f t="shared" si="20"/>
        <v>93.433612276325761</v>
      </c>
      <c r="S64" s="52">
        <f t="shared" si="4"/>
        <v>-0.14916916221853463</v>
      </c>
      <c r="T64" s="34">
        <f t="shared" si="21"/>
        <v>96.554081442843028</v>
      </c>
      <c r="U64" s="14">
        <f t="shared" si="5"/>
        <v>1.2379492789143784</v>
      </c>
      <c r="V64">
        <f t="shared" si="22"/>
        <v>119.5290554984077</v>
      </c>
      <c r="W64">
        <f t="shared" si="6"/>
        <v>-4.4684687306399083E-6</v>
      </c>
      <c r="X64" s="44">
        <f t="shared" si="23"/>
        <v>2.2869889575866109E-20</v>
      </c>
      <c r="Y64" s="44">
        <f t="shared" si="24"/>
        <v>7.004923872841573E-2</v>
      </c>
      <c r="Z64">
        <f>Y64/(H64*MPa_to_kPa)</f>
        <v>7.2437315488492232E-8</v>
      </c>
      <c r="AA64" s="43">
        <f t="shared" si="25"/>
        <v>5.6780241952960652E-3</v>
      </c>
    </row>
    <row r="65" spans="1:27">
      <c r="A65" s="74">
        <f t="shared" si="11"/>
        <v>57</v>
      </c>
      <c r="B65" s="40">
        <f t="shared" si="12"/>
        <v>0.56780241952960653</v>
      </c>
      <c r="C65" s="51">
        <f t="shared" si="13"/>
        <v>2.2869889575866109E-18</v>
      </c>
      <c r="D65" s="34">
        <f t="shared" si="14"/>
        <v>96.554081442843028</v>
      </c>
      <c r="E65" s="34">
        <f t="shared" si="15"/>
        <v>119.5290554984077</v>
      </c>
      <c r="F65" s="14">
        <f t="shared" si="16"/>
        <v>0.72603365266903919</v>
      </c>
      <c r="G65" s="14">
        <f t="shared" si="7"/>
        <v>-1.4740229884395113E-2</v>
      </c>
      <c r="H65" s="15">
        <f t="shared" si="8"/>
        <v>965.54081442843028</v>
      </c>
      <c r="I65" s="15">
        <f t="shared" si="0"/>
        <v>33.331118774578847</v>
      </c>
      <c r="J65" s="34">
        <f t="shared" si="17"/>
        <v>93.433612276325761</v>
      </c>
      <c r="K65" s="34">
        <f t="shared" si="1"/>
        <v>1.28</v>
      </c>
      <c r="L65" s="34">
        <f t="shared" si="18"/>
        <v>1.2379492789143784</v>
      </c>
      <c r="M65" s="40">
        <f t="shared" si="9"/>
        <v>4.2050721085621579E-2</v>
      </c>
      <c r="N65" s="44">
        <f t="shared" si="2"/>
        <v>1E-4</v>
      </c>
      <c r="O65" s="44">
        <f t="shared" si="10"/>
        <v>4.2050721085621578E-6</v>
      </c>
      <c r="P65" s="14">
        <f t="shared" si="3"/>
        <v>115.06891017793595</v>
      </c>
      <c r="Q65" s="44">
        <f t="shared" si="19"/>
        <v>4.8387306475188263E-4</v>
      </c>
      <c r="R65" s="34">
        <f t="shared" si="20"/>
        <v>93.478822284648743</v>
      </c>
      <c r="S65" s="52">
        <f t="shared" si="4"/>
        <v>-0.14015975790615398</v>
      </c>
      <c r="T65" s="34">
        <f t="shared" si="21"/>
        <v>96.413921684936881</v>
      </c>
      <c r="U65" s="14">
        <f t="shared" si="5"/>
        <v>1.2404279091224504</v>
      </c>
      <c r="V65">
        <f t="shared" si="22"/>
        <v>119.59451928594193</v>
      </c>
      <c r="W65">
        <f t="shared" si="6"/>
        <v>-4.2050721085621569E-6</v>
      </c>
      <c r="X65" s="44">
        <f t="shared" si="23"/>
        <v>2.3716922523120409E-20</v>
      </c>
      <c r="Y65" s="44">
        <f t="shared" si="24"/>
        <v>6.5463787534227436E-2</v>
      </c>
      <c r="Z65">
        <f>Y65/(H65*MPa_to_kPa)</f>
        <v>6.7800124609936803E-8</v>
      </c>
      <c r="AA65" s="43">
        <f t="shared" si="25"/>
        <v>5.7780919954206755E-3</v>
      </c>
    </row>
    <row r="66" spans="1:27">
      <c r="A66" s="74">
        <f t="shared" si="11"/>
        <v>58</v>
      </c>
      <c r="B66" s="40">
        <f t="shared" si="12"/>
        <v>0.57780919954206755</v>
      </c>
      <c r="C66" s="51">
        <f t="shared" si="13"/>
        <v>2.3716922523120409E-18</v>
      </c>
      <c r="D66" s="34">
        <f t="shared" si="14"/>
        <v>96.413921684936881</v>
      </c>
      <c r="E66" s="34">
        <f t="shared" si="15"/>
        <v>119.59451928594193</v>
      </c>
      <c r="F66" s="14">
        <f t="shared" si="16"/>
        <v>0.72603365266903919</v>
      </c>
      <c r="G66" s="14">
        <f t="shared" si="7"/>
        <v>-1.4769304473511853E-2</v>
      </c>
      <c r="H66" s="15">
        <f t="shared" si="8"/>
        <v>964.13921684936872</v>
      </c>
      <c r="I66" s="15">
        <f t="shared" si="0"/>
        <v>33.282734682799656</v>
      </c>
      <c r="J66" s="34">
        <f t="shared" si="17"/>
        <v>93.478822284648743</v>
      </c>
      <c r="K66" s="34">
        <f t="shared" si="1"/>
        <v>1.28</v>
      </c>
      <c r="L66" s="34">
        <f t="shared" si="18"/>
        <v>1.2404279091224504</v>
      </c>
      <c r="M66" s="40">
        <f t="shared" si="9"/>
        <v>3.9572090877549648E-2</v>
      </c>
      <c r="N66" s="44">
        <f t="shared" si="2"/>
        <v>1E-4</v>
      </c>
      <c r="O66" s="44">
        <f t="shared" si="10"/>
        <v>3.9572090877549652E-6</v>
      </c>
      <c r="P66" s="14">
        <f t="shared" si="3"/>
        <v>115.06891017793595</v>
      </c>
      <c r="Q66" s="44">
        <f t="shared" si="19"/>
        <v>4.5535173707418792E-4</v>
      </c>
      <c r="R66" s="34">
        <f t="shared" si="20"/>
        <v>93.521388028755709</v>
      </c>
      <c r="S66" s="52">
        <f t="shared" si="4"/>
        <v>-0.13170674015211217</v>
      </c>
      <c r="T66" s="34">
        <f t="shared" si="21"/>
        <v>96.282214944784769</v>
      </c>
      <c r="U66" s="14">
        <f t="shared" si="5"/>
        <v>1.2427603727527634</v>
      </c>
      <c r="V66">
        <f t="shared" si="22"/>
        <v>119.6557213342424</v>
      </c>
      <c r="W66">
        <f t="shared" si="6"/>
        <v>-3.9572090877549652E-6</v>
      </c>
      <c r="X66" s="44">
        <f t="shared" si="23"/>
        <v>2.3716922523120409E-20</v>
      </c>
      <c r="Y66" s="44">
        <f t="shared" si="24"/>
        <v>6.1202048300472711E-2</v>
      </c>
      <c r="Z66">
        <f>Y66/(H66*MPa_to_kPa)</f>
        <v>6.347843468132107E-8</v>
      </c>
      <c r="AA66" s="43">
        <f t="shared" si="25"/>
        <v>5.8781554738553572E-3</v>
      </c>
    </row>
    <row r="67" spans="1:27">
      <c r="A67" s="74">
        <f t="shared" si="11"/>
        <v>59</v>
      </c>
      <c r="B67" s="40">
        <f t="shared" si="12"/>
        <v>0.58781554738553576</v>
      </c>
      <c r="C67" s="51">
        <f t="shared" si="13"/>
        <v>2.3716922523120409E-18</v>
      </c>
      <c r="D67" s="34">
        <f t="shared" si="14"/>
        <v>96.282214944784769</v>
      </c>
      <c r="E67" s="34">
        <f t="shared" si="15"/>
        <v>119.6557213342424</v>
      </c>
      <c r="F67" s="14">
        <f t="shared" si="16"/>
        <v>0.72603365266903919</v>
      </c>
      <c r="G67" s="14">
        <f t="shared" si="7"/>
        <v>-1.4796662950926949E-2</v>
      </c>
      <c r="H67" s="15">
        <f t="shared" si="8"/>
        <v>962.82214944784766</v>
      </c>
      <c r="I67" s="15">
        <f t="shared" si="0"/>
        <v>33.237268629642479</v>
      </c>
      <c r="J67" s="34">
        <f t="shared" si="17"/>
        <v>93.521388028755709</v>
      </c>
      <c r="K67" s="34">
        <f t="shared" si="1"/>
        <v>1.28</v>
      </c>
      <c r="L67" s="34">
        <f t="shared" si="18"/>
        <v>1.2427603727527634</v>
      </c>
      <c r="M67" s="40">
        <f t="shared" si="9"/>
        <v>3.7239627247236617E-2</v>
      </c>
      <c r="N67" s="44">
        <f t="shared" si="2"/>
        <v>1E-4</v>
      </c>
      <c r="O67" s="44">
        <f t="shared" si="10"/>
        <v>3.7239627247236619E-6</v>
      </c>
      <c r="P67" s="14">
        <f t="shared" si="3"/>
        <v>115.06891017793595</v>
      </c>
      <c r="Q67" s="44">
        <f t="shared" si="19"/>
        <v>4.2851233227720866E-4</v>
      </c>
      <c r="R67" s="34">
        <f t="shared" si="20"/>
        <v>93.561463096857707</v>
      </c>
      <c r="S67" s="52">
        <f t="shared" si="4"/>
        <v>-0.1237743494484157</v>
      </c>
      <c r="T67" s="34">
        <f t="shared" si="21"/>
        <v>96.158440595336359</v>
      </c>
      <c r="U67" s="14">
        <f t="shared" si="5"/>
        <v>1.2449552969837385</v>
      </c>
      <c r="V67">
        <f t="shared" si="22"/>
        <v>119.71295996886016</v>
      </c>
      <c r="W67">
        <f t="shared" si="6"/>
        <v>-3.7239627247236619E-6</v>
      </c>
      <c r="X67" s="44">
        <f t="shared" si="23"/>
        <v>2.3716922523120409E-20</v>
      </c>
      <c r="Y67" s="44">
        <f t="shared" si="24"/>
        <v>5.7238634617760908E-2</v>
      </c>
      <c r="Z67">
        <f>Y67/(H67*MPa_to_kPa)</f>
        <v>5.9448813730122133E-8</v>
      </c>
      <c r="AA67" s="43">
        <f t="shared" si="25"/>
        <v>5.9782149226690878E-3</v>
      </c>
    </row>
    <row r="68" spans="1:27">
      <c r="A68" s="74">
        <f t="shared" si="11"/>
        <v>60</v>
      </c>
      <c r="B68" s="40">
        <f t="shared" si="12"/>
        <v>0.59782149226690873</v>
      </c>
      <c r="C68" s="51">
        <f t="shared" si="13"/>
        <v>2.3716922523120409E-18</v>
      </c>
      <c r="D68" s="34">
        <f t="shared" si="14"/>
        <v>96.158440595336359</v>
      </c>
      <c r="E68" s="34">
        <f t="shared" si="15"/>
        <v>119.71295996886016</v>
      </c>
      <c r="F68" s="14">
        <f t="shared" si="16"/>
        <v>0.72603365266903919</v>
      </c>
      <c r="G68" s="14">
        <f t="shared" si="7"/>
        <v>-1.4822406785515385E-2</v>
      </c>
      <c r="H68" s="15">
        <f t="shared" si="8"/>
        <v>961.58440595336356</v>
      </c>
      <c r="I68" s="15">
        <f t="shared" si="0"/>
        <v>33.194540891145444</v>
      </c>
      <c r="J68" s="34">
        <f t="shared" si="17"/>
        <v>93.561463096857707</v>
      </c>
      <c r="K68" s="34">
        <f t="shared" si="1"/>
        <v>1.28</v>
      </c>
      <c r="L68" s="34">
        <f t="shared" si="18"/>
        <v>1.2449552969837385</v>
      </c>
      <c r="M68" s="40">
        <f t="shared" si="9"/>
        <v>3.5044703016261503E-2</v>
      </c>
      <c r="N68" s="44">
        <f t="shared" si="2"/>
        <v>1E-4</v>
      </c>
      <c r="O68" s="44">
        <f t="shared" si="10"/>
        <v>3.5044703016261503E-6</v>
      </c>
      <c r="P68" s="14">
        <f t="shared" si="3"/>
        <v>115.06891017793595</v>
      </c>
      <c r="Q68" s="44">
        <f t="shared" si="19"/>
        <v>4.0325557835906359E-4</v>
      </c>
      <c r="R68" s="34">
        <f t="shared" si="20"/>
        <v>93.599192278770957</v>
      </c>
      <c r="S68" s="52">
        <f t="shared" si="4"/>
        <v>-0.11632928272913405</v>
      </c>
      <c r="T68" s="34">
        <f t="shared" si="21"/>
        <v>96.042111312607219</v>
      </c>
      <c r="U68" s="14">
        <f t="shared" si="5"/>
        <v>1.2470207989181374</v>
      </c>
      <c r="V68">
        <f t="shared" si="22"/>
        <v>119.76651037883214</v>
      </c>
      <c r="W68">
        <f t="shared" si="6"/>
        <v>-3.5044703016261503E-6</v>
      </c>
      <c r="X68" s="44">
        <f t="shared" si="23"/>
        <v>2.3716922523120409E-20</v>
      </c>
      <c r="Y68" s="44">
        <f t="shared" si="24"/>
        <v>5.355040997197591E-2</v>
      </c>
      <c r="Z68">
        <f>Y68/(H68*MPa_to_kPa)</f>
        <v>5.5689765391820513E-8</v>
      </c>
      <c r="AA68" s="43">
        <f t="shared" si="25"/>
        <v>6.0782706124344792E-3</v>
      </c>
    </row>
    <row r="69" spans="1:27">
      <c r="A69" s="74">
        <f t="shared" si="11"/>
        <v>61</v>
      </c>
      <c r="B69" s="40">
        <f t="shared" si="12"/>
        <v>0.60782706124344787</v>
      </c>
      <c r="C69" s="51">
        <f t="shared" si="13"/>
        <v>2.3716922523120409E-18</v>
      </c>
      <c r="D69" s="34">
        <f t="shared" si="14"/>
        <v>96.042111312607219</v>
      </c>
      <c r="E69" s="34">
        <f t="shared" si="15"/>
        <v>119.76651037883214</v>
      </c>
      <c r="F69" s="14">
        <f t="shared" si="16"/>
        <v>0.72603365266903919</v>
      </c>
      <c r="G69" s="14">
        <f t="shared" si="7"/>
        <v>-1.4846631426381618E-2</v>
      </c>
      <c r="H69" s="15">
        <f t="shared" si="8"/>
        <v>960.4211131260721</v>
      </c>
      <c r="I69" s="15">
        <f t="shared" si="0"/>
        <v>33.154383239789176</v>
      </c>
      <c r="J69" s="34">
        <f t="shared" si="17"/>
        <v>93.599192278770957</v>
      </c>
      <c r="K69" s="34">
        <f t="shared" si="1"/>
        <v>1.28</v>
      </c>
      <c r="L69" s="34">
        <f t="shared" si="18"/>
        <v>1.2470207989181374</v>
      </c>
      <c r="M69" s="40">
        <f t="shared" si="9"/>
        <v>3.2979201081862586E-2</v>
      </c>
      <c r="N69" s="44">
        <f t="shared" si="2"/>
        <v>1E-4</v>
      </c>
      <c r="O69" s="44">
        <f t="shared" si="10"/>
        <v>3.2979201081862586E-6</v>
      </c>
      <c r="P69" s="14">
        <f t="shared" si="3"/>
        <v>115.06891017793595</v>
      </c>
      <c r="Q69" s="44">
        <f t="shared" si="19"/>
        <v>3.7948807270289338E-4</v>
      </c>
      <c r="R69" s="34">
        <f t="shared" si="20"/>
        <v>93.634712055855374</v>
      </c>
      <c r="S69" s="52">
        <f t="shared" si="4"/>
        <v>-0.10934050716101421</v>
      </c>
      <c r="T69" s="34">
        <f t="shared" si="21"/>
        <v>95.932770805446211</v>
      </c>
      <c r="U69" s="14">
        <f t="shared" si="5"/>
        <v>1.2489645158411296</v>
      </c>
      <c r="V69">
        <f t="shared" si="22"/>
        <v>119.81662664232218</v>
      </c>
      <c r="W69">
        <f t="shared" si="6"/>
        <v>-3.2979201081862591E-6</v>
      </c>
      <c r="X69" s="44">
        <f t="shared" si="23"/>
        <v>2.3293406049493259E-20</v>
      </c>
      <c r="Y69" s="44">
        <f t="shared" si="24"/>
        <v>5.0116263490039614E-2</v>
      </c>
      <c r="Z69">
        <f>Y69/(H69*MPa_to_kPa)</f>
        <v>5.2181551201968398E-8</v>
      </c>
      <c r="AA69" s="43">
        <f t="shared" si="25"/>
        <v>6.178322793985681E-3</v>
      </c>
    </row>
    <row r="70" spans="1:27">
      <c r="A70" s="74">
        <f t="shared" si="11"/>
        <v>62</v>
      </c>
      <c r="B70" s="40">
        <f t="shared" si="12"/>
        <v>0.61783227939856811</v>
      </c>
      <c r="C70" s="51">
        <f t="shared" si="13"/>
        <v>2.3293406049493259E-18</v>
      </c>
      <c r="D70" s="34">
        <f t="shared" si="14"/>
        <v>95.932770805446211</v>
      </c>
      <c r="E70" s="34">
        <f t="shared" si="15"/>
        <v>119.81662664232218</v>
      </c>
      <c r="F70" s="14">
        <f t="shared" si="16"/>
        <v>0.72603365266903919</v>
      </c>
      <c r="G70" s="14">
        <f t="shared" si="7"/>
        <v>-1.4869426662304234E-2</v>
      </c>
      <c r="H70" s="15">
        <f t="shared" si="8"/>
        <v>959.32770805446205</v>
      </c>
      <c r="I70" s="15">
        <f t="shared" si="0"/>
        <v>33.116638160797216</v>
      </c>
      <c r="J70" s="34">
        <f t="shared" si="17"/>
        <v>93.634712055855374</v>
      </c>
      <c r="K70" s="34">
        <f t="shared" si="1"/>
        <v>1.28</v>
      </c>
      <c r="L70" s="34">
        <f t="shared" si="18"/>
        <v>1.2489645158411296</v>
      </c>
      <c r="M70" s="40">
        <f t="shared" si="9"/>
        <v>3.1035484158870474E-2</v>
      </c>
      <c r="N70" s="44">
        <f t="shared" si="2"/>
        <v>1E-4</v>
      </c>
      <c r="O70" s="44">
        <f t="shared" si="10"/>
        <v>3.1035484158870476E-6</v>
      </c>
      <c r="P70" s="14">
        <f t="shared" si="3"/>
        <v>115.06891017793595</v>
      </c>
      <c r="Q70" s="44">
        <f t="shared" si="19"/>
        <v>3.571219339005821E-4</v>
      </c>
      <c r="R70" s="34">
        <f t="shared" si="20"/>
        <v>93.668151065304968</v>
      </c>
      <c r="S70" s="52">
        <f t="shared" si="4"/>
        <v>-0.10277908990344675</v>
      </c>
      <c r="T70" s="34">
        <f t="shared" si="21"/>
        <v>95.829991715542761</v>
      </c>
      <c r="U70" s="14">
        <f t="shared" si="5"/>
        <v>1.2507936336719465</v>
      </c>
      <c r="V70">
        <f t="shared" si="22"/>
        <v>119.86354355263626</v>
      </c>
      <c r="W70">
        <f t="shared" si="6"/>
        <v>-3.103548415887048E-6</v>
      </c>
      <c r="X70" s="44">
        <f t="shared" si="23"/>
        <v>2.2869889575866109E-20</v>
      </c>
      <c r="Y70" s="44">
        <f t="shared" si="24"/>
        <v>4.6916910314081406E-2</v>
      </c>
      <c r="Z70">
        <f>Y70/(H70*MPa_to_kPa)</f>
        <v>4.8906030671447971E-8</v>
      </c>
      <c r="AA70" s="43">
        <f t="shared" si="25"/>
        <v>6.2783717000163526E-3</v>
      </c>
    </row>
    <row r="71" spans="1:27">
      <c r="A71" s="74">
        <f t="shared" si="11"/>
        <v>63</v>
      </c>
      <c r="B71" s="40">
        <f t="shared" si="12"/>
        <v>0.6278371700016353</v>
      </c>
      <c r="C71" s="51">
        <f t="shared" si="13"/>
        <v>2.2869889575866109E-18</v>
      </c>
      <c r="D71" s="34">
        <f t="shared" si="14"/>
        <v>95.829991715542761</v>
      </c>
      <c r="E71" s="34">
        <f t="shared" si="15"/>
        <v>119.86354355263626</v>
      </c>
      <c r="F71" s="14">
        <f t="shared" si="16"/>
        <v>0.72603365266903919</v>
      </c>
      <c r="G71" s="14">
        <f t="shared" si="7"/>
        <v>-1.489087695945307E-2</v>
      </c>
      <c r="H71" s="15">
        <f t="shared" si="8"/>
        <v>958.29991715542758</v>
      </c>
      <c r="I71" s="15">
        <f t="shared" si="0"/>
        <v>33.081158127204404</v>
      </c>
      <c r="J71" s="34">
        <f t="shared" si="17"/>
        <v>93.668151065304968</v>
      </c>
      <c r="K71" s="34">
        <f t="shared" si="1"/>
        <v>1.28</v>
      </c>
      <c r="L71" s="34">
        <f t="shared" si="18"/>
        <v>1.2507936336719465</v>
      </c>
      <c r="M71" s="40">
        <f t="shared" si="9"/>
        <v>2.9206366328053512E-2</v>
      </c>
      <c r="N71" s="44">
        <f t="shared" si="2"/>
        <v>1E-4</v>
      </c>
      <c r="O71" s="44">
        <f t="shared" si="10"/>
        <v>2.9206366328053512E-6</v>
      </c>
      <c r="P71" s="14">
        <f t="shared" si="3"/>
        <v>115.06891017793595</v>
      </c>
      <c r="Q71" s="44">
        <f t="shared" si="19"/>
        <v>3.3607447436266824E-4</v>
      </c>
      <c r="R71" s="34">
        <f t="shared" si="20"/>
        <v>93.699630539938752</v>
      </c>
      <c r="S71" s="52">
        <f t="shared" si="4"/>
        <v>-9.661804228193964E-2</v>
      </c>
      <c r="T71" s="34">
        <f t="shared" si="21"/>
        <v>95.733373673260814</v>
      </c>
      <c r="U71" s="14">
        <f t="shared" si="5"/>
        <v>1.2525149137182732</v>
      </c>
      <c r="V71">
        <f t="shared" si="22"/>
        <v>119.90747826632348</v>
      </c>
      <c r="W71">
        <f t="shared" si="6"/>
        <v>-2.9206366328053508E-6</v>
      </c>
      <c r="X71" s="44">
        <f t="shared" si="23"/>
        <v>2.3293406049493259E-20</v>
      </c>
      <c r="Y71" s="44">
        <f t="shared" si="24"/>
        <v>4.3934713687221461E-2</v>
      </c>
      <c r="Z71">
        <f>Y71/(H71*MPa_to_kPa)</f>
        <v>4.5846517254885292E-8</v>
      </c>
      <c r="AA71" s="43">
        <f t="shared" si="25"/>
        <v>6.3784175465336074E-3</v>
      </c>
    </row>
    <row r="72" spans="1:27">
      <c r="A72" s="74">
        <f t="shared" si="11"/>
        <v>64</v>
      </c>
      <c r="B72" s="40">
        <f t="shared" si="12"/>
        <v>0.63784175465336079</v>
      </c>
      <c r="C72" s="51">
        <f t="shared" si="13"/>
        <v>2.3293406049493259E-18</v>
      </c>
      <c r="D72" s="34">
        <f t="shared" si="14"/>
        <v>95.733373673260814</v>
      </c>
      <c r="E72" s="34">
        <f t="shared" si="15"/>
        <v>119.90747826632348</v>
      </c>
      <c r="F72" s="14">
        <f t="shared" si="16"/>
        <v>0.72603365266903919</v>
      </c>
      <c r="G72" s="14">
        <f t="shared" si="7"/>
        <v>-1.4911061778722407E-2</v>
      </c>
      <c r="H72" s="15">
        <f t="shared" si="8"/>
        <v>957.33373673260814</v>
      </c>
      <c r="I72" s="15">
        <f t="shared" si="0"/>
        <v>33.047804928717682</v>
      </c>
      <c r="J72" s="34">
        <f t="shared" si="17"/>
        <v>93.699630539938752</v>
      </c>
      <c r="K72" s="34">
        <f t="shared" si="1"/>
        <v>1.28</v>
      </c>
      <c r="L72" s="34">
        <f t="shared" si="18"/>
        <v>1.2525149137182732</v>
      </c>
      <c r="M72" s="40">
        <f t="shared" si="9"/>
        <v>2.7485086281726856E-2</v>
      </c>
      <c r="N72" s="44">
        <f t="shared" si="2"/>
        <v>1E-4</v>
      </c>
      <c r="O72" s="44">
        <f t="shared" si="10"/>
        <v>2.7485086281726859E-6</v>
      </c>
      <c r="P72" s="14">
        <f t="shared" si="3"/>
        <v>115.06891017793595</v>
      </c>
      <c r="Q72" s="44">
        <f t="shared" si="19"/>
        <v>3.1626789245848473E-4</v>
      </c>
      <c r="R72" s="34">
        <f t="shared" si="20"/>
        <v>93.729264724613756</v>
      </c>
      <c r="S72" s="52">
        <f t="shared" si="4"/>
        <v>-9.0832176988748362E-2</v>
      </c>
      <c r="T72" s="34">
        <f t="shared" si="21"/>
        <v>95.642541496272059</v>
      </c>
      <c r="U72" s="14">
        <f t="shared" si="5"/>
        <v>1.2541347178357922</v>
      </c>
      <c r="V72">
        <f t="shared" si="22"/>
        <v>119.94863179252521</v>
      </c>
      <c r="W72">
        <f t="shared" si="6"/>
        <v>-2.7485086281726859E-6</v>
      </c>
      <c r="X72" s="44">
        <f t="shared" si="23"/>
        <v>2.3293406049493259E-20</v>
      </c>
      <c r="Y72" s="44">
        <f t="shared" si="24"/>
        <v>4.1153526201725299E-2</v>
      </c>
      <c r="Z72">
        <f>Y72/(H72*MPa_to_kPa)</f>
        <v>4.298764853120375E-8</v>
      </c>
      <c r="AA72" s="43">
        <f t="shared" si="25"/>
        <v>6.4784605341821387E-3</v>
      </c>
    </row>
    <row r="73" spans="1:27">
      <c r="A73" s="74">
        <f t="shared" si="11"/>
        <v>65</v>
      </c>
      <c r="B73" s="40">
        <f t="shared" si="12"/>
        <v>0.64784605341821389</v>
      </c>
      <c r="C73" s="51">
        <f t="shared" si="13"/>
        <v>2.3293406049493259E-18</v>
      </c>
      <c r="D73" s="34">
        <f t="shared" si="14"/>
        <v>95.642541496272059</v>
      </c>
      <c r="E73" s="34">
        <f t="shared" si="15"/>
        <v>119.94863179252521</v>
      </c>
      <c r="F73" s="14">
        <f t="shared" si="16"/>
        <v>0.72603365266903919</v>
      </c>
      <c r="G73" s="14">
        <f t="shared" si="7"/>
        <v>-1.4930055873937306E-2</v>
      </c>
      <c r="H73" s="15">
        <f t="shared" si="8"/>
        <v>956.42541496272065</v>
      </c>
      <c r="I73" s="15">
        <f t="shared" ref="I73:I136" si="26">0.001*D73*(1+F73)/kappa</f>
        <v>33.016449049872122</v>
      </c>
      <c r="J73" s="34">
        <f t="shared" si="17"/>
        <v>93.729264724613756</v>
      </c>
      <c r="K73" s="34">
        <f t="shared" ref="K73:K136" si="27">Mtc</f>
        <v>1.28</v>
      </c>
      <c r="L73" s="34">
        <f t="shared" si="18"/>
        <v>1.2541347178357922</v>
      </c>
      <c r="M73" s="40">
        <f t="shared" si="9"/>
        <v>2.5865282164207803E-2</v>
      </c>
      <c r="N73" s="44">
        <f t="shared" ref="N73:N136" si="28">d_epQp</f>
        <v>1E-4</v>
      </c>
      <c r="O73" s="44">
        <f t="shared" si="10"/>
        <v>2.5865282164207806E-6</v>
      </c>
      <c r="P73" s="14">
        <f t="shared" ref="P73:P136" si="29">(1+F73)/(lambda-kappa)</f>
        <v>115.06891017793595</v>
      </c>
      <c r="Q73" s="44">
        <f t="shared" si="19"/>
        <v>2.9762898300801969E-4</v>
      </c>
      <c r="R73" s="34">
        <f t="shared" si="20"/>
        <v>93.757161270351844</v>
      </c>
      <c r="S73" s="52">
        <f t="shared" ref="S73:S136" si="30">-O73*I73*MPa_to_kPa</f>
        <v>-8.539797707351332E-2</v>
      </c>
      <c r="T73" s="34">
        <f t="shared" si="21"/>
        <v>95.557143519198547</v>
      </c>
      <c r="U73" s="14">
        <f t="shared" ref="U73:U136" si="31">Mtc*(1+LN(R73/T73))</f>
        <v>1.2556590320889855</v>
      </c>
      <c r="V73">
        <f t="shared" si="22"/>
        <v>119.98719034050512</v>
      </c>
      <c r="W73">
        <f t="shared" ref="W73:W136" si="32">S73/(I73*MPa_to_kPa)</f>
        <v>-2.586528216420781E-6</v>
      </c>
      <c r="X73" s="44">
        <f t="shared" si="23"/>
        <v>2.2869889575866109E-20</v>
      </c>
      <c r="Y73" s="44">
        <f t="shared" si="24"/>
        <v>3.8558547979917535E-2</v>
      </c>
      <c r="Z73">
        <f>Y73/(H73*MPa_to_kPa)</f>
        <v>4.0315269101689922E-8</v>
      </c>
      <c r="AA73" s="43">
        <f t="shared" si="25"/>
        <v>6.5785008494512404E-3</v>
      </c>
    </row>
    <row r="74" spans="1:27">
      <c r="A74" s="74">
        <f t="shared" si="11"/>
        <v>66</v>
      </c>
      <c r="B74" s="40">
        <f t="shared" si="12"/>
        <v>0.65785008494512409</v>
      </c>
      <c r="C74" s="51">
        <f t="shared" si="13"/>
        <v>2.2869889575866109E-18</v>
      </c>
      <c r="D74" s="34">
        <f t="shared" si="14"/>
        <v>95.557143519198547</v>
      </c>
      <c r="E74" s="34">
        <f t="shared" si="15"/>
        <v>119.98719034050512</v>
      </c>
      <c r="F74" s="14">
        <f t="shared" si="16"/>
        <v>0.72603365266903919</v>
      </c>
      <c r="G74" s="14">
        <f t="shared" ref="G74:G137" si="33">G73+S73/T73*lambda</f>
        <v>-1.4947929572109615E-2</v>
      </c>
      <c r="H74" s="15">
        <f t="shared" ref="H74:H137" si="34">Gmax*(T73/_p0)^G_exponent</f>
        <v>955.57143519198553</v>
      </c>
      <c r="I74" s="15">
        <f t="shared" si="26"/>
        <v>32.98696909341237</v>
      </c>
      <c r="J74" s="34">
        <f t="shared" si="17"/>
        <v>93.757161270351844</v>
      </c>
      <c r="K74" s="34">
        <f t="shared" si="27"/>
        <v>1.28</v>
      </c>
      <c r="L74" s="34">
        <f t="shared" si="18"/>
        <v>1.2556590320889855</v>
      </c>
      <c r="M74" s="40">
        <f t="shared" ref="M74:M137" si="35">K74-L74</f>
        <v>2.4340967911014477E-2</v>
      </c>
      <c r="N74" s="44">
        <f t="shared" si="28"/>
        <v>1E-4</v>
      </c>
      <c r="O74" s="44">
        <f t="shared" ref="O74:O137" si="36">N74*M74</f>
        <v>2.4340967911014479E-6</v>
      </c>
      <c r="P74" s="14">
        <f t="shared" si="29"/>
        <v>115.06891017793595</v>
      </c>
      <c r="Q74" s="44">
        <f t="shared" si="19"/>
        <v>2.8008886501965465E-4</v>
      </c>
      <c r="R74" s="34">
        <f t="shared" si="20"/>
        <v>93.783421607239518</v>
      </c>
      <c r="S74" s="52">
        <f t="shared" si="30"/>
        <v>-8.0293475618437679E-2</v>
      </c>
      <c r="T74" s="34">
        <f t="shared" si="21"/>
        <v>95.476850043580114</v>
      </c>
      <c r="U74" s="14">
        <f t="shared" si="31"/>
        <v>1.2570934890033809</v>
      </c>
      <c r="V74">
        <f t="shared" si="22"/>
        <v>120.02332654033673</v>
      </c>
      <c r="W74">
        <f t="shared" si="32"/>
        <v>-2.4340967911014475E-6</v>
      </c>
      <c r="X74" s="44">
        <f t="shared" si="23"/>
        <v>2.3293406049493259E-20</v>
      </c>
      <c r="Y74" s="44">
        <f t="shared" si="24"/>
        <v>3.6136199831602767E-2</v>
      </c>
      <c r="Z74">
        <f>Y74/(H74*MPa_to_kPa)</f>
        <v>3.7816324871978388E-8</v>
      </c>
      <c r="AA74" s="43">
        <f t="shared" si="25"/>
        <v>6.6785386657761125E-3</v>
      </c>
    </row>
    <row r="75" spans="1:27">
      <c r="A75" s="74">
        <f t="shared" ref="A75:A138" si="37">A74+1</f>
        <v>67</v>
      </c>
      <c r="B75" s="40">
        <f t="shared" ref="B75:B138" si="38">100*AA74+C75/3</f>
        <v>0.66785386657761125</v>
      </c>
      <c r="C75" s="51">
        <f t="shared" ref="C75:C138" si="39">100*X74</f>
        <v>2.3293406049493259E-18</v>
      </c>
      <c r="D75" s="34">
        <f t="shared" ref="D75:D138" si="40">T74</f>
        <v>95.476850043580114</v>
      </c>
      <c r="E75" s="34">
        <f t="shared" ref="E75:E138" si="41">V74</f>
        <v>120.02332654033673</v>
      </c>
      <c r="F75" s="14">
        <f t="shared" ref="F75:F138" si="42">F$9-(1+F$9)*C74</f>
        <v>0.72603365266903919</v>
      </c>
      <c r="G75" s="14">
        <f t="shared" si="33"/>
        <v>-1.4964749036845158E-2</v>
      </c>
      <c r="H75" s="15">
        <f t="shared" si="34"/>
        <v>954.76850043580123</v>
      </c>
      <c r="I75" s="15">
        <f t="shared" si="26"/>
        <v>32.959251245210943</v>
      </c>
      <c r="J75" s="34">
        <f t="shared" ref="J75:J138" si="43">R74</f>
        <v>93.783421607239518</v>
      </c>
      <c r="K75" s="34">
        <f t="shared" si="27"/>
        <v>1.28</v>
      </c>
      <c r="L75" s="34">
        <f t="shared" ref="L75:L138" si="44">E75/D75</f>
        <v>1.2570934890033809</v>
      </c>
      <c r="M75" s="40">
        <f t="shared" si="35"/>
        <v>2.2906510996619112E-2</v>
      </c>
      <c r="N75" s="44">
        <f t="shared" si="28"/>
        <v>1E-4</v>
      </c>
      <c r="O75" s="44">
        <f t="shared" si="36"/>
        <v>2.2906510996619115E-6</v>
      </c>
      <c r="P75" s="14">
        <f t="shared" si="29"/>
        <v>115.06891017793595</v>
      </c>
      <c r="Q75" s="44">
        <f t="shared" ref="Q75:Q138" si="45">P75*O75</f>
        <v>2.6358272563598668E-4</v>
      </c>
      <c r="R75" s="34">
        <f t="shared" ref="R75:R138" si="46">J75*(1+Q75)</f>
        <v>93.808141297126227</v>
      </c>
      <c r="S75" s="52">
        <f t="shared" si="30"/>
        <v>-7.5498145108875675E-2</v>
      </c>
      <c r="T75" s="34">
        <f t="shared" ref="T75:T138" si="47">D75+S75</f>
        <v>95.401351898471233</v>
      </c>
      <c r="U75" s="14">
        <f t="shared" si="31"/>
        <v>1.2584433884939048</v>
      </c>
      <c r="V75">
        <f t="shared" ref="V75:V138" si="48">U75*T75</f>
        <v>120.05720055001156</v>
      </c>
      <c r="W75">
        <f t="shared" si="32"/>
        <v>-2.2906510996619115E-6</v>
      </c>
      <c r="X75" s="44">
        <f t="shared" ref="X75:X138" si="49">X74+(W75+O75)</f>
        <v>2.3293406049493259E-20</v>
      </c>
      <c r="Y75" s="44">
        <f t="shared" ref="Y75:Y138" si="50">V75-E75</f>
        <v>3.387400967483245E-2</v>
      </c>
      <c r="Z75">
        <f>Y75/(H75*MPa_to_kPa)</f>
        <v>3.5478767533041531E-8</v>
      </c>
      <c r="AA75" s="43">
        <f t="shared" ref="AA75:AA138" si="51">AA74+(Z75+N75)</f>
        <v>6.7785741445436452E-3</v>
      </c>
    </row>
    <row r="76" spans="1:27">
      <c r="A76" s="74">
        <f t="shared" si="37"/>
        <v>68</v>
      </c>
      <c r="B76" s="40">
        <f t="shared" si="38"/>
        <v>0.67785741445436454</v>
      </c>
      <c r="C76" s="51">
        <f t="shared" si="39"/>
        <v>2.3293406049493259E-18</v>
      </c>
      <c r="D76" s="34">
        <f t="shared" si="40"/>
        <v>95.401351898471233</v>
      </c>
      <c r="E76" s="34">
        <f t="shared" si="41"/>
        <v>120.05720055001156</v>
      </c>
      <c r="F76" s="14">
        <f t="shared" si="42"/>
        <v>0.72603365266903919</v>
      </c>
      <c r="G76" s="14">
        <f t="shared" si="33"/>
        <v>-1.4980576515933552E-2</v>
      </c>
      <c r="H76" s="15">
        <f t="shared" si="34"/>
        <v>954.01351898471228</v>
      </c>
      <c r="I76" s="15">
        <f t="shared" si="26"/>
        <v>32.933188777376536</v>
      </c>
      <c r="J76" s="34">
        <f t="shared" si="43"/>
        <v>93.808141297126227</v>
      </c>
      <c r="K76" s="34">
        <f t="shared" si="27"/>
        <v>1.28</v>
      </c>
      <c r="L76" s="34">
        <f t="shared" si="44"/>
        <v>1.2584433884939048</v>
      </c>
      <c r="M76" s="40">
        <f t="shared" si="35"/>
        <v>2.1556611506095225E-2</v>
      </c>
      <c r="N76" s="44">
        <f t="shared" si="28"/>
        <v>1E-4</v>
      </c>
      <c r="O76" s="44">
        <f t="shared" si="36"/>
        <v>2.1556611506095226E-6</v>
      </c>
      <c r="P76" s="14">
        <f t="shared" si="29"/>
        <v>115.06891017793595</v>
      </c>
      <c r="Q76" s="44">
        <f t="shared" si="45"/>
        <v>2.4804957931355321E-4</v>
      </c>
      <c r="R76" s="34">
        <f t="shared" si="46"/>
        <v>93.831410367111161</v>
      </c>
      <c r="S76" s="52">
        <f t="shared" si="30"/>
        <v>-7.0992795613080126E-2</v>
      </c>
      <c r="T76" s="34">
        <f t="shared" si="47"/>
        <v>95.330359102858154</v>
      </c>
      <c r="U76" s="14">
        <f t="shared" si="31"/>
        <v>1.2597137175488191</v>
      </c>
      <c r="V76">
        <f t="shared" si="48"/>
        <v>120.08896106072535</v>
      </c>
      <c r="W76">
        <f t="shared" si="32"/>
        <v>-2.1556611506095231E-6</v>
      </c>
      <c r="X76" s="44">
        <f t="shared" si="49"/>
        <v>2.2869889575866109E-20</v>
      </c>
      <c r="Y76" s="44">
        <f t="shared" si="50"/>
        <v>3.1760510713795043E-2</v>
      </c>
      <c r="Z76">
        <f>Y76/(H76*MPa_to_kPa)</f>
        <v>3.3291468183381151E-8</v>
      </c>
      <c r="AA76" s="43">
        <f t="shared" si="51"/>
        <v>6.8786074360118283E-3</v>
      </c>
    </row>
    <row r="77" spans="1:27">
      <c r="A77" s="74">
        <f t="shared" si="37"/>
        <v>69</v>
      </c>
      <c r="B77" s="40">
        <f t="shared" si="38"/>
        <v>0.68786074360118288</v>
      </c>
      <c r="C77" s="51">
        <f t="shared" si="39"/>
        <v>2.2869889575866109E-18</v>
      </c>
      <c r="D77" s="34">
        <f t="shared" si="40"/>
        <v>95.330359102858154</v>
      </c>
      <c r="E77" s="34">
        <f t="shared" si="41"/>
        <v>120.08896106072535</v>
      </c>
      <c r="F77" s="14">
        <f t="shared" si="42"/>
        <v>0.72603365266903919</v>
      </c>
      <c r="G77" s="14">
        <f t="shared" si="33"/>
        <v>-1.4995470574086943E-2</v>
      </c>
      <c r="H77" s="15">
        <f t="shared" si="34"/>
        <v>953.30359102858154</v>
      </c>
      <c r="I77" s="15">
        <f t="shared" si="26"/>
        <v>32.908681586511491</v>
      </c>
      <c r="J77" s="34">
        <f t="shared" si="43"/>
        <v>93.831410367111161</v>
      </c>
      <c r="K77" s="34">
        <f t="shared" si="27"/>
        <v>1.28</v>
      </c>
      <c r="L77" s="34">
        <f t="shared" si="44"/>
        <v>1.2597137175488191</v>
      </c>
      <c r="M77" s="40">
        <f t="shared" si="35"/>
        <v>2.0286282451180915E-2</v>
      </c>
      <c r="N77" s="44">
        <f t="shared" si="28"/>
        <v>1E-4</v>
      </c>
      <c r="O77" s="44">
        <f t="shared" si="36"/>
        <v>2.0286282451180914E-6</v>
      </c>
      <c r="P77" s="14">
        <f t="shared" si="29"/>
        <v>115.06891017793595</v>
      </c>
      <c r="Q77" s="44">
        <f t="shared" si="45"/>
        <v>2.3343204132191748E-4</v>
      </c>
      <c r="R77" s="34">
        <f t="shared" si="46"/>
        <v>93.853313624773278</v>
      </c>
      <c r="S77" s="52">
        <f t="shared" si="30"/>
        <v>-6.6759480975994864E-2</v>
      </c>
      <c r="T77" s="34">
        <f t="shared" si="47"/>
        <v>95.263599621882165</v>
      </c>
      <c r="U77" s="14">
        <f t="shared" si="31"/>
        <v>1.2609091687438747</v>
      </c>
      <c r="V77">
        <f t="shared" si="48"/>
        <v>120.11874621077673</v>
      </c>
      <c r="W77">
        <f t="shared" si="32"/>
        <v>-2.0286282451180919E-6</v>
      </c>
      <c r="X77" s="44">
        <f t="shared" si="49"/>
        <v>2.2446373102238959E-20</v>
      </c>
      <c r="Y77" s="44">
        <f t="shared" si="50"/>
        <v>2.9785150051381493E-2</v>
      </c>
      <c r="Z77">
        <f>Y77/(H77*MPa_to_kPa)</f>
        <v>3.1244139151143182E-8</v>
      </c>
      <c r="AA77" s="43">
        <f t="shared" si="51"/>
        <v>6.9786386801509795E-3</v>
      </c>
    </row>
    <row r="78" spans="1:27">
      <c r="A78" s="74">
        <f t="shared" si="37"/>
        <v>70</v>
      </c>
      <c r="B78" s="40">
        <f t="shared" si="38"/>
        <v>0.69786386801509792</v>
      </c>
      <c r="C78" s="51">
        <f t="shared" si="39"/>
        <v>2.2446373102238959E-18</v>
      </c>
      <c r="D78" s="34">
        <f t="shared" si="40"/>
        <v>95.263599621882165</v>
      </c>
      <c r="E78" s="34">
        <f t="shared" si="41"/>
        <v>120.11874621077673</v>
      </c>
      <c r="F78" s="14">
        <f t="shared" si="42"/>
        <v>0.72603365266903919</v>
      </c>
      <c r="G78" s="14">
        <f t="shared" si="33"/>
        <v>-1.5009486311733006E-2</v>
      </c>
      <c r="H78" s="15">
        <f t="shared" si="34"/>
        <v>952.63599621882167</v>
      </c>
      <c r="I78" s="15">
        <f t="shared" si="26"/>
        <v>32.885635764351633</v>
      </c>
      <c r="J78" s="34">
        <f t="shared" si="43"/>
        <v>93.853313624773278</v>
      </c>
      <c r="K78" s="34">
        <f t="shared" si="27"/>
        <v>1.28</v>
      </c>
      <c r="L78" s="34">
        <f t="shared" si="44"/>
        <v>1.2609091687438747</v>
      </c>
      <c r="M78" s="40">
        <f t="shared" si="35"/>
        <v>1.9090831256125318E-2</v>
      </c>
      <c r="N78" s="44">
        <f t="shared" si="28"/>
        <v>1E-4</v>
      </c>
      <c r="O78" s="44">
        <f t="shared" si="36"/>
        <v>1.909083125612532E-6</v>
      </c>
      <c r="P78" s="14">
        <f t="shared" si="29"/>
        <v>115.06891017793595</v>
      </c>
      <c r="Q78" s="44">
        <f t="shared" si="45"/>
        <v>2.1967611470332166E-4</v>
      </c>
      <c r="R78" s="34">
        <f t="shared" si="46"/>
        <v>93.873930956062395</v>
      </c>
      <c r="S78" s="52">
        <f t="shared" si="30"/>
        <v>-6.2781412312763685E-2</v>
      </c>
      <c r="T78" s="34">
        <f t="shared" si="47"/>
        <v>95.200818209569405</v>
      </c>
      <c r="U78" s="14">
        <f t="shared" si="31"/>
        <v>1.2620341576567504</v>
      </c>
      <c r="V78">
        <f t="shared" si="48"/>
        <v>120.14668441734734</v>
      </c>
      <c r="W78">
        <f t="shared" si="32"/>
        <v>-1.909083125612532E-6</v>
      </c>
      <c r="X78" s="44">
        <f t="shared" si="49"/>
        <v>2.2446373102238959E-20</v>
      </c>
      <c r="Y78" s="44">
        <f t="shared" si="50"/>
        <v>2.7938206570610191E-2</v>
      </c>
      <c r="Z78">
        <f>Y78/(H78*MPa_to_kPa)</f>
        <v>2.9327263174498759E-8</v>
      </c>
      <c r="AA78" s="43">
        <f t="shared" si="51"/>
        <v>7.0786680074141541E-3</v>
      </c>
    </row>
    <row r="79" spans="1:27">
      <c r="A79" s="74">
        <f t="shared" si="37"/>
        <v>71</v>
      </c>
      <c r="B79" s="40">
        <f t="shared" si="38"/>
        <v>0.70786680074141539</v>
      </c>
      <c r="C79" s="51">
        <f t="shared" si="39"/>
        <v>2.2446373102238959E-18</v>
      </c>
      <c r="D79" s="34">
        <f t="shared" si="40"/>
        <v>95.200818209569405</v>
      </c>
      <c r="E79" s="34">
        <f t="shared" si="41"/>
        <v>120.14668441734734</v>
      </c>
      <c r="F79" s="14">
        <f t="shared" si="42"/>
        <v>0.72603365266903919</v>
      </c>
      <c r="G79" s="14">
        <f t="shared" si="33"/>
        <v>-1.5022675570710711E-2</v>
      </c>
      <c r="H79" s="15">
        <f t="shared" si="34"/>
        <v>952.008182095694</v>
      </c>
      <c r="I79" s="15">
        <f t="shared" si="26"/>
        <v>32.863963198268856</v>
      </c>
      <c r="J79" s="34">
        <f t="shared" si="43"/>
        <v>93.873930956062395</v>
      </c>
      <c r="K79" s="34">
        <f t="shared" si="27"/>
        <v>1.28</v>
      </c>
      <c r="L79" s="34">
        <f t="shared" si="44"/>
        <v>1.2620341576567504</v>
      </c>
      <c r="M79" s="40">
        <f t="shared" si="35"/>
        <v>1.7965842343249605E-2</v>
      </c>
      <c r="N79" s="44">
        <f t="shared" si="28"/>
        <v>1E-4</v>
      </c>
      <c r="O79" s="44">
        <f t="shared" si="36"/>
        <v>1.7965842343249607E-6</v>
      </c>
      <c r="P79" s="14">
        <f t="shared" si="29"/>
        <v>115.06891017793595</v>
      </c>
      <c r="Q79" s="44">
        <f t="shared" si="45"/>
        <v>2.0673098988663473E-4</v>
      </c>
      <c r="R79" s="34">
        <f t="shared" si="46"/>
        <v>93.893337606733482</v>
      </c>
      <c r="S79" s="52">
        <f t="shared" si="30"/>
        <v>-5.904287815944554E-2</v>
      </c>
      <c r="T79" s="34">
        <f t="shared" si="47"/>
        <v>95.14177533140996</v>
      </c>
      <c r="U79" s="14">
        <f t="shared" si="31"/>
        <v>1.2630928392476033</v>
      </c>
      <c r="V79">
        <f t="shared" si="48"/>
        <v>120.17289513440819</v>
      </c>
      <c r="W79">
        <f t="shared" si="32"/>
        <v>-1.7965842343249607E-6</v>
      </c>
      <c r="X79" s="44">
        <f t="shared" si="49"/>
        <v>2.2446373102238959E-20</v>
      </c>
      <c r="Y79" s="44">
        <f t="shared" si="50"/>
        <v>2.6210717060848765E-2</v>
      </c>
      <c r="Z79">
        <f>Y79/(H79*MPa_to_kPa)</f>
        <v>2.753202919238578E-8</v>
      </c>
      <c r="AA79" s="43">
        <f t="shared" si="51"/>
        <v>7.1786955394433465E-3</v>
      </c>
    </row>
    <row r="80" spans="1:27">
      <c r="A80" s="74">
        <f t="shared" si="37"/>
        <v>72</v>
      </c>
      <c r="B80" s="40">
        <f t="shared" si="38"/>
        <v>0.7178695539443346</v>
      </c>
      <c r="C80" s="51">
        <f t="shared" si="39"/>
        <v>2.2446373102238959E-18</v>
      </c>
      <c r="D80" s="34">
        <f t="shared" si="40"/>
        <v>95.14177533140996</v>
      </c>
      <c r="E80" s="34">
        <f t="shared" si="41"/>
        <v>120.17289513440819</v>
      </c>
      <c r="F80" s="14">
        <f t="shared" si="42"/>
        <v>0.72603365266903919</v>
      </c>
      <c r="G80" s="14">
        <f t="shared" si="33"/>
        <v>-1.5035087127664274E-2</v>
      </c>
      <c r="H80" s="15">
        <f t="shared" si="34"/>
        <v>951.41775331409963</v>
      </c>
      <c r="I80" s="15">
        <f t="shared" si="26"/>
        <v>32.843581199338125</v>
      </c>
      <c r="J80" s="34">
        <f t="shared" si="43"/>
        <v>93.893337606733482</v>
      </c>
      <c r="K80" s="34">
        <f t="shared" si="27"/>
        <v>1.28</v>
      </c>
      <c r="L80" s="34">
        <f t="shared" si="44"/>
        <v>1.2630928392476033</v>
      </c>
      <c r="M80" s="40">
        <f t="shared" si="35"/>
        <v>1.6907160752396733E-2</v>
      </c>
      <c r="N80" s="44">
        <f t="shared" si="28"/>
        <v>1E-4</v>
      </c>
      <c r="O80" s="44">
        <f t="shared" si="36"/>
        <v>1.6907160752396734E-6</v>
      </c>
      <c r="P80" s="14">
        <f t="shared" si="29"/>
        <v>115.06891017793595</v>
      </c>
      <c r="Q80" s="44">
        <f t="shared" si="45"/>
        <v>1.9454885619814638E-4</v>
      </c>
      <c r="R80" s="34">
        <f t="shared" si="46"/>
        <v>93.911604448169498</v>
      </c>
      <c r="S80" s="52">
        <f t="shared" si="30"/>
        <v>-5.5529170702160478E-2</v>
      </c>
      <c r="T80" s="34">
        <f t="shared" si="47"/>
        <v>95.086246160707802</v>
      </c>
      <c r="U80" s="14">
        <f t="shared" si="31"/>
        <v>1.2640891232675422</v>
      </c>
      <c r="V80">
        <f t="shared" si="48"/>
        <v>120.19748954409083</v>
      </c>
      <c r="W80">
        <f t="shared" si="32"/>
        <v>-1.6907160752396732E-6</v>
      </c>
      <c r="X80" s="44">
        <f t="shared" si="49"/>
        <v>2.2658131339052534E-20</v>
      </c>
      <c r="Y80" s="44">
        <f t="shared" si="50"/>
        <v>2.4594409682634932E-2</v>
      </c>
      <c r="Z80">
        <f>Y80/(H80*MPa_to_kPa)</f>
        <v>2.5850274074626575E-8</v>
      </c>
      <c r="AA80" s="43">
        <f t="shared" si="51"/>
        <v>7.2787213897174208E-3</v>
      </c>
    </row>
    <row r="81" spans="1:27">
      <c r="A81" s="74">
        <f t="shared" si="37"/>
        <v>73</v>
      </c>
      <c r="B81" s="40">
        <f t="shared" si="38"/>
        <v>0.72787213897174208</v>
      </c>
      <c r="C81" s="51">
        <f t="shared" si="39"/>
        <v>2.2658131339052534E-18</v>
      </c>
      <c r="D81" s="34">
        <f t="shared" si="40"/>
        <v>95.086246160707802</v>
      </c>
      <c r="E81" s="34">
        <f t="shared" si="41"/>
        <v>120.19748954409083</v>
      </c>
      <c r="F81" s="14">
        <f t="shared" si="42"/>
        <v>0.72603365266903919</v>
      </c>
      <c r="G81" s="14">
        <f t="shared" si="33"/>
        <v>-1.5046766875881131E-2</v>
      </c>
      <c r="H81" s="15">
        <f t="shared" si="34"/>
        <v>950.86246160707799</v>
      </c>
      <c r="I81" s="15">
        <f t="shared" si="26"/>
        <v>32.824412155870782</v>
      </c>
      <c r="J81" s="34">
        <f t="shared" si="43"/>
        <v>93.911604448169498</v>
      </c>
      <c r="K81" s="34">
        <f t="shared" si="27"/>
        <v>1.28</v>
      </c>
      <c r="L81" s="34">
        <f t="shared" si="44"/>
        <v>1.2640891232675422</v>
      </c>
      <c r="M81" s="40">
        <f t="shared" si="35"/>
        <v>1.5910876732457835E-2</v>
      </c>
      <c r="N81" s="44">
        <f t="shared" si="28"/>
        <v>1E-4</v>
      </c>
      <c r="O81" s="44">
        <f t="shared" si="36"/>
        <v>1.5910876732457835E-6</v>
      </c>
      <c r="P81" s="14">
        <f t="shared" si="29"/>
        <v>115.06891017793595</v>
      </c>
      <c r="Q81" s="44">
        <f t="shared" si="45"/>
        <v>1.8308472455794017E-4</v>
      </c>
      <c r="R81" s="34">
        <f t="shared" si="46"/>
        <v>93.928798228402684</v>
      </c>
      <c r="S81" s="52">
        <f t="shared" si="30"/>
        <v>-5.2226517562745052E-2</v>
      </c>
      <c r="T81" s="34">
        <f t="shared" si="47"/>
        <v>95.034019643145058</v>
      </c>
      <c r="U81" s="14">
        <f t="shared" si="31"/>
        <v>1.2650266887531079</v>
      </c>
      <c r="V81">
        <f t="shared" si="48"/>
        <v>120.22057118806561</v>
      </c>
      <c r="W81">
        <f t="shared" si="32"/>
        <v>-1.5910876732457833E-6</v>
      </c>
      <c r="X81" s="44">
        <f t="shared" si="49"/>
        <v>2.2869889575866109E-20</v>
      </c>
      <c r="Y81" s="44">
        <f t="shared" si="50"/>
        <v>2.3081643974776966E-2</v>
      </c>
      <c r="Z81">
        <f>Y81/(H81*MPa_to_kPa)</f>
        <v>2.4274429695926859E-8</v>
      </c>
      <c r="AA81" s="43">
        <f t="shared" si="51"/>
        <v>7.3787456641471166E-3</v>
      </c>
    </row>
    <row r="82" spans="1:27">
      <c r="A82" s="74">
        <f t="shared" si="37"/>
        <v>74</v>
      </c>
      <c r="B82" s="40">
        <f t="shared" si="38"/>
        <v>0.73787456641471161</v>
      </c>
      <c r="C82" s="51">
        <f t="shared" si="39"/>
        <v>2.2869889575866109E-18</v>
      </c>
      <c r="D82" s="34">
        <f t="shared" si="40"/>
        <v>95.034019643145058</v>
      </c>
      <c r="E82" s="34">
        <f t="shared" si="41"/>
        <v>120.22057118806561</v>
      </c>
      <c r="F82" s="14">
        <f t="shared" si="42"/>
        <v>0.72603365266903919</v>
      </c>
      <c r="G82" s="14">
        <f t="shared" si="33"/>
        <v>-1.5057757996273357E-2</v>
      </c>
      <c r="H82" s="15">
        <f t="shared" si="34"/>
        <v>950.34019643145064</v>
      </c>
      <c r="I82" s="15">
        <f t="shared" si="26"/>
        <v>32.806383210495774</v>
      </c>
      <c r="J82" s="34">
        <f t="shared" si="43"/>
        <v>93.928798228402684</v>
      </c>
      <c r="K82" s="34">
        <f t="shared" si="27"/>
        <v>1.28</v>
      </c>
      <c r="L82" s="34">
        <f t="shared" si="44"/>
        <v>1.2650266887531079</v>
      </c>
      <c r="M82" s="40">
        <f t="shared" si="35"/>
        <v>1.4973311246892163E-2</v>
      </c>
      <c r="N82" s="44">
        <f t="shared" si="28"/>
        <v>1E-4</v>
      </c>
      <c r="O82" s="44">
        <f t="shared" si="36"/>
        <v>1.4973311246892164E-6</v>
      </c>
      <c r="P82" s="14">
        <f t="shared" si="29"/>
        <v>115.06891017793595</v>
      </c>
      <c r="Q82" s="44">
        <f t="shared" si="45"/>
        <v>1.7229626069349124E-4</v>
      </c>
      <c r="R82" s="34">
        <f t="shared" si="46"/>
        <v>93.944981809108882</v>
      </c>
      <c r="S82" s="52">
        <f t="shared" si="30"/>
        <v>-4.9122018669557066E-2</v>
      </c>
      <c r="T82" s="34">
        <f t="shared" si="47"/>
        <v>94.984897624475508</v>
      </c>
      <c r="U82" s="14">
        <f t="shared" si="31"/>
        <v>1.2659089976613134</v>
      </c>
      <c r="V82">
        <f t="shared" si="48"/>
        <v>120.24223654476225</v>
      </c>
      <c r="W82">
        <f t="shared" si="32"/>
        <v>-1.4973311246892164E-6</v>
      </c>
      <c r="X82" s="44">
        <f t="shared" si="49"/>
        <v>2.2869889575866109E-20</v>
      </c>
      <c r="Y82" s="44">
        <f t="shared" si="50"/>
        <v>2.1665356696644267E-2</v>
      </c>
      <c r="Z82">
        <f>Y82/(H82*MPa_to_kPa)</f>
        <v>2.2797474817963274E-8</v>
      </c>
      <c r="AA82" s="43">
        <f t="shared" si="51"/>
        <v>7.4787684616219345E-3</v>
      </c>
    </row>
    <row r="83" spans="1:27">
      <c r="A83" s="74">
        <f t="shared" si="37"/>
        <v>75</v>
      </c>
      <c r="B83" s="40">
        <f t="shared" si="38"/>
        <v>0.74787684616219341</v>
      </c>
      <c r="C83" s="51">
        <f t="shared" si="39"/>
        <v>2.2869889575866109E-18</v>
      </c>
      <c r="D83" s="34">
        <f t="shared" si="40"/>
        <v>94.984897624475508</v>
      </c>
      <c r="E83" s="34">
        <f t="shared" si="41"/>
        <v>120.24223654476225</v>
      </c>
      <c r="F83" s="14">
        <f t="shared" si="42"/>
        <v>0.72603365266903919</v>
      </c>
      <c r="G83" s="14">
        <f t="shared" si="33"/>
        <v>-1.5068101118158641E-2</v>
      </c>
      <c r="H83" s="15">
        <f t="shared" si="34"/>
        <v>949.84897624475502</v>
      </c>
      <c r="I83" s="15">
        <f t="shared" si="26"/>
        <v>32.789425959033643</v>
      </c>
      <c r="J83" s="34">
        <f t="shared" si="43"/>
        <v>93.944981809108882</v>
      </c>
      <c r="K83" s="34">
        <f t="shared" si="27"/>
        <v>1.28</v>
      </c>
      <c r="L83" s="34">
        <f t="shared" si="44"/>
        <v>1.2659089976613134</v>
      </c>
      <c r="M83" s="40">
        <f t="shared" si="35"/>
        <v>1.4091002338686653E-2</v>
      </c>
      <c r="N83" s="44">
        <f t="shared" si="28"/>
        <v>1E-4</v>
      </c>
      <c r="O83" s="44">
        <f t="shared" si="36"/>
        <v>1.4091002338686654E-6</v>
      </c>
      <c r="P83" s="14">
        <f t="shared" si="29"/>
        <v>115.06891017793595</v>
      </c>
      <c r="Q83" s="44">
        <f t="shared" si="45"/>
        <v>1.6214362824274199E-4</v>
      </c>
      <c r="R83" s="34">
        <f t="shared" si="46"/>
        <v>93.960214389314615</v>
      </c>
      <c r="S83" s="52">
        <f t="shared" si="30"/>
        <v>-4.6203587787293596E-2</v>
      </c>
      <c r="T83" s="34">
        <f t="shared" si="47"/>
        <v>94.938694036688219</v>
      </c>
      <c r="U83" s="14">
        <f t="shared" si="31"/>
        <v>1.2667393076965083</v>
      </c>
      <c r="V83">
        <f t="shared" si="48"/>
        <v>120.26257555764506</v>
      </c>
      <c r="W83">
        <f t="shared" si="32"/>
        <v>-1.4091002338686654E-6</v>
      </c>
      <c r="X83" s="44">
        <f t="shared" si="49"/>
        <v>2.2869889575866109E-20</v>
      </c>
      <c r="Y83" s="44">
        <f t="shared" si="50"/>
        <v>2.03390128828147E-2</v>
      </c>
      <c r="Z83">
        <f>Y83/(H83*MPa_to_kPa)</f>
        <v>2.1412891303231545E-8</v>
      </c>
      <c r="AA83" s="43">
        <f t="shared" si="51"/>
        <v>7.5787898745132377E-3</v>
      </c>
    </row>
    <row r="84" spans="1:27">
      <c r="A84" s="74">
        <f t="shared" si="37"/>
        <v>76</v>
      </c>
      <c r="B84" s="40">
        <f t="shared" si="38"/>
        <v>0.75787898745132376</v>
      </c>
      <c r="C84" s="51">
        <f t="shared" si="39"/>
        <v>2.2869889575866109E-18</v>
      </c>
      <c r="D84" s="34">
        <f t="shared" si="40"/>
        <v>94.938694036688219</v>
      </c>
      <c r="E84" s="34">
        <f t="shared" si="41"/>
        <v>120.26257555764506</v>
      </c>
      <c r="F84" s="14">
        <f t="shared" si="42"/>
        <v>0.72603365266903919</v>
      </c>
      <c r="G84" s="14">
        <f t="shared" si="33"/>
        <v>-1.5077834470456375E-2</v>
      </c>
      <c r="H84" s="15">
        <f t="shared" si="34"/>
        <v>949.38694036688219</v>
      </c>
      <c r="I84" s="15">
        <f t="shared" si="26"/>
        <v>32.773476169554662</v>
      </c>
      <c r="J84" s="34">
        <f t="shared" si="43"/>
        <v>93.960214389314615</v>
      </c>
      <c r="K84" s="34">
        <f t="shared" si="27"/>
        <v>1.28</v>
      </c>
      <c r="L84" s="34">
        <f t="shared" si="44"/>
        <v>1.2667393076965083</v>
      </c>
      <c r="M84" s="40">
        <f t="shared" si="35"/>
        <v>1.3260692303491695E-2</v>
      </c>
      <c r="N84" s="44">
        <f t="shared" si="28"/>
        <v>1E-4</v>
      </c>
      <c r="O84" s="44">
        <f t="shared" si="36"/>
        <v>1.3260692303491695E-6</v>
      </c>
      <c r="P84" s="14">
        <f t="shared" si="29"/>
        <v>115.06891017793595</v>
      </c>
      <c r="Q84" s="44">
        <f t="shared" si="45"/>
        <v>1.5258934115677323E-4</v>
      </c>
      <c r="R84" s="34">
        <f t="shared" si="46"/>
        <v>93.974551716523223</v>
      </c>
      <c r="S84" s="52">
        <f t="shared" si="30"/>
        <v>-4.3459898320028202E-2</v>
      </c>
      <c r="T84" s="34">
        <f t="shared" si="47"/>
        <v>94.895234138368195</v>
      </c>
      <c r="U84" s="14">
        <f t="shared" si="31"/>
        <v>1.2675206843772453</v>
      </c>
      <c r="V84">
        <f t="shared" si="48"/>
        <v>120.28167211920339</v>
      </c>
      <c r="W84">
        <f t="shared" si="32"/>
        <v>-1.3260692303491695E-6</v>
      </c>
      <c r="X84" s="44">
        <f t="shared" si="49"/>
        <v>2.2869889575866109E-20</v>
      </c>
      <c r="Y84" s="44">
        <f t="shared" si="50"/>
        <v>1.9096561558328062E-2</v>
      </c>
      <c r="Z84">
        <f>Y84/(H84*MPa_to_kPa)</f>
        <v>2.0114624234190926E-8</v>
      </c>
      <c r="AA84" s="43">
        <f t="shared" si="51"/>
        <v>7.6788099891374716E-3</v>
      </c>
    </row>
    <row r="85" spans="1:27">
      <c r="A85" s="74">
        <f t="shared" si="37"/>
        <v>77</v>
      </c>
      <c r="B85" s="40">
        <f t="shared" si="38"/>
        <v>0.76788099891374717</v>
      </c>
      <c r="C85" s="51">
        <f t="shared" si="39"/>
        <v>2.2869889575866109E-18</v>
      </c>
      <c r="D85" s="34">
        <f t="shared" si="40"/>
        <v>94.895234138368195</v>
      </c>
      <c r="E85" s="34">
        <f t="shared" si="41"/>
        <v>120.28167211920339</v>
      </c>
      <c r="F85" s="14">
        <f t="shared" si="42"/>
        <v>0.72603365266903919</v>
      </c>
      <c r="G85" s="14">
        <f t="shared" si="33"/>
        <v>-1.5086994023876447E-2</v>
      </c>
      <c r="H85" s="15">
        <f t="shared" si="34"/>
        <v>948.95234138368198</v>
      </c>
      <c r="I85" s="15">
        <f t="shared" si="26"/>
        <v>32.758473520146275</v>
      </c>
      <c r="J85" s="34">
        <f t="shared" si="43"/>
        <v>93.974551716523223</v>
      </c>
      <c r="K85" s="34">
        <f t="shared" si="27"/>
        <v>1.28</v>
      </c>
      <c r="L85" s="34">
        <f t="shared" si="44"/>
        <v>1.2675206843772453</v>
      </c>
      <c r="M85" s="40">
        <f t="shared" si="35"/>
        <v>1.2479315622754727E-2</v>
      </c>
      <c r="N85" s="44">
        <f t="shared" si="28"/>
        <v>1E-4</v>
      </c>
      <c r="O85" s="44">
        <f t="shared" si="36"/>
        <v>1.2479315622754728E-6</v>
      </c>
      <c r="P85" s="14">
        <f t="shared" si="29"/>
        <v>115.06891017793595</v>
      </c>
      <c r="Q85" s="44">
        <f t="shared" si="45"/>
        <v>1.4359812484768765E-4</v>
      </c>
      <c r="R85" s="34">
        <f t="shared" si="46"/>
        <v>93.988046285933109</v>
      </c>
      <c r="S85" s="52">
        <f t="shared" si="30"/>
        <v>-4.0880333037755852E-2</v>
      </c>
      <c r="T85" s="34">
        <f t="shared" si="47"/>
        <v>94.854353805330433</v>
      </c>
      <c r="U85" s="14">
        <f t="shared" si="31"/>
        <v>1.2682560123884086</v>
      </c>
      <c r="V85">
        <f t="shared" si="48"/>
        <v>120.29960451482765</v>
      </c>
      <c r="W85">
        <f t="shared" si="32"/>
        <v>-1.247931562275473E-6</v>
      </c>
      <c r="X85" s="44">
        <f t="shared" si="49"/>
        <v>2.2658131339052534E-20</v>
      </c>
      <c r="Y85" s="44">
        <f t="shared" si="50"/>
        <v>1.7932395624256969E-2</v>
      </c>
      <c r="Z85">
        <f>Y85/(H85*MPa_to_kPa)</f>
        <v>1.8897045554584405E-8</v>
      </c>
      <c r="AA85" s="43">
        <f t="shared" si="51"/>
        <v>7.7788288861830261E-3</v>
      </c>
    </row>
    <row r="86" spans="1:27">
      <c r="A86" s="74">
        <f t="shared" si="37"/>
        <v>78</v>
      </c>
      <c r="B86" s="40">
        <f t="shared" si="38"/>
        <v>0.77788288861830257</v>
      </c>
      <c r="C86" s="51">
        <f t="shared" si="39"/>
        <v>2.2658131339052534E-18</v>
      </c>
      <c r="D86" s="34">
        <f t="shared" si="40"/>
        <v>94.854353805330433</v>
      </c>
      <c r="E86" s="34">
        <f t="shared" si="41"/>
        <v>120.29960451482765</v>
      </c>
      <c r="F86" s="14">
        <f t="shared" si="42"/>
        <v>0.72603365266903919</v>
      </c>
      <c r="G86" s="14">
        <f t="shared" si="33"/>
        <v>-1.509561362464283E-2</v>
      </c>
      <c r="H86" s="15">
        <f t="shared" si="34"/>
        <v>948.54353805330436</v>
      </c>
      <c r="I86" s="15">
        <f t="shared" si="26"/>
        <v>32.744361354035171</v>
      </c>
      <c r="J86" s="34">
        <f t="shared" si="43"/>
        <v>93.988046285933109</v>
      </c>
      <c r="K86" s="34">
        <f t="shared" si="27"/>
        <v>1.28</v>
      </c>
      <c r="L86" s="34">
        <f t="shared" si="44"/>
        <v>1.2682560123884086</v>
      </c>
      <c r="M86" s="40">
        <f t="shared" si="35"/>
        <v>1.1743987611591455E-2</v>
      </c>
      <c r="N86" s="44">
        <f t="shared" si="28"/>
        <v>1E-4</v>
      </c>
      <c r="O86" s="44">
        <f t="shared" si="36"/>
        <v>1.1743987611591456E-6</v>
      </c>
      <c r="P86" s="14">
        <f t="shared" si="29"/>
        <v>115.06891017793595</v>
      </c>
      <c r="Q86" s="44">
        <f t="shared" si="45"/>
        <v>1.3513678556090097E-4</v>
      </c>
      <c r="R86" s="34">
        <f t="shared" si="46"/>
        <v>94.00074752838934</v>
      </c>
      <c r="S86" s="52">
        <f t="shared" si="30"/>
        <v>-3.8454937409126311E-2</v>
      </c>
      <c r="T86" s="34">
        <f t="shared" si="47"/>
        <v>94.815898867921305</v>
      </c>
      <c r="U86" s="14">
        <f t="shared" si="31"/>
        <v>1.2689480062611602</v>
      </c>
      <c r="V86">
        <f t="shared" si="48"/>
        <v>120.31644583030854</v>
      </c>
      <c r="W86">
        <f t="shared" si="32"/>
        <v>-1.1743987611591458E-6</v>
      </c>
      <c r="X86" s="44">
        <f t="shared" si="49"/>
        <v>2.2446373102238959E-20</v>
      </c>
      <c r="Y86" s="44">
        <f t="shared" si="50"/>
        <v>1.6841315480888852E-2</v>
      </c>
      <c r="Z86">
        <f>Y86/(H86*MPa_to_kPa)</f>
        <v>1.7754920892141945E-8</v>
      </c>
      <c r="AA86" s="43">
        <f t="shared" si="51"/>
        <v>7.8788466411039183E-3</v>
      </c>
    </row>
    <row r="87" spans="1:27">
      <c r="A87" s="74">
        <f t="shared" si="37"/>
        <v>79</v>
      </c>
      <c r="B87" s="40">
        <f t="shared" si="38"/>
        <v>0.78788466411039182</v>
      </c>
      <c r="C87" s="51">
        <f t="shared" si="39"/>
        <v>2.2446373102238959E-18</v>
      </c>
      <c r="D87" s="34">
        <f t="shared" si="40"/>
        <v>94.815898867921305</v>
      </c>
      <c r="E87" s="34">
        <f t="shared" si="41"/>
        <v>120.31644583030854</v>
      </c>
      <c r="F87" s="14">
        <f t="shared" si="42"/>
        <v>0.72603365266903919</v>
      </c>
      <c r="G87" s="14">
        <f t="shared" si="33"/>
        <v>-1.5103725120260815E-2</v>
      </c>
      <c r="H87" s="15">
        <f t="shared" si="34"/>
        <v>948.15898867921305</v>
      </c>
      <c r="I87" s="15">
        <f t="shared" si="26"/>
        <v>32.731086450819291</v>
      </c>
      <c r="J87" s="34">
        <f t="shared" si="43"/>
        <v>94.00074752838934</v>
      </c>
      <c r="K87" s="34">
        <f t="shared" si="27"/>
        <v>1.28</v>
      </c>
      <c r="L87" s="34">
        <f t="shared" si="44"/>
        <v>1.2689480062611602</v>
      </c>
      <c r="M87" s="40">
        <f t="shared" si="35"/>
        <v>1.1051993738839805E-2</v>
      </c>
      <c r="N87" s="44">
        <f t="shared" si="28"/>
        <v>1E-4</v>
      </c>
      <c r="O87" s="44">
        <f t="shared" si="36"/>
        <v>1.1051993738839805E-6</v>
      </c>
      <c r="P87" s="14">
        <f t="shared" si="29"/>
        <v>115.06891017793595</v>
      </c>
      <c r="Q87" s="44">
        <f t="shared" si="45"/>
        <v>1.271740874821668E-4</v>
      </c>
      <c r="R87" s="34">
        <f t="shared" si="46"/>
        <v>94.012701987678909</v>
      </c>
      <c r="S87" s="52">
        <f t="shared" si="30"/>
        <v>-3.6174376251987918E-2</v>
      </c>
      <c r="T87" s="34">
        <f t="shared" si="47"/>
        <v>94.779724491669313</v>
      </c>
      <c r="U87" s="14">
        <f t="shared" si="31"/>
        <v>1.2695992204206801</v>
      </c>
      <c r="V87">
        <f t="shared" si="48"/>
        <v>120.3322643263102</v>
      </c>
      <c r="W87">
        <f t="shared" si="32"/>
        <v>-1.1051993738839805E-6</v>
      </c>
      <c r="X87" s="44">
        <f t="shared" si="49"/>
        <v>2.2446373102238959E-20</v>
      </c>
      <c r="Y87" s="44">
        <f t="shared" si="50"/>
        <v>1.5818496001656968E-2</v>
      </c>
      <c r="Z87">
        <f>Y87/(H87*MPa_to_kPa)</f>
        <v>1.6683379254456214E-8</v>
      </c>
      <c r="AA87" s="43">
        <f t="shared" si="51"/>
        <v>7.9788633244831722E-3</v>
      </c>
    </row>
    <row r="88" spans="1:27">
      <c r="A88" s="74">
        <f t="shared" si="37"/>
        <v>80</v>
      </c>
      <c r="B88" s="40">
        <f t="shared" si="38"/>
        <v>0.79788633244831719</v>
      </c>
      <c r="C88" s="51">
        <f t="shared" si="39"/>
        <v>2.2446373102238959E-18</v>
      </c>
      <c r="D88" s="34">
        <f t="shared" si="40"/>
        <v>94.779724491669313</v>
      </c>
      <c r="E88" s="34">
        <f t="shared" si="41"/>
        <v>120.3322643263102</v>
      </c>
      <c r="F88" s="14">
        <f t="shared" si="42"/>
        <v>0.72603365266903919</v>
      </c>
      <c r="G88" s="14">
        <f t="shared" si="33"/>
        <v>-1.5111358477805585E-2</v>
      </c>
      <c r="H88" s="15">
        <f t="shared" si="34"/>
        <v>947.7972449166931</v>
      </c>
      <c r="I88" s="15">
        <f t="shared" si="26"/>
        <v>32.718598812664233</v>
      </c>
      <c r="J88" s="34">
        <f t="shared" si="43"/>
        <v>94.012701987678909</v>
      </c>
      <c r="K88" s="34">
        <f t="shared" si="27"/>
        <v>1.28</v>
      </c>
      <c r="L88" s="34">
        <f t="shared" si="44"/>
        <v>1.2695992204206801</v>
      </c>
      <c r="M88" s="40">
        <f t="shared" si="35"/>
        <v>1.0400779579319952E-2</v>
      </c>
      <c r="N88" s="44">
        <f t="shared" si="28"/>
        <v>1E-4</v>
      </c>
      <c r="O88" s="44">
        <f t="shared" si="36"/>
        <v>1.0400779579319952E-6</v>
      </c>
      <c r="P88" s="14">
        <f t="shared" si="29"/>
        <v>115.06891017793595</v>
      </c>
      <c r="Q88" s="44">
        <f t="shared" si="45"/>
        <v>1.196806371193278E-4</v>
      </c>
      <c r="R88" s="34">
        <f t="shared" si="46"/>
        <v>94.023953487750106</v>
      </c>
      <c r="S88" s="52">
        <f t="shared" si="30"/>
        <v>-3.402989343947202E-2</v>
      </c>
      <c r="T88" s="34">
        <f t="shared" si="47"/>
        <v>94.745694598229846</v>
      </c>
      <c r="U88" s="14">
        <f t="shared" si="31"/>
        <v>1.2702120586393049</v>
      </c>
      <c r="V88">
        <f t="shared" si="48"/>
        <v>120.3471237828284</v>
      </c>
      <c r="W88">
        <f t="shared" si="32"/>
        <v>-1.0400779579319952E-6</v>
      </c>
      <c r="X88" s="44">
        <f t="shared" si="49"/>
        <v>2.2446373102238959E-20</v>
      </c>
      <c r="Y88" s="44">
        <f t="shared" si="50"/>
        <v>1.4859456518209413E-2</v>
      </c>
      <c r="Z88">
        <f>Y88/(H88*MPa_to_kPa)</f>
        <v>1.5677885326112644E-8</v>
      </c>
      <c r="AA88" s="43">
        <f t="shared" si="51"/>
        <v>8.0788790023684984E-3</v>
      </c>
    </row>
    <row r="89" spans="1:27">
      <c r="A89" s="74">
        <f t="shared" si="37"/>
        <v>81</v>
      </c>
      <c r="B89" s="40">
        <f t="shared" si="38"/>
        <v>0.80788790023684987</v>
      </c>
      <c r="C89" s="51">
        <f t="shared" si="39"/>
        <v>2.2446373102238959E-18</v>
      </c>
      <c r="D89" s="34">
        <f t="shared" si="40"/>
        <v>94.745694598229846</v>
      </c>
      <c r="E89" s="34">
        <f t="shared" si="41"/>
        <v>120.3471237828284</v>
      </c>
      <c r="F89" s="14">
        <f t="shared" si="42"/>
        <v>0.72603365266903919</v>
      </c>
      <c r="G89" s="14">
        <f t="shared" si="33"/>
        <v>-1.5118541895180649E-2</v>
      </c>
      <c r="H89" s="15">
        <f t="shared" si="34"/>
        <v>947.45694598229841</v>
      </c>
      <c r="I89" s="15">
        <f t="shared" si="26"/>
        <v>32.706851464409581</v>
      </c>
      <c r="J89" s="34">
        <f t="shared" si="43"/>
        <v>94.023953487750106</v>
      </c>
      <c r="K89" s="34">
        <f t="shared" si="27"/>
        <v>1.28</v>
      </c>
      <c r="L89" s="34">
        <f t="shared" si="44"/>
        <v>1.2702120586393049</v>
      </c>
      <c r="M89" s="40">
        <f t="shared" si="35"/>
        <v>9.7879413606951626E-3</v>
      </c>
      <c r="N89" s="44">
        <f t="shared" si="28"/>
        <v>1E-4</v>
      </c>
      <c r="O89" s="44">
        <f t="shared" si="36"/>
        <v>9.7879413606951638E-7</v>
      </c>
      <c r="P89" s="14">
        <f t="shared" si="29"/>
        <v>115.06891017793595</v>
      </c>
      <c r="Q89" s="44">
        <f t="shared" si="45"/>
        <v>1.126287745260736E-4</v>
      </c>
      <c r="R89" s="34">
        <f t="shared" si="46"/>
        <v>94.034543290407527</v>
      </c>
      <c r="S89" s="52">
        <f t="shared" si="30"/>
        <v>-3.2013274422660769E-2</v>
      </c>
      <c r="T89" s="34">
        <f t="shared" si="47"/>
        <v>94.71368132380718</v>
      </c>
      <c r="U89" s="14">
        <f t="shared" si="31"/>
        <v>1.2707887829303841</v>
      </c>
      <c r="V89">
        <f t="shared" si="48"/>
        <v>120.36108381633717</v>
      </c>
      <c r="W89">
        <f t="shared" si="32"/>
        <v>-9.7879413606951617E-7</v>
      </c>
      <c r="X89" s="44">
        <f t="shared" si="49"/>
        <v>2.2658131339052534E-20</v>
      </c>
      <c r="Y89" s="44">
        <f t="shared" si="50"/>
        <v>1.3960033508766401E-2</v>
      </c>
      <c r="Z89">
        <f>Y89/(H89*MPa_to_kPa)</f>
        <v>1.473421411702566E-8</v>
      </c>
      <c r="AA89" s="43">
        <f t="shared" si="51"/>
        <v>8.1788937365826157E-3</v>
      </c>
    </row>
    <row r="90" spans="1:27">
      <c r="A90" s="74">
        <f t="shared" si="37"/>
        <v>82</v>
      </c>
      <c r="B90" s="40">
        <f t="shared" si="38"/>
        <v>0.81788937365826153</v>
      </c>
      <c r="C90" s="51">
        <f t="shared" si="39"/>
        <v>2.2658131339052534E-18</v>
      </c>
      <c r="D90" s="34">
        <f t="shared" si="40"/>
        <v>94.71368132380718</v>
      </c>
      <c r="E90" s="34">
        <f t="shared" si="41"/>
        <v>120.36108381633717</v>
      </c>
      <c r="F90" s="14">
        <f t="shared" si="42"/>
        <v>0.72603365266903919</v>
      </c>
      <c r="G90" s="14">
        <f t="shared" si="33"/>
        <v>-1.5125301905767339E-2</v>
      </c>
      <c r="H90" s="15">
        <f t="shared" si="34"/>
        <v>947.1368132380718</v>
      </c>
      <c r="I90" s="15">
        <f t="shared" si="26"/>
        <v>32.695800266612459</v>
      </c>
      <c r="J90" s="34">
        <f t="shared" si="43"/>
        <v>94.034543290407527</v>
      </c>
      <c r="K90" s="34">
        <f t="shared" si="27"/>
        <v>1.28</v>
      </c>
      <c r="L90" s="34">
        <f t="shared" si="44"/>
        <v>1.2707887829303841</v>
      </c>
      <c r="M90" s="40">
        <f t="shared" si="35"/>
        <v>9.2112170696159179E-3</v>
      </c>
      <c r="N90" s="44">
        <f t="shared" si="28"/>
        <v>1E-4</v>
      </c>
      <c r="O90" s="44">
        <f t="shared" si="36"/>
        <v>9.2112170696159185E-7</v>
      </c>
      <c r="P90" s="14">
        <f t="shared" si="29"/>
        <v>115.06891017793595</v>
      </c>
      <c r="Q90" s="44">
        <f t="shared" si="45"/>
        <v>1.0599247096131045E-4</v>
      </c>
      <c r="R90" s="34">
        <f t="shared" si="46"/>
        <v>94.044510244006588</v>
      </c>
      <c r="S90" s="52">
        <f t="shared" si="30"/>
        <v>-3.0116811352057338E-2</v>
      </c>
      <c r="T90" s="34">
        <f t="shared" si="47"/>
        <v>94.683564512455121</v>
      </c>
      <c r="U90" s="14">
        <f t="shared" si="31"/>
        <v>1.2713315219160828</v>
      </c>
      <c r="V90">
        <f t="shared" si="48"/>
        <v>120.37420017205918</v>
      </c>
      <c r="W90">
        <f t="shared" si="32"/>
        <v>-9.2112170696159185E-7</v>
      </c>
      <c r="X90" s="44">
        <f t="shared" si="49"/>
        <v>2.2658131339052534E-20</v>
      </c>
      <c r="Y90" s="44">
        <f t="shared" si="50"/>
        <v>1.3116355722004869E-2</v>
      </c>
      <c r="Z90">
        <f>Y90/(H90*MPa_to_kPa)</f>
        <v>1.3848427744205893E-8</v>
      </c>
      <c r="AA90" s="43">
        <f t="shared" si="51"/>
        <v>8.2789075850103599E-3</v>
      </c>
    </row>
    <row r="91" spans="1:27">
      <c r="A91" s="74">
        <f t="shared" si="37"/>
        <v>83</v>
      </c>
      <c r="B91" s="40">
        <f t="shared" si="38"/>
        <v>0.82789075850103599</v>
      </c>
      <c r="C91" s="51">
        <f t="shared" si="39"/>
        <v>2.2658131339052534E-18</v>
      </c>
      <c r="D91" s="34">
        <f t="shared" si="40"/>
        <v>94.683564512455121</v>
      </c>
      <c r="E91" s="34">
        <f t="shared" si="41"/>
        <v>120.37420017205918</v>
      </c>
      <c r="F91" s="14">
        <f t="shared" si="42"/>
        <v>0.72603365266903919</v>
      </c>
      <c r="G91" s="14">
        <f t="shared" si="33"/>
        <v>-1.5131663476860936E-2</v>
      </c>
      <c r="H91" s="15">
        <f t="shared" si="34"/>
        <v>946.83564512455121</v>
      </c>
      <c r="I91" s="15">
        <f t="shared" si="26"/>
        <v>32.6854037406315</v>
      </c>
      <c r="J91" s="34">
        <f t="shared" si="43"/>
        <v>94.044510244006588</v>
      </c>
      <c r="K91" s="34">
        <f t="shared" si="27"/>
        <v>1.28</v>
      </c>
      <c r="L91" s="34">
        <f t="shared" si="44"/>
        <v>1.2713315219160828</v>
      </c>
      <c r="M91" s="40">
        <f t="shared" si="35"/>
        <v>8.6684780839172415E-3</v>
      </c>
      <c r="N91" s="44">
        <f t="shared" si="28"/>
        <v>1E-4</v>
      </c>
      <c r="O91" s="44">
        <f t="shared" si="36"/>
        <v>8.6684780839172415E-7</v>
      </c>
      <c r="P91" s="14">
        <f t="shared" si="29"/>
        <v>115.06891017793595</v>
      </c>
      <c r="Q91" s="44">
        <f t="shared" si="45"/>
        <v>9.974723260176793E-5</v>
      </c>
      <c r="R91" s="34">
        <f t="shared" si="46"/>
        <v>94.053890923644829</v>
      </c>
      <c r="S91" s="52">
        <f t="shared" si="30"/>
        <v>-2.8333270598965076E-2</v>
      </c>
      <c r="T91" s="34">
        <f t="shared" si="47"/>
        <v>94.655231241856157</v>
      </c>
      <c r="U91" s="14">
        <f t="shared" si="31"/>
        <v>1.2718422787003563</v>
      </c>
      <c r="V91">
        <f t="shared" si="48"/>
        <v>120.38652499355149</v>
      </c>
      <c r="W91">
        <f t="shared" si="32"/>
        <v>-8.6684780839172404E-7</v>
      </c>
      <c r="X91" s="44">
        <f t="shared" si="49"/>
        <v>2.2764010457459322E-20</v>
      </c>
      <c r="Y91" s="44">
        <f t="shared" si="50"/>
        <v>1.2324821492313731E-2</v>
      </c>
      <c r="Z91">
        <f>Y91/(H91*MPa_to_kPa)</f>
        <v>1.30168541454652E-8</v>
      </c>
      <c r="AA91" s="43">
        <f t="shared" si="51"/>
        <v>8.3789206018645059E-3</v>
      </c>
    </row>
    <row r="92" spans="1:27">
      <c r="A92" s="74">
        <f t="shared" si="37"/>
        <v>84</v>
      </c>
      <c r="B92" s="40">
        <f t="shared" si="38"/>
        <v>0.83789206018645057</v>
      </c>
      <c r="C92" s="51">
        <f t="shared" si="39"/>
        <v>2.2764010457459322E-18</v>
      </c>
      <c r="D92" s="34">
        <f t="shared" si="40"/>
        <v>94.655231241856157</v>
      </c>
      <c r="E92" s="34">
        <f t="shared" si="41"/>
        <v>120.38652499355149</v>
      </c>
      <c r="F92" s="14">
        <f t="shared" si="42"/>
        <v>0.72603365266903919</v>
      </c>
      <c r="G92" s="14">
        <f t="shared" si="33"/>
        <v>-1.5137650102264992E-2</v>
      </c>
      <c r="H92" s="15">
        <f t="shared" si="34"/>
        <v>946.55231241856154</v>
      </c>
      <c r="I92" s="15">
        <f t="shared" si="26"/>
        <v>32.675622904922704</v>
      </c>
      <c r="J92" s="34">
        <f t="shared" si="43"/>
        <v>94.053890923644829</v>
      </c>
      <c r="K92" s="34">
        <f t="shared" si="27"/>
        <v>1.28</v>
      </c>
      <c r="L92" s="34">
        <f t="shared" si="44"/>
        <v>1.2718422787003563</v>
      </c>
      <c r="M92" s="40">
        <f t="shared" si="35"/>
        <v>8.1577212996437609E-3</v>
      </c>
      <c r="N92" s="44">
        <f t="shared" si="28"/>
        <v>1E-4</v>
      </c>
      <c r="O92" s="44">
        <f t="shared" si="36"/>
        <v>8.1577212996437613E-7</v>
      </c>
      <c r="P92" s="14">
        <f t="shared" si="29"/>
        <v>115.06891017793595</v>
      </c>
      <c r="Q92" s="44">
        <f t="shared" si="45"/>
        <v>9.3870009948534286E-5</v>
      </c>
      <c r="R92" s="34">
        <f t="shared" si="46"/>
        <v>94.062719763321525</v>
      </c>
      <c r="S92" s="52">
        <f t="shared" si="30"/>
        <v>-2.665586249506155E-2</v>
      </c>
      <c r="T92" s="34">
        <f t="shared" si="47"/>
        <v>94.628575379361095</v>
      </c>
      <c r="U92" s="14">
        <f t="shared" si="31"/>
        <v>1.2723229382764594</v>
      </c>
      <c r="V92">
        <f t="shared" si="48"/>
        <v>120.39810707158414</v>
      </c>
      <c r="W92">
        <f t="shared" si="32"/>
        <v>-8.1577212996437613E-7</v>
      </c>
      <c r="X92" s="44">
        <f t="shared" si="49"/>
        <v>2.2764010457459322E-20</v>
      </c>
      <c r="Y92" s="44">
        <f t="shared" si="50"/>
        <v>1.1582078032645882E-2</v>
      </c>
      <c r="Z92">
        <f>Y92/(H92*MPa_to_kPa)</f>
        <v>1.2236067548186744E-8</v>
      </c>
      <c r="AA92" s="43">
        <f t="shared" si="51"/>
        <v>8.4789328379320534E-3</v>
      </c>
    </row>
    <row r="93" spans="1:27">
      <c r="A93" s="74">
        <f t="shared" si="37"/>
        <v>85</v>
      </c>
      <c r="B93" s="40">
        <f t="shared" si="38"/>
        <v>0.84789328379320539</v>
      </c>
      <c r="C93" s="51">
        <f t="shared" si="39"/>
        <v>2.2764010457459322E-18</v>
      </c>
      <c r="D93" s="34">
        <f t="shared" si="40"/>
        <v>94.628575379361095</v>
      </c>
      <c r="E93" s="34">
        <f t="shared" si="41"/>
        <v>120.39810707158414</v>
      </c>
      <c r="F93" s="14">
        <f t="shared" si="42"/>
        <v>0.72603365266903919</v>
      </c>
      <c r="G93" s="14">
        <f t="shared" si="33"/>
        <v>-1.5143283889392865E-2</v>
      </c>
      <c r="H93" s="15">
        <f t="shared" si="34"/>
        <v>946.28575379361087</v>
      </c>
      <c r="I93" s="15">
        <f t="shared" si="26"/>
        <v>32.666421121781227</v>
      </c>
      <c r="J93" s="34">
        <f t="shared" si="43"/>
        <v>94.062719763321525</v>
      </c>
      <c r="K93" s="34">
        <f t="shared" si="27"/>
        <v>1.28</v>
      </c>
      <c r="L93" s="34">
        <f t="shared" si="44"/>
        <v>1.2723229382764594</v>
      </c>
      <c r="M93" s="40">
        <f t="shared" si="35"/>
        <v>7.6770617235406569E-3</v>
      </c>
      <c r="N93" s="44">
        <f t="shared" si="28"/>
        <v>1E-4</v>
      </c>
      <c r="O93" s="44">
        <f t="shared" si="36"/>
        <v>7.6770617235406572E-7</v>
      </c>
      <c r="P93" s="14">
        <f t="shared" si="29"/>
        <v>115.06891017793595</v>
      </c>
      <c r="Q93" s="44">
        <f t="shared" si="45"/>
        <v>8.8339112589657008E-5</v>
      </c>
      <c r="R93" s="34">
        <f t="shared" si="46"/>
        <v>94.071029180513179</v>
      </c>
      <c r="S93" s="52">
        <f t="shared" si="30"/>
        <v>-2.507821312390867E-2</v>
      </c>
      <c r="T93" s="34">
        <f t="shared" si="47"/>
        <v>94.60349716623719</v>
      </c>
      <c r="U93" s="14">
        <f t="shared" si="31"/>
        <v>1.2727752744966057</v>
      </c>
      <c r="V93">
        <f t="shared" si="48"/>
        <v>120.40899207409639</v>
      </c>
      <c r="W93">
        <f t="shared" si="32"/>
        <v>-7.6770617235406572E-7</v>
      </c>
      <c r="X93" s="44">
        <f t="shared" si="49"/>
        <v>2.2764010457459322E-20</v>
      </c>
      <c r="Y93" s="44">
        <f t="shared" si="50"/>
        <v>1.088500251225355E-2</v>
      </c>
      <c r="Z93">
        <f>Y93/(H93*MPa_to_kPa)</f>
        <v>1.1502870532094703E-8</v>
      </c>
      <c r="AA93" s="43">
        <f t="shared" si="51"/>
        <v>8.5789443408025856E-3</v>
      </c>
    </row>
    <row r="94" spans="1:27">
      <c r="A94" s="74">
        <f t="shared" si="37"/>
        <v>86</v>
      </c>
      <c r="B94" s="40">
        <f t="shared" si="38"/>
        <v>0.85789443408025856</v>
      </c>
      <c r="C94" s="51">
        <f t="shared" si="39"/>
        <v>2.2764010457459322E-18</v>
      </c>
      <c r="D94" s="34">
        <f t="shared" si="40"/>
        <v>94.60349716623719</v>
      </c>
      <c r="E94" s="34">
        <f t="shared" si="41"/>
        <v>120.40899207409639</v>
      </c>
      <c r="F94" s="14">
        <f t="shared" si="42"/>
        <v>0.72603365266903919</v>
      </c>
      <c r="G94" s="14">
        <f t="shared" si="33"/>
        <v>-1.5148585641204396E-2</v>
      </c>
      <c r="H94" s="15">
        <f t="shared" si="34"/>
        <v>946.03497166237196</v>
      </c>
      <c r="I94" s="15">
        <f t="shared" si="26"/>
        <v>32.657763953821096</v>
      </c>
      <c r="J94" s="34">
        <f t="shared" si="43"/>
        <v>94.071029180513179</v>
      </c>
      <c r="K94" s="34">
        <f t="shared" si="27"/>
        <v>1.28</v>
      </c>
      <c r="L94" s="34">
        <f t="shared" si="44"/>
        <v>1.2727752744966057</v>
      </c>
      <c r="M94" s="40">
        <f t="shared" si="35"/>
        <v>7.2247255033943691E-3</v>
      </c>
      <c r="N94" s="44">
        <f t="shared" si="28"/>
        <v>1E-4</v>
      </c>
      <c r="O94" s="44">
        <f t="shared" si="36"/>
        <v>7.2247255033943693E-7</v>
      </c>
      <c r="P94" s="14">
        <f t="shared" si="29"/>
        <v>115.06891017793595</v>
      </c>
      <c r="Q94" s="44">
        <f t="shared" si="45"/>
        <v>8.3134129001032981E-5</v>
      </c>
      <c r="R94" s="34">
        <f t="shared" si="46"/>
        <v>94.078849693588339</v>
      </c>
      <c r="S94" s="52">
        <f t="shared" si="30"/>
        <v>-2.3594338012100462E-2</v>
      </c>
      <c r="T94" s="34">
        <f t="shared" si="47"/>
        <v>94.579902828225087</v>
      </c>
      <c r="U94" s="14">
        <f t="shared" si="31"/>
        <v>1.2732009566297275</v>
      </c>
      <c r="V94">
        <f t="shared" si="48"/>
        <v>120.41922275884285</v>
      </c>
      <c r="W94">
        <f t="shared" si="32"/>
        <v>-7.2247255033943693E-7</v>
      </c>
      <c r="X94" s="44">
        <f t="shared" si="49"/>
        <v>2.2764010457459322E-20</v>
      </c>
      <c r="Y94" s="44">
        <f t="shared" si="50"/>
        <v>1.0230684746460383E-2</v>
      </c>
      <c r="Z94">
        <f>Y94/(H94*MPa_to_kPa)</f>
        <v>1.0814277540377848E-8</v>
      </c>
      <c r="AA94" s="43">
        <f t="shared" si="51"/>
        <v>8.6789551550801262E-3</v>
      </c>
    </row>
    <row r="95" spans="1:27">
      <c r="A95" s="74">
        <f t="shared" si="37"/>
        <v>87</v>
      </c>
      <c r="B95" s="40">
        <f t="shared" si="38"/>
        <v>0.86789551550801258</v>
      </c>
      <c r="C95" s="51">
        <f t="shared" si="39"/>
        <v>2.2764010457459322E-18</v>
      </c>
      <c r="D95" s="34">
        <f t="shared" si="40"/>
        <v>94.579902828225087</v>
      </c>
      <c r="E95" s="34">
        <f t="shared" si="41"/>
        <v>120.41922275884285</v>
      </c>
      <c r="F95" s="14">
        <f t="shared" si="42"/>
        <v>0.72603365266903919</v>
      </c>
      <c r="G95" s="14">
        <f t="shared" si="33"/>
        <v>-1.5153574933285813E-2</v>
      </c>
      <c r="H95" s="15">
        <f t="shared" si="34"/>
        <v>945.79902828225079</v>
      </c>
      <c r="I95" s="15">
        <f t="shared" si="26"/>
        <v>32.649619029536829</v>
      </c>
      <c r="J95" s="34">
        <f t="shared" si="43"/>
        <v>94.078849693588339</v>
      </c>
      <c r="K95" s="34">
        <f t="shared" si="27"/>
        <v>1.28</v>
      </c>
      <c r="L95" s="34">
        <f t="shared" si="44"/>
        <v>1.2732009566297275</v>
      </c>
      <c r="M95" s="40">
        <f t="shared" si="35"/>
        <v>6.799043370272484E-3</v>
      </c>
      <c r="N95" s="44">
        <f t="shared" si="28"/>
        <v>1E-4</v>
      </c>
      <c r="O95" s="44">
        <f t="shared" si="36"/>
        <v>6.7990433702724842E-7</v>
      </c>
      <c r="P95" s="14">
        <f t="shared" si="29"/>
        <v>115.06891017793595</v>
      </c>
      <c r="Q95" s="44">
        <f t="shared" si="45"/>
        <v>7.8235851086977544E-5</v>
      </c>
      <c r="R95" s="34">
        <f t="shared" si="46"/>
        <v>94.086210032463399</v>
      </c>
      <c r="S95" s="52">
        <f t="shared" si="30"/>
        <v>-2.2198617580469471E-2</v>
      </c>
      <c r="T95" s="34">
        <f t="shared" si="47"/>
        <v>94.557704210644616</v>
      </c>
      <c r="U95" s="14">
        <f t="shared" si="31"/>
        <v>1.2736015555317584</v>
      </c>
      <c r="V95">
        <f t="shared" si="48"/>
        <v>120.42883917018888</v>
      </c>
      <c r="W95">
        <f t="shared" si="32"/>
        <v>-6.7990433702724842E-7</v>
      </c>
      <c r="X95" s="44">
        <f t="shared" si="49"/>
        <v>2.2764010457459322E-20</v>
      </c>
      <c r="Y95" s="44">
        <f t="shared" si="50"/>
        <v>9.6164113460304179E-3</v>
      </c>
      <c r="Z95">
        <f>Y95/(H95*MPa_to_kPa)</f>
        <v>1.0167499710266813E-8</v>
      </c>
      <c r="AA95" s="43">
        <f t="shared" si="51"/>
        <v>8.7789653225798358E-3</v>
      </c>
    </row>
    <row r="96" spans="1:27">
      <c r="A96" s="74">
        <f t="shared" si="37"/>
        <v>88</v>
      </c>
      <c r="B96" s="40">
        <f t="shared" si="38"/>
        <v>0.87789653225798359</v>
      </c>
      <c r="C96" s="51">
        <f t="shared" si="39"/>
        <v>2.2764010457459322E-18</v>
      </c>
      <c r="D96" s="34">
        <f t="shared" si="40"/>
        <v>94.557704210644616</v>
      </c>
      <c r="E96" s="34">
        <f t="shared" si="41"/>
        <v>120.42883917018888</v>
      </c>
      <c r="F96" s="14">
        <f t="shared" si="42"/>
        <v>0.72603365266903919</v>
      </c>
      <c r="G96" s="14">
        <f t="shared" si="33"/>
        <v>-1.5158270186362392E-2</v>
      </c>
      <c r="H96" s="15">
        <f t="shared" si="34"/>
        <v>945.57704210644613</v>
      </c>
      <c r="I96" s="15">
        <f t="shared" si="26"/>
        <v>32.641955917339502</v>
      </c>
      <c r="J96" s="34">
        <f t="shared" si="43"/>
        <v>94.086210032463399</v>
      </c>
      <c r="K96" s="34">
        <f t="shared" si="27"/>
        <v>1.28</v>
      </c>
      <c r="L96" s="34">
        <f t="shared" si="44"/>
        <v>1.2736015555317584</v>
      </c>
      <c r="M96" s="40">
        <f t="shared" si="35"/>
        <v>6.3984444682416708E-3</v>
      </c>
      <c r="N96" s="44">
        <f t="shared" si="28"/>
        <v>1E-4</v>
      </c>
      <c r="O96" s="44">
        <f t="shared" si="36"/>
        <v>6.3984444682416716E-7</v>
      </c>
      <c r="P96" s="14">
        <f t="shared" si="29"/>
        <v>115.06891017793595</v>
      </c>
      <c r="Q96" s="44">
        <f t="shared" si="45"/>
        <v>7.3626203179461201E-5</v>
      </c>
      <c r="R96" s="34">
        <f t="shared" si="46"/>
        <v>94.093137242879635</v>
      </c>
      <c r="S96" s="52">
        <f t="shared" si="30"/>
        <v>-2.0885774227188944E-2</v>
      </c>
      <c r="T96" s="34">
        <f t="shared" si="47"/>
        <v>94.53681843641742</v>
      </c>
      <c r="U96" s="14">
        <f t="shared" si="31"/>
        <v>1.2739785494513933</v>
      </c>
      <c r="V96">
        <f t="shared" si="48"/>
        <v>120.4378788213768</v>
      </c>
      <c r="W96">
        <f t="shared" si="32"/>
        <v>-6.3984444682416716E-7</v>
      </c>
      <c r="X96" s="44">
        <f t="shared" si="49"/>
        <v>2.2764010457459322E-20</v>
      </c>
      <c r="Y96" s="44">
        <f t="shared" si="50"/>
        <v>9.0396511879191621E-3</v>
      </c>
      <c r="Z96">
        <f>Y96/(H96*MPa_to_kPa)</f>
        <v>9.55993090502883E-9</v>
      </c>
      <c r="AA96" s="43">
        <f t="shared" si="51"/>
        <v>8.8789748825107411E-3</v>
      </c>
    </row>
    <row r="97" spans="1:27">
      <c r="A97" s="74">
        <f t="shared" si="37"/>
        <v>89</v>
      </c>
      <c r="B97" s="40">
        <f t="shared" si="38"/>
        <v>0.88789748825107406</v>
      </c>
      <c r="C97" s="51">
        <f t="shared" si="39"/>
        <v>2.2764010457459322E-18</v>
      </c>
      <c r="D97" s="34">
        <f t="shared" si="40"/>
        <v>94.53681843641742</v>
      </c>
      <c r="E97" s="34">
        <f t="shared" si="41"/>
        <v>120.4378788213768</v>
      </c>
      <c r="F97" s="14">
        <f t="shared" si="42"/>
        <v>0.72603365266903919</v>
      </c>
      <c r="G97" s="14">
        <f t="shared" si="33"/>
        <v>-1.5162688734515933E-2</v>
      </c>
      <c r="H97" s="15">
        <f t="shared" si="34"/>
        <v>945.36818436417423</v>
      </c>
      <c r="I97" s="15">
        <f t="shared" si="26"/>
        <v>32.634746007503864</v>
      </c>
      <c r="J97" s="34">
        <f t="shared" si="43"/>
        <v>94.093137242879635</v>
      </c>
      <c r="K97" s="34">
        <f t="shared" si="27"/>
        <v>1.28</v>
      </c>
      <c r="L97" s="34">
        <f t="shared" si="44"/>
        <v>1.2739785494513933</v>
      </c>
      <c r="M97" s="40">
        <f t="shared" si="35"/>
        <v>6.0214505486066994E-3</v>
      </c>
      <c r="N97" s="44">
        <f t="shared" si="28"/>
        <v>1E-4</v>
      </c>
      <c r="O97" s="44">
        <f t="shared" si="36"/>
        <v>6.0214505486066995E-7</v>
      </c>
      <c r="P97" s="14">
        <f t="shared" si="29"/>
        <v>115.06891017793595</v>
      </c>
      <c r="Q97" s="44">
        <f t="shared" si="45"/>
        <v>6.9288175231850749E-5</v>
      </c>
      <c r="R97" s="34">
        <f t="shared" si="46"/>
        <v>94.099656784661022</v>
      </c>
      <c r="S97" s="52">
        <f t="shared" si="30"/>
        <v>-1.9650850925052442E-2</v>
      </c>
      <c r="T97" s="34">
        <f t="shared" si="47"/>
        <v>94.517167585492373</v>
      </c>
      <c r="U97" s="14">
        <f t="shared" si="31"/>
        <v>1.2743333294929129</v>
      </c>
      <c r="V97">
        <f t="shared" si="48"/>
        <v>120.44637686346012</v>
      </c>
      <c r="W97">
        <f t="shared" si="32"/>
        <v>-6.0214505486066984E-7</v>
      </c>
      <c r="X97" s="44">
        <f t="shared" si="49"/>
        <v>2.2869889575866109E-20</v>
      </c>
      <c r="Y97" s="44">
        <f t="shared" si="50"/>
        <v>8.498042083317614E-3</v>
      </c>
      <c r="Z97">
        <f>Y97/(H97*MPa_to_kPa)</f>
        <v>8.9891348406580201E-9</v>
      </c>
      <c r="AA97" s="43">
        <f t="shared" si="51"/>
        <v>8.9789838716455815E-3</v>
      </c>
    </row>
    <row r="98" spans="1:27">
      <c r="A98" s="74">
        <f t="shared" si="37"/>
        <v>90</v>
      </c>
      <c r="B98" s="40">
        <f t="shared" si="38"/>
        <v>0.89789838716455816</v>
      </c>
      <c r="C98" s="51">
        <f t="shared" si="39"/>
        <v>2.2869889575866109E-18</v>
      </c>
      <c r="D98" s="34">
        <f t="shared" si="40"/>
        <v>94.517167585492373</v>
      </c>
      <c r="E98" s="34">
        <f t="shared" si="41"/>
        <v>120.44637686346012</v>
      </c>
      <c r="F98" s="14">
        <f t="shared" si="42"/>
        <v>0.72603365266903919</v>
      </c>
      <c r="G98" s="14">
        <f t="shared" si="33"/>
        <v>-1.5166846889362729E-2</v>
      </c>
      <c r="H98" s="15">
        <f t="shared" si="34"/>
        <v>945.17167585492382</v>
      </c>
      <c r="I98" s="15">
        <f t="shared" si="26"/>
        <v>32.627962401503822</v>
      </c>
      <c r="J98" s="34">
        <f t="shared" si="43"/>
        <v>94.099656784661022</v>
      </c>
      <c r="K98" s="34">
        <f t="shared" si="27"/>
        <v>1.28</v>
      </c>
      <c r="L98" s="34">
        <f t="shared" si="44"/>
        <v>1.2743333294929129</v>
      </c>
      <c r="M98" s="40">
        <f t="shared" si="35"/>
        <v>5.6666705070871348E-3</v>
      </c>
      <c r="N98" s="44">
        <f t="shared" si="28"/>
        <v>1E-4</v>
      </c>
      <c r="O98" s="44">
        <f t="shared" si="36"/>
        <v>5.6666705070871355E-7</v>
      </c>
      <c r="P98" s="14">
        <f t="shared" si="29"/>
        <v>115.06891017793595</v>
      </c>
      <c r="Q98" s="44">
        <f t="shared" si="45"/>
        <v>6.520575995879683E-5</v>
      </c>
      <c r="R98" s="34">
        <f t="shared" si="46"/>
        <v>94.105792624293528</v>
      </c>
      <c r="S98" s="52">
        <f t="shared" si="30"/>
        <v>-1.8489191224694966E-2</v>
      </c>
      <c r="T98" s="34">
        <f t="shared" si="47"/>
        <v>94.498678394267685</v>
      </c>
      <c r="U98" s="14">
        <f t="shared" si="31"/>
        <v>1.2746672047563852</v>
      </c>
      <c r="V98">
        <f t="shared" si="48"/>
        <v>120.4543662419938</v>
      </c>
      <c r="W98">
        <f t="shared" si="32"/>
        <v>-5.6666705070871355E-7</v>
      </c>
      <c r="X98" s="44">
        <f t="shared" si="49"/>
        <v>2.2869889575866109E-20</v>
      </c>
      <c r="Y98" s="44">
        <f t="shared" si="50"/>
        <v>7.9893785336793144E-3</v>
      </c>
      <c r="Z98">
        <f>Y98/(H98*MPa_to_kPa)</f>
        <v>8.4528332130274489E-9</v>
      </c>
      <c r="AA98" s="43">
        <f t="shared" si="51"/>
        <v>9.0789923244787938E-3</v>
      </c>
    </row>
    <row r="99" spans="1:27">
      <c r="A99" s="74">
        <f t="shared" si="37"/>
        <v>91</v>
      </c>
      <c r="B99" s="40">
        <f t="shared" si="38"/>
        <v>0.9078992324478794</v>
      </c>
      <c r="C99" s="51">
        <f t="shared" si="39"/>
        <v>2.2869889575866109E-18</v>
      </c>
      <c r="D99" s="34">
        <f t="shared" si="40"/>
        <v>94.498678394267685</v>
      </c>
      <c r="E99" s="34">
        <f t="shared" si="41"/>
        <v>120.4543662419938</v>
      </c>
      <c r="F99" s="14">
        <f t="shared" si="42"/>
        <v>0.72603365266903919</v>
      </c>
      <c r="G99" s="14">
        <f t="shared" si="33"/>
        <v>-1.5170760000432399E-2</v>
      </c>
      <c r="H99" s="15">
        <f t="shared" si="34"/>
        <v>944.98678394267688</v>
      </c>
      <c r="I99" s="15">
        <f t="shared" si="26"/>
        <v>32.621579808250935</v>
      </c>
      <c r="J99" s="34">
        <f t="shared" si="43"/>
        <v>94.105792624293528</v>
      </c>
      <c r="K99" s="34">
        <f t="shared" si="27"/>
        <v>1.28</v>
      </c>
      <c r="L99" s="34">
        <f t="shared" si="44"/>
        <v>1.2746672047563852</v>
      </c>
      <c r="M99" s="40">
        <f t="shared" si="35"/>
        <v>5.3327952436148518E-3</v>
      </c>
      <c r="N99" s="44">
        <f t="shared" si="28"/>
        <v>1E-4</v>
      </c>
      <c r="O99" s="44">
        <f t="shared" si="36"/>
        <v>5.3327952436148517E-7</v>
      </c>
      <c r="P99" s="14">
        <f t="shared" si="29"/>
        <v>115.06891017793595</v>
      </c>
      <c r="Q99" s="44">
        <f t="shared" si="45"/>
        <v>6.1363893688484139E-5</v>
      </c>
      <c r="R99" s="34">
        <f t="shared" si="46"/>
        <v>94.111567322147593</v>
      </c>
      <c r="S99" s="52">
        <f t="shared" si="30"/>
        <v>-1.7396420564064288E-2</v>
      </c>
      <c r="T99" s="34">
        <f t="shared" si="47"/>
        <v>94.481281973703616</v>
      </c>
      <c r="U99" s="14">
        <f t="shared" si="31"/>
        <v>1.2749814071743315</v>
      </c>
      <c r="V99">
        <f t="shared" si="48"/>
        <v>120.46187784246744</v>
      </c>
      <c r="W99">
        <f t="shared" si="32"/>
        <v>-5.3327952436148517E-7</v>
      </c>
      <c r="X99" s="44">
        <f t="shared" si="49"/>
        <v>2.2869889575866109E-20</v>
      </c>
      <c r="Y99" s="44">
        <f t="shared" si="50"/>
        <v>7.5116004736486275E-3</v>
      </c>
      <c r="Z99">
        <f>Y99/(H99*MPa_to_kPa)</f>
        <v>7.9488947372456402E-9</v>
      </c>
      <c r="AA99" s="43">
        <f t="shared" si="51"/>
        <v>9.1790002733735318E-3</v>
      </c>
    </row>
    <row r="100" spans="1:27">
      <c r="A100" s="74">
        <f t="shared" si="37"/>
        <v>92</v>
      </c>
      <c r="B100" s="40">
        <f t="shared" si="38"/>
        <v>0.91790002733735321</v>
      </c>
      <c r="C100" s="51">
        <f t="shared" si="39"/>
        <v>2.2869889575866109E-18</v>
      </c>
      <c r="D100" s="34">
        <f t="shared" si="40"/>
        <v>94.481281973703616</v>
      </c>
      <c r="E100" s="34">
        <f t="shared" si="41"/>
        <v>120.46187784246744</v>
      </c>
      <c r="F100" s="14">
        <f t="shared" si="42"/>
        <v>0.72603365266903919</v>
      </c>
      <c r="G100" s="14">
        <f t="shared" si="33"/>
        <v>-1.5174442511973448E-2</v>
      </c>
      <c r="H100" s="15">
        <f t="shared" si="34"/>
        <v>944.81281973703608</v>
      </c>
      <c r="I100" s="15">
        <f t="shared" si="26"/>
        <v>32.615574446785025</v>
      </c>
      <c r="J100" s="34">
        <f t="shared" si="43"/>
        <v>94.111567322147593</v>
      </c>
      <c r="K100" s="34">
        <f t="shared" si="27"/>
        <v>1.28</v>
      </c>
      <c r="L100" s="34">
        <f t="shared" si="44"/>
        <v>1.2749814071743315</v>
      </c>
      <c r="M100" s="40">
        <f t="shared" si="35"/>
        <v>5.0185928256685219E-3</v>
      </c>
      <c r="N100" s="44">
        <f t="shared" si="28"/>
        <v>1E-4</v>
      </c>
      <c r="O100" s="44">
        <f t="shared" si="36"/>
        <v>5.0185928256685225E-7</v>
      </c>
      <c r="P100" s="14">
        <f t="shared" si="29"/>
        <v>115.06891017793595</v>
      </c>
      <c r="Q100" s="44">
        <f t="shared" si="45"/>
        <v>5.7748400707648496E-5</v>
      </c>
      <c r="R100" s="34">
        <f t="shared" si="46"/>
        <v>94.117002114648528</v>
      </c>
      <c r="S100" s="52">
        <f t="shared" si="30"/>
        <v>-1.6368428792369289E-2</v>
      </c>
      <c r="T100" s="34">
        <f t="shared" si="47"/>
        <v>94.464913544911241</v>
      </c>
      <c r="U100" s="14">
        <f t="shared" si="31"/>
        <v>1.2752770960628299</v>
      </c>
      <c r="V100">
        <f t="shared" si="48"/>
        <v>120.4689406253807</v>
      </c>
      <c r="W100">
        <f t="shared" si="32"/>
        <v>-5.0185928256685214E-7</v>
      </c>
      <c r="X100" s="44">
        <f t="shared" si="49"/>
        <v>2.2975768694272897E-20</v>
      </c>
      <c r="Y100" s="44">
        <f t="shared" si="50"/>
        <v>7.0627829132519082E-3</v>
      </c>
      <c r="Z100">
        <f>Y100/(H100*MPa_to_kPa)</f>
        <v>7.4753250228099671E-9</v>
      </c>
      <c r="AA100" s="43">
        <f t="shared" si="51"/>
        <v>9.2790077486985551E-3</v>
      </c>
    </row>
    <row r="101" spans="1:27">
      <c r="A101" s="74">
        <f t="shared" si="37"/>
        <v>93</v>
      </c>
      <c r="B101" s="40">
        <f t="shared" si="38"/>
        <v>0.92790077486985556</v>
      </c>
      <c r="C101" s="51">
        <f t="shared" si="39"/>
        <v>2.2975768694272897E-18</v>
      </c>
      <c r="D101" s="34">
        <f t="shared" si="40"/>
        <v>94.464913544911241</v>
      </c>
      <c r="E101" s="34">
        <f t="shared" si="41"/>
        <v>120.4689406253807</v>
      </c>
      <c r="F101" s="14">
        <f t="shared" si="42"/>
        <v>0.72603365266903919</v>
      </c>
      <c r="G101" s="14">
        <f t="shared" si="33"/>
        <v>-1.5177908016397922E-2</v>
      </c>
      <c r="H101" s="15">
        <f t="shared" si="34"/>
        <v>944.64913544911246</v>
      </c>
      <c r="I101" s="15">
        <f t="shared" si="26"/>
        <v>32.609923954997626</v>
      </c>
      <c r="J101" s="34">
        <f t="shared" si="43"/>
        <v>94.117002114648528</v>
      </c>
      <c r="K101" s="34">
        <f t="shared" si="27"/>
        <v>1.28</v>
      </c>
      <c r="L101" s="34">
        <f t="shared" si="44"/>
        <v>1.2752770960628299</v>
      </c>
      <c r="M101" s="40">
        <f t="shared" si="35"/>
        <v>4.7229039371701198E-3</v>
      </c>
      <c r="N101" s="44">
        <f t="shared" si="28"/>
        <v>1E-4</v>
      </c>
      <c r="O101" s="44">
        <f t="shared" si="36"/>
        <v>4.7229039371701201E-7</v>
      </c>
      <c r="P101" s="14">
        <f t="shared" si="29"/>
        <v>115.06891017793595</v>
      </c>
      <c r="Q101" s="44">
        <f t="shared" si="45"/>
        <v>5.4345940892524858E-5</v>
      </c>
      <c r="R101" s="34">
        <f t="shared" si="46"/>
        <v>94.122116991682446</v>
      </c>
      <c r="S101" s="52">
        <f t="shared" si="30"/>
        <v>-1.5401353823787649E-2</v>
      </c>
      <c r="T101" s="34">
        <f t="shared" si="47"/>
        <v>94.44951219108745</v>
      </c>
      <c r="U101" s="14">
        <f t="shared" si="31"/>
        <v>1.275555362403942</v>
      </c>
      <c r="V101">
        <f t="shared" si="48"/>
        <v>120.47558175177809</v>
      </c>
      <c r="W101">
        <f t="shared" si="32"/>
        <v>-4.7229039371701196E-7</v>
      </c>
      <c r="X101" s="44">
        <f t="shared" si="49"/>
        <v>2.302870825347629E-20</v>
      </c>
      <c r="Y101" s="44">
        <f t="shared" si="50"/>
        <v>6.6411263973975565E-3</v>
      </c>
      <c r="Z101">
        <f>Y101/(H101*MPa_to_kPa)</f>
        <v>7.0302572121025441E-9</v>
      </c>
      <c r="AA101" s="43">
        <f t="shared" si="51"/>
        <v>9.3790147789557677E-3</v>
      </c>
    </row>
    <row r="102" spans="1:27">
      <c r="A102" s="74">
        <f t="shared" si="37"/>
        <v>94</v>
      </c>
      <c r="B102" s="40">
        <f t="shared" si="38"/>
        <v>0.93790147789557676</v>
      </c>
      <c r="C102" s="51">
        <f t="shared" si="39"/>
        <v>2.302870825347629E-18</v>
      </c>
      <c r="D102" s="34">
        <f t="shared" si="40"/>
        <v>94.44951219108745</v>
      </c>
      <c r="E102" s="34">
        <f t="shared" si="41"/>
        <v>120.47558175177809</v>
      </c>
      <c r="F102" s="14">
        <f t="shared" si="42"/>
        <v>0.72603365266903919</v>
      </c>
      <c r="G102" s="14">
        <f t="shared" si="33"/>
        <v>-1.5181169304564795E-2</v>
      </c>
      <c r="H102" s="15">
        <f t="shared" si="34"/>
        <v>944.49512191087445</v>
      </c>
      <c r="I102" s="15">
        <f t="shared" si="26"/>
        <v>32.604607303998321</v>
      </c>
      <c r="J102" s="34">
        <f t="shared" si="43"/>
        <v>94.122116991682446</v>
      </c>
      <c r="K102" s="34">
        <f t="shared" si="27"/>
        <v>1.28</v>
      </c>
      <c r="L102" s="34">
        <f t="shared" si="44"/>
        <v>1.275555362403942</v>
      </c>
      <c r="M102" s="40">
        <f t="shared" si="35"/>
        <v>4.4446375960580653E-3</v>
      </c>
      <c r="N102" s="44">
        <f t="shared" si="28"/>
        <v>1E-4</v>
      </c>
      <c r="O102" s="44">
        <f t="shared" si="36"/>
        <v>4.4446375960580657E-7</v>
      </c>
      <c r="P102" s="14">
        <f t="shared" si="29"/>
        <v>115.06891017793595</v>
      </c>
      <c r="Q102" s="44">
        <f t="shared" si="45"/>
        <v>5.114396043142827E-5</v>
      </c>
      <c r="R102" s="34">
        <f t="shared" si="46"/>
        <v>94.126930769509585</v>
      </c>
      <c r="S102" s="52">
        <f t="shared" si="30"/>
        <v>-1.4491566342806034E-2</v>
      </c>
      <c r="T102" s="34">
        <f t="shared" si="47"/>
        <v>94.435020624744638</v>
      </c>
      <c r="U102" s="14">
        <f t="shared" si="31"/>
        <v>1.2758172328753572</v>
      </c>
      <c r="V102">
        <f t="shared" si="48"/>
        <v>120.48182669998899</v>
      </c>
      <c r="W102">
        <f t="shared" si="32"/>
        <v>-4.4446375960580657E-7</v>
      </c>
      <c r="X102" s="44">
        <f t="shared" si="49"/>
        <v>2.302870825347629E-20</v>
      </c>
      <c r="Y102" s="44">
        <f t="shared" si="50"/>
        <v>6.2449482108917209E-3</v>
      </c>
      <c r="Z102">
        <f>Y102/(H102*MPa_to_kPa)</f>
        <v>6.6119433187300392E-9</v>
      </c>
      <c r="AA102" s="43">
        <f t="shared" si="51"/>
        <v>9.4790213908990863E-3</v>
      </c>
    </row>
    <row r="103" spans="1:27">
      <c r="A103" s="74">
        <f t="shared" si="37"/>
        <v>95</v>
      </c>
      <c r="B103" s="40">
        <f t="shared" si="38"/>
        <v>0.94790213908990861</v>
      </c>
      <c r="C103" s="51">
        <f t="shared" si="39"/>
        <v>2.302870825347629E-18</v>
      </c>
      <c r="D103" s="34">
        <f t="shared" si="40"/>
        <v>94.435020624744638</v>
      </c>
      <c r="E103" s="34">
        <f t="shared" si="41"/>
        <v>120.48182669998899</v>
      </c>
      <c r="F103" s="14">
        <f t="shared" si="42"/>
        <v>0.72603365266903919</v>
      </c>
      <c r="G103" s="14">
        <f t="shared" si="33"/>
        <v>-1.5184238413089775E-2</v>
      </c>
      <c r="H103" s="15">
        <f t="shared" si="34"/>
        <v>944.35020624744641</v>
      </c>
      <c r="I103" s="15">
        <f t="shared" si="26"/>
        <v>32.599604717760812</v>
      </c>
      <c r="J103" s="34">
        <f t="shared" si="43"/>
        <v>94.126930769509585</v>
      </c>
      <c r="K103" s="34">
        <f t="shared" si="27"/>
        <v>1.28</v>
      </c>
      <c r="L103" s="34">
        <f t="shared" si="44"/>
        <v>1.2758172328753572</v>
      </c>
      <c r="M103" s="40">
        <f t="shared" si="35"/>
        <v>4.1827671246428277E-3</v>
      </c>
      <c r="N103" s="44">
        <f t="shared" si="28"/>
        <v>1E-4</v>
      </c>
      <c r="O103" s="44">
        <f t="shared" si="36"/>
        <v>4.1827671246428279E-7</v>
      </c>
      <c r="P103" s="14">
        <f t="shared" si="29"/>
        <v>115.06891017793595</v>
      </c>
      <c r="Q103" s="44">
        <f t="shared" si="45"/>
        <v>4.8130645456074895E-5</v>
      </c>
      <c r="R103" s="34">
        <f t="shared" si="46"/>
        <v>94.131461159442324</v>
      </c>
      <c r="S103" s="52">
        <f t="shared" si="30"/>
        <v>-1.3635655488980115E-2</v>
      </c>
      <c r="T103" s="34">
        <f t="shared" si="47"/>
        <v>94.421384969255655</v>
      </c>
      <c r="U103" s="14">
        <f t="shared" si="31"/>
        <v>1.2760636736422069</v>
      </c>
      <c r="V103">
        <f t="shared" si="48"/>
        <v>120.48769937425342</v>
      </c>
      <c r="W103">
        <f t="shared" si="32"/>
        <v>-4.1827671246428273E-7</v>
      </c>
      <c r="X103" s="44">
        <f t="shared" si="49"/>
        <v>2.3081647812679684E-20</v>
      </c>
      <c r="Y103" s="44">
        <f t="shared" si="50"/>
        <v>5.8726742644381602E-3</v>
      </c>
      <c r="Z103">
        <f>Y103/(H103*MPa_to_kPa)</f>
        <v>6.2187462083312708E-9</v>
      </c>
      <c r="AA103" s="43">
        <f t="shared" si="51"/>
        <v>9.5790276096452947E-3</v>
      </c>
    </row>
    <row r="104" spans="1:27">
      <c r="A104" s="74">
        <f t="shared" si="37"/>
        <v>96</v>
      </c>
      <c r="B104" s="40">
        <f t="shared" si="38"/>
        <v>0.95790276096452942</v>
      </c>
      <c r="C104" s="51">
        <f t="shared" si="39"/>
        <v>2.3081647812679684E-18</v>
      </c>
      <c r="D104" s="34">
        <f t="shared" si="40"/>
        <v>94.421384969255655</v>
      </c>
      <c r="E104" s="34">
        <f t="shared" si="41"/>
        <v>120.48769937425342</v>
      </c>
      <c r="F104" s="14">
        <f t="shared" si="42"/>
        <v>0.72603365266903919</v>
      </c>
      <c r="G104" s="14">
        <f t="shared" si="33"/>
        <v>-1.5187126668857983E-2</v>
      </c>
      <c r="H104" s="15">
        <f t="shared" si="34"/>
        <v>944.21384969255655</v>
      </c>
      <c r="I104" s="15">
        <f t="shared" si="26"/>
        <v>32.594897597710769</v>
      </c>
      <c r="J104" s="34">
        <f t="shared" si="43"/>
        <v>94.131461159442324</v>
      </c>
      <c r="K104" s="34">
        <f t="shared" si="27"/>
        <v>1.28</v>
      </c>
      <c r="L104" s="34">
        <f t="shared" si="44"/>
        <v>1.2760636736422069</v>
      </c>
      <c r="M104" s="40">
        <f t="shared" si="35"/>
        <v>3.936326357793174E-3</v>
      </c>
      <c r="N104" s="44">
        <f t="shared" si="28"/>
        <v>1E-4</v>
      </c>
      <c r="O104" s="44">
        <f t="shared" si="36"/>
        <v>3.9363263577931742E-7</v>
      </c>
      <c r="P104" s="14">
        <f t="shared" si="29"/>
        <v>115.06891017793595</v>
      </c>
      <c r="Q104" s="44">
        <f t="shared" si="45"/>
        <v>4.5294878409594449E-5</v>
      </c>
      <c r="R104" s="34">
        <f t="shared" si="46"/>
        <v>94.135724832530059</v>
      </c>
      <c r="S104" s="52">
        <f t="shared" si="30"/>
        <v>-1.2830415454343833E-2</v>
      </c>
      <c r="T104" s="34">
        <f t="shared" si="47"/>
        <v>94.408554553801309</v>
      </c>
      <c r="U104" s="14">
        <f t="shared" si="31"/>
        <v>1.2762955939250993</v>
      </c>
      <c r="V104">
        <f t="shared" si="48"/>
        <v>120.49322220585398</v>
      </c>
      <c r="W104">
        <f t="shared" si="32"/>
        <v>-3.9363263577931747E-7</v>
      </c>
      <c r="X104" s="44">
        <f t="shared" si="49"/>
        <v>2.302870825347629E-20</v>
      </c>
      <c r="Y104" s="44">
        <f t="shared" si="50"/>
        <v>5.5228316005582201E-3</v>
      </c>
      <c r="Z104">
        <f>Y104/(H104*MPa_to_kPa)</f>
        <v>5.8491321667824481E-9</v>
      </c>
      <c r="AA104" s="43">
        <f t="shared" si="51"/>
        <v>9.6790334587774623E-3</v>
      </c>
    </row>
    <row r="105" spans="1:27">
      <c r="A105" s="74">
        <f t="shared" si="37"/>
        <v>97</v>
      </c>
      <c r="B105" s="40">
        <f t="shared" si="38"/>
        <v>0.96790334587774618</v>
      </c>
      <c r="C105" s="51">
        <f t="shared" si="39"/>
        <v>2.302870825347629E-18</v>
      </c>
      <c r="D105" s="34">
        <f t="shared" si="40"/>
        <v>94.408554553801309</v>
      </c>
      <c r="E105" s="34">
        <f t="shared" si="41"/>
        <v>120.49322220585398</v>
      </c>
      <c r="F105" s="14">
        <f t="shared" si="42"/>
        <v>0.72603365266903919</v>
      </c>
      <c r="G105" s="14">
        <f t="shared" si="33"/>
        <v>-1.5189844730905429E-2</v>
      </c>
      <c r="H105" s="15">
        <f t="shared" si="34"/>
        <v>944.08554553801309</v>
      </c>
      <c r="I105" s="15">
        <f t="shared" si="26"/>
        <v>32.590468451940382</v>
      </c>
      <c r="J105" s="34">
        <f t="shared" si="43"/>
        <v>94.135724832530059</v>
      </c>
      <c r="K105" s="34">
        <f t="shared" si="27"/>
        <v>1.28</v>
      </c>
      <c r="L105" s="34">
        <f t="shared" si="44"/>
        <v>1.2762955939250993</v>
      </c>
      <c r="M105" s="40">
        <f t="shared" si="35"/>
        <v>3.7044060749007457E-3</v>
      </c>
      <c r="N105" s="44">
        <f t="shared" si="28"/>
        <v>1E-4</v>
      </c>
      <c r="O105" s="44">
        <f t="shared" si="36"/>
        <v>3.7044060749007458E-7</v>
      </c>
      <c r="P105" s="14">
        <f t="shared" si="29"/>
        <v>115.06891017793595</v>
      </c>
      <c r="Q105" s="44">
        <f t="shared" si="45"/>
        <v>4.2626196989535417E-5</v>
      </c>
      <c r="R105" s="34">
        <f t="shared" si="46"/>
        <v>94.13973748048052</v>
      </c>
      <c r="S105" s="52">
        <f t="shared" si="30"/>
        <v>-1.2072832931722906E-2</v>
      </c>
      <c r="T105" s="34">
        <f t="shared" si="47"/>
        <v>94.396481720869588</v>
      </c>
      <c r="U105" s="14">
        <f t="shared" si="31"/>
        <v>1.2765138493576136</v>
      </c>
      <c r="V105">
        <f t="shared" si="48"/>
        <v>120.49841624732285</v>
      </c>
      <c r="W105">
        <f t="shared" si="32"/>
        <v>-3.7044060749007458E-7</v>
      </c>
      <c r="X105" s="44">
        <f t="shared" si="49"/>
        <v>2.302870825347629E-20</v>
      </c>
      <c r="Y105" s="44">
        <f t="shared" si="50"/>
        <v>5.1940414688687042E-3</v>
      </c>
      <c r="Z105">
        <f>Y105/(H105*MPa_to_kPa)</f>
        <v>5.5016640106577811E-9</v>
      </c>
      <c r="AA105" s="43">
        <f t="shared" si="51"/>
        <v>9.7790389604414732E-3</v>
      </c>
    </row>
    <row r="106" spans="1:27">
      <c r="A106" s="74">
        <f t="shared" si="37"/>
        <v>98</v>
      </c>
      <c r="B106" s="40">
        <f t="shared" si="38"/>
        <v>0.97790389604414729</v>
      </c>
      <c r="C106" s="51">
        <f t="shared" si="39"/>
        <v>2.302870825347629E-18</v>
      </c>
      <c r="D106" s="34">
        <f t="shared" si="40"/>
        <v>94.396481720869588</v>
      </c>
      <c r="E106" s="34">
        <f t="shared" si="41"/>
        <v>120.49841624732285</v>
      </c>
      <c r="F106" s="14">
        <f t="shared" si="42"/>
        <v>0.72603365266903919</v>
      </c>
      <c r="G106" s="14">
        <f t="shared" si="33"/>
        <v>-1.5192402629825311E-2</v>
      </c>
      <c r="H106" s="15">
        <f t="shared" si="34"/>
        <v>943.96481720869588</v>
      </c>
      <c r="I106" s="15">
        <f t="shared" si="26"/>
        <v>32.586300828755739</v>
      </c>
      <c r="J106" s="34">
        <f t="shared" si="43"/>
        <v>94.13973748048052</v>
      </c>
      <c r="K106" s="34">
        <f t="shared" si="27"/>
        <v>1.28</v>
      </c>
      <c r="L106" s="34">
        <f t="shared" si="44"/>
        <v>1.2765138493576136</v>
      </c>
      <c r="M106" s="40">
        <f t="shared" si="35"/>
        <v>3.486150642386443E-3</v>
      </c>
      <c r="N106" s="44">
        <f t="shared" si="28"/>
        <v>1E-4</v>
      </c>
      <c r="O106" s="44">
        <f t="shared" si="36"/>
        <v>3.4861506423864433E-7</v>
      </c>
      <c r="P106" s="14">
        <f t="shared" si="29"/>
        <v>115.06891017793595</v>
      </c>
      <c r="Q106" s="44">
        <f t="shared" si="45"/>
        <v>4.0114755513551937E-5</v>
      </c>
      <c r="R106" s="34">
        <f t="shared" si="46"/>
        <v>94.143513873033655</v>
      </c>
      <c r="S106" s="52">
        <f t="shared" si="30"/>
        <v>-1.136007535671647E-2</v>
      </c>
      <c r="T106" s="34">
        <f t="shared" si="47"/>
        <v>94.385121645512868</v>
      </c>
      <c r="U106" s="14">
        <f t="shared" si="31"/>
        <v>1.2767192451456855</v>
      </c>
      <c r="V106">
        <f t="shared" si="48"/>
        <v>120.50330126024289</v>
      </c>
      <c r="W106">
        <f t="shared" si="32"/>
        <v>-3.4861506423864428E-7</v>
      </c>
      <c r="X106" s="44">
        <f t="shared" si="49"/>
        <v>2.3081647812679684E-20</v>
      </c>
      <c r="Y106" s="44">
        <f t="shared" si="50"/>
        <v>4.8850129200417314E-3</v>
      </c>
      <c r="Z106">
        <f>Y106/(H106*MPa_to_kPa)</f>
        <v>5.1749946936441079E-9</v>
      </c>
      <c r="AA106" s="43">
        <f t="shared" si="51"/>
        <v>9.8790441354361675E-3</v>
      </c>
    </row>
    <row r="107" spans="1:27">
      <c r="A107" s="74">
        <f t="shared" si="37"/>
        <v>99</v>
      </c>
      <c r="B107" s="40">
        <f t="shared" si="38"/>
        <v>0.9879044135436168</v>
      </c>
      <c r="C107" s="51">
        <f t="shared" si="39"/>
        <v>2.3081647812679684E-18</v>
      </c>
      <c r="D107" s="34">
        <f t="shared" si="40"/>
        <v>94.385121645512868</v>
      </c>
      <c r="E107" s="34">
        <f t="shared" si="41"/>
        <v>120.50330126024289</v>
      </c>
      <c r="F107" s="14">
        <f t="shared" si="42"/>
        <v>0.72603365266903919</v>
      </c>
      <c r="G107" s="14">
        <f t="shared" si="33"/>
        <v>-1.5194809804845836E-2</v>
      </c>
      <c r="H107" s="15">
        <f t="shared" si="34"/>
        <v>943.85121645512868</v>
      </c>
      <c r="I107" s="15">
        <f t="shared" si="26"/>
        <v>32.582379254283232</v>
      </c>
      <c r="J107" s="34">
        <f t="shared" si="43"/>
        <v>94.143513873033655</v>
      </c>
      <c r="K107" s="34">
        <f t="shared" si="27"/>
        <v>1.28</v>
      </c>
      <c r="L107" s="34">
        <f t="shared" si="44"/>
        <v>1.2767192451456855</v>
      </c>
      <c r="M107" s="40">
        <f t="shared" si="35"/>
        <v>3.2807548543145604E-3</v>
      </c>
      <c r="N107" s="44">
        <f t="shared" si="28"/>
        <v>1E-4</v>
      </c>
      <c r="O107" s="44">
        <f t="shared" si="36"/>
        <v>3.2807548543145607E-7</v>
      </c>
      <c r="P107" s="14">
        <f t="shared" si="29"/>
        <v>115.06891017793595</v>
      </c>
      <c r="Q107" s="44">
        <f t="shared" si="45"/>
        <v>3.7751288564694951E-5</v>
      </c>
      <c r="R107" s="34">
        <f t="shared" si="46"/>
        <v>94.14706791199238</v>
      </c>
      <c r="S107" s="52">
        <f t="shared" si="30"/>
        <v>-1.0689479890360775E-2</v>
      </c>
      <c r="T107" s="34">
        <f t="shared" si="47"/>
        <v>94.374432165622508</v>
      </c>
      <c r="U107" s="14">
        <f t="shared" si="31"/>
        <v>1.2769125390405978</v>
      </c>
      <c r="V107">
        <f t="shared" si="48"/>
        <v>120.5078957971197</v>
      </c>
      <c r="W107">
        <f t="shared" si="32"/>
        <v>-3.2807548543145607E-7</v>
      </c>
      <c r="X107" s="44">
        <f t="shared" si="49"/>
        <v>2.3081647812679684E-20</v>
      </c>
      <c r="Y107" s="44">
        <f t="shared" si="50"/>
        <v>4.5945368768087747E-3</v>
      </c>
      <c r="Z107">
        <f>Y107/(H107*MPa_to_kPa)</f>
        <v>4.8678613712706936E-9</v>
      </c>
      <c r="AA107" s="43">
        <f t="shared" si="51"/>
        <v>9.9790490032975396E-3</v>
      </c>
    </row>
    <row r="108" spans="1:27">
      <c r="A108" s="74">
        <f t="shared" si="37"/>
        <v>100</v>
      </c>
      <c r="B108" s="40">
        <f t="shared" si="38"/>
        <v>0.99790490032975399</v>
      </c>
      <c r="C108" s="51">
        <f t="shared" si="39"/>
        <v>2.3081647812679684E-18</v>
      </c>
      <c r="D108" s="34">
        <f t="shared" si="40"/>
        <v>94.374432165622508</v>
      </c>
      <c r="E108" s="34">
        <f t="shared" si="41"/>
        <v>120.5078957971197</v>
      </c>
      <c r="F108" s="14">
        <f t="shared" si="42"/>
        <v>0.72603365266903919</v>
      </c>
      <c r="G108" s="14">
        <f t="shared" si="33"/>
        <v>-1.5197075138717535E-2</v>
      </c>
      <c r="H108" s="15">
        <f t="shared" si="34"/>
        <v>943.74432165622511</v>
      </c>
      <c r="I108" s="15">
        <f t="shared" si="26"/>
        <v>32.578689173879177</v>
      </c>
      <c r="J108" s="34">
        <f t="shared" si="43"/>
        <v>94.14706791199238</v>
      </c>
      <c r="K108" s="34">
        <f t="shared" si="27"/>
        <v>1.28</v>
      </c>
      <c r="L108" s="34">
        <f t="shared" si="44"/>
        <v>1.2769125390405978</v>
      </c>
      <c r="M108" s="40">
        <f t="shared" si="35"/>
        <v>3.0874609594022662E-3</v>
      </c>
      <c r="N108" s="44">
        <f t="shared" si="28"/>
        <v>1E-4</v>
      </c>
      <c r="O108" s="44">
        <f t="shared" si="36"/>
        <v>3.0874609594022661E-7</v>
      </c>
      <c r="P108" s="14">
        <f t="shared" si="29"/>
        <v>115.06891017793595</v>
      </c>
      <c r="Q108" s="44">
        <f t="shared" si="45"/>
        <v>3.5527076781534331E-5</v>
      </c>
      <c r="R108" s="34">
        <f t="shared" si="46"/>
        <v>94.150412682102854</v>
      </c>
      <c r="S108" s="52">
        <f t="shared" si="30"/>
        <v>-1.0058543093285322E-2</v>
      </c>
      <c r="T108" s="34">
        <f t="shared" si="47"/>
        <v>94.364373622529229</v>
      </c>
      <c r="U108" s="14">
        <f t="shared" si="31"/>
        <v>1.2770944441365817</v>
      </c>
      <c r="V108">
        <f t="shared" si="48"/>
        <v>120.51221727776067</v>
      </c>
      <c r="W108">
        <f t="shared" si="32"/>
        <v>-3.0874609594022656E-7</v>
      </c>
      <c r="X108" s="44">
        <f t="shared" si="49"/>
        <v>2.3134587371883078E-20</v>
      </c>
      <c r="Y108" s="44">
        <f t="shared" si="50"/>
        <v>4.3214806409679341E-3</v>
      </c>
      <c r="Z108">
        <f>Y108/(H108*MPa_to_kPa)</f>
        <v>4.5790798861538542E-9</v>
      </c>
      <c r="AA108" s="43">
        <f t="shared" si="51"/>
        <v>1.0079053582377425E-2</v>
      </c>
    </row>
    <row r="109" spans="1:27">
      <c r="A109" s="74">
        <f t="shared" si="37"/>
        <v>101</v>
      </c>
      <c r="B109" s="40">
        <f t="shared" si="38"/>
        <v>1.0079053582377424</v>
      </c>
      <c r="C109" s="51">
        <f t="shared" si="39"/>
        <v>2.3134587371883078E-18</v>
      </c>
      <c r="D109" s="34">
        <f t="shared" si="40"/>
        <v>94.364373622529229</v>
      </c>
      <c r="E109" s="34">
        <f t="shared" si="41"/>
        <v>120.51221727776067</v>
      </c>
      <c r="F109" s="14">
        <f t="shared" si="42"/>
        <v>0.72603365266903919</v>
      </c>
      <c r="G109" s="14">
        <f t="shared" si="33"/>
        <v>-1.5199206990539817E-2</v>
      </c>
      <c r="H109" s="15">
        <f t="shared" si="34"/>
        <v>943.64373622529229</v>
      </c>
      <c r="I109" s="15">
        <f t="shared" si="26"/>
        <v>32.575216897104006</v>
      </c>
      <c r="J109" s="34">
        <f t="shared" si="43"/>
        <v>94.150412682102854</v>
      </c>
      <c r="K109" s="34">
        <f t="shared" si="27"/>
        <v>1.28</v>
      </c>
      <c r="L109" s="34">
        <f t="shared" si="44"/>
        <v>1.2770944441365817</v>
      </c>
      <c r="M109" s="40">
        <f t="shared" si="35"/>
        <v>2.9055558634183409E-3</v>
      </c>
      <c r="N109" s="44">
        <f t="shared" si="28"/>
        <v>1E-4</v>
      </c>
      <c r="O109" s="44">
        <f t="shared" si="36"/>
        <v>2.9055558634183413E-7</v>
      </c>
      <c r="P109" s="14">
        <f t="shared" si="29"/>
        <v>115.06891017793595</v>
      </c>
      <c r="Q109" s="44">
        <f t="shared" si="45"/>
        <v>3.3433914666466025E-5</v>
      </c>
      <c r="R109" s="34">
        <f t="shared" si="46"/>
        <v>94.153560498966272</v>
      </c>
      <c r="S109" s="52">
        <f t="shared" si="30"/>
        <v>-9.4649112457504767E-3</v>
      </c>
      <c r="T109" s="34">
        <f t="shared" si="47"/>
        <v>94.354908711283471</v>
      </c>
      <c r="U109" s="14">
        <f t="shared" si="31"/>
        <v>1.277265631503393</v>
      </c>
      <c r="V109">
        <f t="shared" si="48"/>
        <v>120.51628206056247</v>
      </c>
      <c r="W109">
        <f t="shared" si="32"/>
        <v>-2.9055558634183413E-7</v>
      </c>
      <c r="X109" s="44">
        <f t="shared" si="49"/>
        <v>2.3134587371883078E-20</v>
      </c>
      <c r="Y109" s="44">
        <f t="shared" si="50"/>
        <v>4.0647828018052223E-3</v>
      </c>
      <c r="Z109">
        <f>Y109/(H109*MPa_to_kPa)</f>
        <v>4.3075396420951462E-9</v>
      </c>
      <c r="AA109" s="43">
        <f t="shared" si="51"/>
        <v>1.0179057889917067E-2</v>
      </c>
    </row>
    <row r="110" spans="1:27">
      <c r="A110" s="74">
        <f t="shared" si="37"/>
        <v>102</v>
      </c>
      <c r="B110" s="40">
        <f t="shared" si="38"/>
        <v>1.0179057889917067</v>
      </c>
      <c r="C110" s="51">
        <f t="shared" si="39"/>
        <v>2.3134587371883078E-18</v>
      </c>
      <c r="D110" s="34">
        <f t="shared" si="40"/>
        <v>94.354908711283471</v>
      </c>
      <c r="E110" s="34">
        <f t="shared" si="41"/>
        <v>120.51628206056247</v>
      </c>
      <c r="F110" s="14">
        <f t="shared" si="42"/>
        <v>0.72603365266903919</v>
      </c>
      <c r="G110" s="14">
        <f t="shared" si="33"/>
        <v>-1.5201213226648785E-2</v>
      </c>
      <c r="H110" s="15">
        <f t="shared" si="34"/>
        <v>943.54908711283474</v>
      </c>
      <c r="I110" s="15">
        <f t="shared" si="26"/>
        <v>32.571949546038077</v>
      </c>
      <c r="J110" s="34">
        <f t="shared" si="43"/>
        <v>94.153560498966272</v>
      </c>
      <c r="K110" s="34">
        <f t="shared" si="27"/>
        <v>1.28</v>
      </c>
      <c r="L110" s="34">
        <f t="shared" si="44"/>
        <v>1.277265631503393</v>
      </c>
      <c r="M110" s="40">
        <f t="shared" si="35"/>
        <v>2.7343684966070203E-3</v>
      </c>
      <c r="N110" s="44">
        <f t="shared" si="28"/>
        <v>1E-4</v>
      </c>
      <c r="O110" s="44">
        <f t="shared" si="36"/>
        <v>2.7343684966070205E-7</v>
      </c>
      <c r="P110" s="14">
        <f t="shared" si="29"/>
        <v>115.06891017793595</v>
      </c>
      <c r="Q110" s="44">
        <f t="shared" si="45"/>
        <v>3.1464080292945099E-5</v>
      </c>
      <c r="R110" s="34">
        <f t="shared" si="46"/>
        <v>94.156522954153687</v>
      </c>
      <c r="S110" s="52">
        <f t="shared" si="30"/>
        <v>-8.9063712711759859E-3</v>
      </c>
      <c r="T110" s="34">
        <f t="shared" si="47"/>
        <v>94.346002340012291</v>
      </c>
      <c r="U110" s="14">
        <f t="shared" si="31"/>
        <v>1.2774267326636055</v>
      </c>
      <c r="V110">
        <f t="shared" si="48"/>
        <v>120.52010550907478</v>
      </c>
      <c r="W110">
        <f t="shared" si="32"/>
        <v>-2.7343684966070205E-7</v>
      </c>
      <c r="X110" s="44">
        <f t="shared" si="49"/>
        <v>2.3134587371883078E-20</v>
      </c>
      <c r="Y110" s="44">
        <f t="shared" si="50"/>
        <v>3.8234485123069817E-3</v>
      </c>
      <c r="Z110">
        <f>Y110/(H110*MPa_to_kPa)</f>
        <v>4.0521988357874937E-9</v>
      </c>
      <c r="AA110" s="43">
        <f t="shared" si="51"/>
        <v>1.0279061942115903E-2</v>
      </c>
    </row>
    <row r="111" spans="1:27">
      <c r="A111" s="74">
        <f t="shared" si="37"/>
        <v>103</v>
      </c>
      <c r="B111" s="40">
        <f t="shared" si="38"/>
        <v>1.0279061942115904</v>
      </c>
      <c r="C111" s="51">
        <f t="shared" si="39"/>
        <v>2.3134587371883078E-18</v>
      </c>
      <c r="D111" s="34">
        <f t="shared" si="40"/>
        <v>94.346002340012291</v>
      </c>
      <c r="E111" s="34">
        <f t="shared" si="41"/>
        <v>120.52010550907478</v>
      </c>
      <c r="F111" s="14">
        <f t="shared" si="42"/>
        <v>0.72603365266903919</v>
      </c>
      <c r="G111" s="14">
        <f t="shared" si="33"/>
        <v>-1.5203101249681087E-2</v>
      </c>
      <c r="H111" s="15">
        <f t="shared" si="34"/>
        <v>943.46002340012296</v>
      </c>
      <c r="I111" s="15">
        <f t="shared" si="26"/>
        <v>32.568875006730629</v>
      </c>
      <c r="J111" s="34">
        <f t="shared" si="43"/>
        <v>94.156522954153687</v>
      </c>
      <c r="K111" s="34">
        <f t="shared" si="27"/>
        <v>1.28</v>
      </c>
      <c r="L111" s="34">
        <f t="shared" si="44"/>
        <v>1.2774267326636055</v>
      </c>
      <c r="M111" s="40">
        <f t="shared" si="35"/>
        <v>2.5732673363945135E-3</v>
      </c>
      <c r="N111" s="44">
        <f t="shared" si="28"/>
        <v>1E-4</v>
      </c>
      <c r="O111" s="44">
        <f t="shared" si="36"/>
        <v>2.5732673363945137E-7</v>
      </c>
      <c r="P111" s="14">
        <f t="shared" si="29"/>
        <v>115.06891017793595</v>
      </c>
      <c r="Q111" s="44">
        <f t="shared" si="45"/>
        <v>2.9610306799539678E-5</v>
      </c>
      <c r="R111" s="34">
        <f t="shared" si="46"/>
        <v>94.159310957685548</v>
      </c>
      <c r="S111" s="52">
        <f t="shared" si="30"/>
        <v>-8.3808422237935578E-3</v>
      </c>
      <c r="T111" s="34">
        <f t="shared" si="47"/>
        <v>94.337621497788504</v>
      </c>
      <c r="U111" s="14">
        <f t="shared" si="31"/>
        <v>1.2775783419237932</v>
      </c>
      <c r="V111">
        <f t="shared" si="48"/>
        <v>120.52370205417903</v>
      </c>
      <c r="W111">
        <f t="shared" si="32"/>
        <v>-2.5732673363945137E-7</v>
      </c>
      <c r="X111" s="44">
        <f t="shared" si="49"/>
        <v>2.3134587371883078E-20</v>
      </c>
      <c r="Y111" s="44">
        <f t="shared" si="50"/>
        <v>3.5965451042443419E-3</v>
      </c>
      <c r="Z111">
        <f>Y111/(H111*MPa_to_kPa)</f>
        <v>3.8120800193343653E-9</v>
      </c>
      <c r="AA111" s="43">
        <f t="shared" si="51"/>
        <v>1.0379065754195923E-2</v>
      </c>
    </row>
    <row r="112" spans="1:27">
      <c r="A112" s="74">
        <f t="shared" si="37"/>
        <v>104</v>
      </c>
      <c r="B112" s="40">
        <f t="shared" si="38"/>
        <v>1.0379065754195922</v>
      </c>
      <c r="C112" s="51">
        <f t="shared" si="39"/>
        <v>2.3134587371883078E-18</v>
      </c>
      <c r="D112" s="34">
        <f t="shared" si="40"/>
        <v>94.337621497788504</v>
      </c>
      <c r="E112" s="34">
        <f t="shared" si="41"/>
        <v>120.52370205417903</v>
      </c>
      <c r="F112" s="14">
        <f t="shared" si="42"/>
        <v>0.72603365266903919</v>
      </c>
      <c r="G112" s="14">
        <f t="shared" si="33"/>
        <v>-1.5204878025921728E-2</v>
      </c>
      <c r="H112" s="15">
        <f t="shared" si="34"/>
        <v>943.37621497788507</v>
      </c>
      <c r="I112" s="15">
        <f t="shared" si="26"/>
        <v>32.565981883587426</v>
      </c>
      <c r="J112" s="34">
        <f t="shared" si="43"/>
        <v>94.159310957685548</v>
      </c>
      <c r="K112" s="34">
        <f t="shared" si="27"/>
        <v>1.28</v>
      </c>
      <c r="L112" s="34">
        <f t="shared" si="44"/>
        <v>1.2775783419237932</v>
      </c>
      <c r="M112" s="40">
        <f t="shared" si="35"/>
        <v>2.4216580762068673E-3</v>
      </c>
      <c r="N112" s="44">
        <f t="shared" si="28"/>
        <v>1E-4</v>
      </c>
      <c r="O112" s="44">
        <f t="shared" si="36"/>
        <v>2.4216580762068673E-7</v>
      </c>
      <c r="P112" s="14">
        <f t="shared" si="29"/>
        <v>115.06891017793595</v>
      </c>
      <c r="Q112" s="44">
        <f t="shared" si="45"/>
        <v>2.7865755565272117E-5</v>
      </c>
      <c r="R112" s="34">
        <f t="shared" si="46"/>
        <v>94.161934778028893</v>
      </c>
      <c r="S112" s="52">
        <f t="shared" si="30"/>
        <v>-7.8863673037996018E-3</v>
      </c>
      <c r="T112" s="34">
        <f t="shared" si="47"/>
        <v>94.329735130484707</v>
      </c>
      <c r="U112" s="14">
        <f t="shared" si="31"/>
        <v>1.2777210185682275</v>
      </c>
      <c r="V112">
        <f t="shared" si="48"/>
        <v>120.52708525219403</v>
      </c>
      <c r="W112">
        <f t="shared" si="32"/>
        <v>-2.4216580762068673E-7</v>
      </c>
      <c r="X112" s="44">
        <f t="shared" si="49"/>
        <v>2.3134587371883078E-20</v>
      </c>
      <c r="Y112" s="44">
        <f t="shared" si="50"/>
        <v>3.3831980150011987E-3</v>
      </c>
      <c r="Z112">
        <f>Y112/(H112*MPa_to_kPa)</f>
        <v>3.5862659682176838E-9</v>
      </c>
      <c r="AA112" s="43">
        <f t="shared" si="51"/>
        <v>1.047906934046189E-2</v>
      </c>
    </row>
    <row r="113" spans="1:27">
      <c r="A113" s="74">
        <f t="shared" si="37"/>
        <v>105</v>
      </c>
      <c r="B113" s="40">
        <f t="shared" si="38"/>
        <v>1.0479069340461891</v>
      </c>
      <c r="C113" s="51">
        <f t="shared" si="39"/>
        <v>2.3134587371883078E-18</v>
      </c>
      <c r="D113" s="34">
        <f t="shared" si="40"/>
        <v>94.329735130484707</v>
      </c>
      <c r="E113" s="34">
        <f t="shared" si="41"/>
        <v>120.52708525219403</v>
      </c>
      <c r="F113" s="14">
        <f t="shared" si="42"/>
        <v>0.72603365266903919</v>
      </c>
      <c r="G113" s="14">
        <f t="shared" si="33"/>
        <v>-1.520655011103739E-2</v>
      </c>
      <c r="H113" s="15">
        <f t="shared" si="34"/>
        <v>943.2973513048471</v>
      </c>
      <c r="I113" s="15">
        <f t="shared" si="26"/>
        <v>32.5632594565147</v>
      </c>
      <c r="J113" s="34">
        <f t="shared" si="43"/>
        <v>94.161934778028893</v>
      </c>
      <c r="K113" s="34">
        <f t="shared" si="27"/>
        <v>1.28</v>
      </c>
      <c r="L113" s="34">
        <f t="shared" si="44"/>
        <v>1.2777210185682275</v>
      </c>
      <c r="M113" s="40">
        <f t="shared" si="35"/>
        <v>2.2789814317725199E-3</v>
      </c>
      <c r="N113" s="44">
        <f t="shared" si="28"/>
        <v>1E-4</v>
      </c>
      <c r="O113" s="44">
        <f t="shared" si="36"/>
        <v>2.27898143177252E-7</v>
      </c>
      <c r="P113" s="14">
        <f t="shared" si="29"/>
        <v>115.06891017793595</v>
      </c>
      <c r="Q113" s="44">
        <f t="shared" si="45"/>
        <v>2.6223990966981596E-5</v>
      </c>
      <c r="R113" s="34">
        <f t="shared" si="46"/>
        <v>94.16440407975594</v>
      </c>
      <c r="S113" s="52">
        <f t="shared" si="30"/>
        <v>-7.4211063659387925E-3</v>
      </c>
      <c r="T113" s="34">
        <f t="shared" si="47"/>
        <v>94.322314024118768</v>
      </c>
      <c r="U113" s="14">
        <f t="shared" si="31"/>
        <v>1.2778552889232062</v>
      </c>
      <c r="V113">
        <f t="shared" si="48"/>
        <v>120.53026783919567</v>
      </c>
      <c r="W113">
        <f t="shared" si="32"/>
        <v>-2.27898143177252E-7</v>
      </c>
      <c r="X113" s="44">
        <f t="shared" si="49"/>
        <v>2.3134587371883078E-20</v>
      </c>
      <c r="Y113" s="44">
        <f t="shared" si="50"/>
        <v>3.1825870016461977E-3</v>
      </c>
      <c r="Z113">
        <f>Y113/(H113*MPa_to_kPa)</f>
        <v>3.373895831726634E-9</v>
      </c>
      <c r="AA113" s="43">
        <f t="shared" si="51"/>
        <v>1.0579072714357722E-2</v>
      </c>
    </row>
    <row r="114" spans="1:27">
      <c r="A114" s="74">
        <f t="shared" si="37"/>
        <v>106</v>
      </c>
      <c r="B114" s="40">
        <f t="shared" si="38"/>
        <v>1.0579072714357722</v>
      </c>
      <c r="C114" s="51">
        <f t="shared" si="39"/>
        <v>2.3134587371883078E-18</v>
      </c>
      <c r="D114" s="34">
        <f t="shared" si="40"/>
        <v>94.322314024118768</v>
      </c>
      <c r="E114" s="34">
        <f t="shared" si="41"/>
        <v>120.53026783919567</v>
      </c>
      <c r="F114" s="14">
        <f t="shared" si="42"/>
        <v>0.72603365266903919</v>
      </c>
      <c r="G114" s="14">
        <f t="shared" si="33"/>
        <v>-1.5208123674290735E-2</v>
      </c>
      <c r="H114" s="15">
        <f t="shared" si="34"/>
        <v>943.22314024118771</v>
      </c>
      <c r="I114" s="15">
        <f t="shared" si="26"/>
        <v>32.560697640649174</v>
      </c>
      <c r="J114" s="34">
        <f t="shared" si="43"/>
        <v>94.16440407975594</v>
      </c>
      <c r="K114" s="34">
        <f t="shared" si="27"/>
        <v>1.28</v>
      </c>
      <c r="L114" s="34">
        <f t="shared" si="44"/>
        <v>1.2778552889232062</v>
      </c>
      <c r="M114" s="40">
        <f t="shared" si="35"/>
        <v>2.1447110767938149E-3</v>
      </c>
      <c r="N114" s="44">
        <f t="shared" si="28"/>
        <v>1E-4</v>
      </c>
      <c r="O114" s="44">
        <f t="shared" si="36"/>
        <v>2.144711076793815E-7</v>
      </c>
      <c r="P114" s="14">
        <f t="shared" si="29"/>
        <v>115.06891017793595</v>
      </c>
      <c r="Q114" s="44">
        <f t="shared" si="45"/>
        <v>2.4678956625321177E-5</v>
      </c>
      <c r="R114" s="34">
        <f t="shared" si="46"/>
        <v>94.166727958999886</v>
      </c>
      <c r="S114" s="52">
        <f t="shared" si="30"/>
        <v>-6.9833288898034519E-3</v>
      </c>
      <c r="T114" s="34">
        <f t="shared" si="47"/>
        <v>94.315330695228965</v>
      </c>
      <c r="U114" s="14">
        <f t="shared" si="31"/>
        <v>1.277981648299648</v>
      </c>
      <c r="V114">
        <f t="shared" si="48"/>
        <v>120.5332617818151</v>
      </c>
      <c r="W114">
        <f t="shared" si="32"/>
        <v>-2.144711076793815E-7</v>
      </c>
      <c r="X114" s="44">
        <f t="shared" si="49"/>
        <v>2.3134587371883078E-20</v>
      </c>
      <c r="Y114" s="44">
        <f t="shared" si="50"/>
        <v>2.9939426194260932E-3</v>
      </c>
      <c r="Z114">
        <f>Y114/(H114*MPa_to_kPa)</f>
        <v>3.1741615442773426E-9</v>
      </c>
      <c r="AA114" s="43">
        <f t="shared" si="51"/>
        <v>1.0679075888519267E-2</v>
      </c>
    </row>
    <row r="115" spans="1:27">
      <c r="A115" s="74">
        <f t="shared" si="37"/>
        <v>107</v>
      </c>
      <c r="B115" s="40">
        <f t="shared" si="38"/>
        <v>1.0679075888519267</v>
      </c>
      <c r="C115" s="51">
        <f t="shared" si="39"/>
        <v>2.3134587371883078E-18</v>
      </c>
      <c r="D115" s="34">
        <f t="shared" si="40"/>
        <v>94.315330695228965</v>
      </c>
      <c r="E115" s="34">
        <f t="shared" si="41"/>
        <v>120.5332617818151</v>
      </c>
      <c r="F115" s="14">
        <f t="shared" si="42"/>
        <v>0.72603365266903919</v>
      </c>
      <c r="G115" s="14">
        <f t="shared" si="33"/>
        <v>-1.5209604521325533E-2</v>
      </c>
      <c r="H115" s="15">
        <f t="shared" si="34"/>
        <v>943.15330695228965</v>
      </c>
      <c r="I115" s="15">
        <f t="shared" si="26"/>
        <v>32.558286948514883</v>
      </c>
      <c r="J115" s="34">
        <f t="shared" si="43"/>
        <v>94.166727958999886</v>
      </c>
      <c r="K115" s="34">
        <f t="shared" si="27"/>
        <v>1.28</v>
      </c>
      <c r="L115" s="34">
        <f t="shared" si="44"/>
        <v>1.277981648299648</v>
      </c>
      <c r="M115" s="40">
        <f t="shared" si="35"/>
        <v>2.0183517003520279E-3</v>
      </c>
      <c r="N115" s="44">
        <f t="shared" si="28"/>
        <v>1E-4</v>
      </c>
      <c r="O115" s="44">
        <f t="shared" si="36"/>
        <v>2.0183517003520281E-7</v>
      </c>
      <c r="P115" s="14">
        <f t="shared" si="29"/>
        <v>115.06891017793595</v>
      </c>
      <c r="Q115" s="44">
        <f t="shared" si="45"/>
        <v>2.3224953051529182E-5</v>
      </c>
      <c r="R115" s="34">
        <f t="shared" si="46"/>
        <v>94.168914976835765</v>
      </c>
      <c r="S115" s="52">
        <f t="shared" si="30"/>
        <v>-6.5714073823084258E-3</v>
      </c>
      <c r="T115" s="34">
        <f t="shared" si="47"/>
        <v>94.308759287846655</v>
      </c>
      <c r="U115" s="14">
        <f t="shared" si="31"/>
        <v>1.2781005628211417</v>
      </c>
      <c r="V115">
        <f t="shared" si="48"/>
        <v>120.53607832476038</v>
      </c>
      <c r="W115">
        <f t="shared" si="32"/>
        <v>-2.0183517003520281E-7</v>
      </c>
      <c r="X115" s="44">
        <f t="shared" si="49"/>
        <v>2.3134587371883078E-20</v>
      </c>
      <c r="Y115" s="44">
        <f t="shared" si="50"/>
        <v>2.8165429452826629E-3</v>
      </c>
      <c r="Z115">
        <f>Y115/(H115*MPa_to_kPa)</f>
        <v>2.9863044793683161E-9</v>
      </c>
      <c r="AA115" s="43">
        <f t="shared" si="51"/>
        <v>1.0779078874823746E-2</v>
      </c>
    </row>
    <row r="116" spans="1:27">
      <c r="A116" s="74">
        <f t="shared" si="37"/>
        <v>108</v>
      </c>
      <c r="B116" s="40">
        <f t="shared" si="38"/>
        <v>1.0779078874823746</v>
      </c>
      <c r="C116" s="51">
        <f t="shared" si="39"/>
        <v>2.3134587371883078E-18</v>
      </c>
      <c r="D116" s="34">
        <f t="shared" si="40"/>
        <v>94.308759287846655</v>
      </c>
      <c r="E116" s="34">
        <f t="shared" si="41"/>
        <v>120.53607832476038</v>
      </c>
      <c r="F116" s="14">
        <f t="shared" si="42"/>
        <v>0.72603365266903919</v>
      </c>
      <c r="G116" s="14">
        <f t="shared" si="33"/>
        <v>-1.5210998115607111E-2</v>
      </c>
      <c r="H116" s="15">
        <f t="shared" si="34"/>
        <v>943.08759287846658</v>
      </c>
      <c r="I116" s="15">
        <f t="shared" si="26"/>
        <v>32.556018454457423</v>
      </c>
      <c r="J116" s="34">
        <f t="shared" si="43"/>
        <v>94.168914976835765</v>
      </c>
      <c r="K116" s="34">
        <f t="shared" si="27"/>
        <v>1.28</v>
      </c>
      <c r="L116" s="34">
        <f t="shared" si="44"/>
        <v>1.2781005628211417</v>
      </c>
      <c r="M116" s="40">
        <f t="shared" si="35"/>
        <v>1.8994371788583209E-3</v>
      </c>
      <c r="N116" s="44">
        <f t="shared" si="28"/>
        <v>1E-4</v>
      </c>
      <c r="O116" s="44">
        <f t="shared" si="36"/>
        <v>1.8994371788583209E-7</v>
      </c>
      <c r="P116" s="14">
        <f t="shared" si="29"/>
        <v>115.06891017793595</v>
      </c>
      <c r="Q116" s="44">
        <f t="shared" si="45"/>
        <v>2.1856616612268019E-5</v>
      </c>
      <c r="R116" s="34">
        <f t="shared" si="46"/>
        <v>94.170973190707215</v>
      </c>
      <c r="S116" s="52">
        <f t="shared" si="30"/>
        <v>-6.1838111847994041E-3</v>
      </c>
      <c r="T116" s="34">
        <f t="shared" si="47"/>
        <v>94.302575476661858</v>
      </c>
      <c r="U116" s="14">
        <f t="shared" si="31"/>
        <v>1.2782124711442053</v>
      </c>
      <c r="V116">
        <f t="shared" si="48"/>
        <v>120.53872803528689</v>
      </c>
      <c r="W116">
        <f t="shared" si="32"/>
        <v>-1.8994371788583209E-7</v>
      </c>
      <c r="X116" s="44">
        <f t="shared" si="49"/>
        <v>2.3134587371883078E-20</v>
      </c>
      <c r="Y116" s="44">
        <f t="shared" si="50"/>
        <v>2.6497105265121945E-3</v>
      </c>
      <c r="Z116">
        <f>Y116/(H116*MPa_to_kPa)</f>
        <v>2.8096123271273449E-9</v>
      </c>
      <c r="AA116" s="43">
        <f t="shared" si="51"/>
        <v>1.0879081684436073E-2</v>
      </c>
    </row>
    <row r="117" spans="1:27">
      <c r="A117" s="74">
        <f t="shared" si="37"/>
        <v>109</v>
      </c>
      <c r="B117" s="40">
        <f t="shared" si="38"/>
        <v>1.0879081684436072</v>
      </c>
      <c r="C117" s="51">
        <f t="shared" si="39"/>
        <v>2.3134587371883078E-18</v>
      </c>
      <c r="D117" s="34">
        <f t="shared" si="40"/>
        <v>94.302575476661858</v>
      </c>
      <c r="E117" s="34">
        <f t="shared" si="41"/>
        <v>120.53872803528689</v>
      </c>
      <c r="F117" s="14">
        <f t="shared" si="42"/>
        <v>0.72603365266903919</v>
      </c>
      <c r="G117" s="14">
        <f t="shared" si="33"/>
        <v>-1.521230959859759E-2</v>
      </c>
      <c r="H117" s="15">
        <f t="shared" si="34"/>
        <v>943.02575476661855</v>
      </c>
      <c r="I117" s="15">
        <f t="shared" si="26"/>
        <v>32.553883761216085</v>
      </c>
      <c r="J117" s="34">
        <f t="shared" si="43"/>
        <v>94.170973190707215</v>
      </c>
      <c r="K117" s="34">
        <f t="shared" si="27"/>
        <v>1.28</v>
      </c>
      <c r="L117" s="34">
        <f t="shared" si="44"/>
        <v>1.2782124711442053</v>
      </c>
      <c r="M117" s="40">
        <f t="shared" si="35"/>
        <v>1.7875288557946956E-3</v>
      </c>
      <c r="N117" s="44">
        <f t="shared" si="28"/>
        <v>1E-4</v>
      </c>
      <c r="O117" s="44">
        <f t="shared" si="36"/>
        <v>1.7875288557946955E-7</v>
      </c>
      <c r="P117" s="14">
        <f t="shared" si="29"/>
        <v>115.06891017793595</v>
      </c>
      <c r="Q117" s="44">
        <f t="shared" si="45"/>
        <v>2.0568899734790842E-5</v>
      </c>
      <c r="R117" s="34">
        <f t="shared" si="46"/>
        <v>94.172910184012707</v>
      </c>
      <c r="S117" s="52">
        <f t="shared" si="30"/>
        <v>-5.8191006591360103E-3</v>
      </c>
      <c r="T117" s="34">
        <f t="shared" si="47"/>
        <v>94.296756376002719</v>
      </c>
      <c r="U117" s="14">
        <f t="shared" si="31"/>
        <v>1.2783177860771193</v>
      </c>
      <c r="V117">
        <f t="shared" si="48"/>
        <v>120.54122084482528</v>
      </c>
      <c r="W117">
        <f t="shared" si="32"/>
        <v>-1.7875288557946953E-7</v>
      </c>
      <c r="X117" s="44">
        <f t="shared" si="49"/>
        <v>2.3161057151484775E-20</v>
      </c>
      <c r="Y117" s="44">
        <f t="shared" si="50"/>
        <v>2.4928095383813798E-3</v>
      </c>
      <c r="Z117">
        <f>Y117/(H117*MPa_to_kPa)</f>
        <v>2.6434161800790945E-9</v>
      </c>
      <c r="AA117" s="43">
        <f t="shared" si="51"/>
        <v>1.0979084327852252E-2</v>
      </c>
    </row>
    <row r="118" spans="1:27">
      <c r="A118" s="74">
        <f t="shared" si="37"/>
        <v>110</v>
      </c>
      <c r="B118" s="40">
        <f t="shared" si="38"/>
        <v>1.0979084327852253</v>
      </c>
      <c r="C118" s="51">
        <f t="shared" si="39"/>
        <v>2.3161057151484775E-18</v>
      </c>
      <c r="D118" s="34">
        <f t="shared" si="40"/>
        <v>94.296756376002719</v>
      </c>
      <c r="E118" s="34">
        <f t="shared" si="41"/>
        <v>120.54122084482528</v>
      </c>
      <c r="F118" s="14">
        <f t="shared" si="42"/>
        <v>0.72603365266903919</v>
      </c>
      <c r="G118" s="14">
        <f t="shared" si="33"/>
        <v>-1.5213543808740711E-2</v>
      </c>
      <c r="H118" s="15">
        <f t="shared" si="34"/>
        <v>942.96756376002725</v>
      </c>
      <c r="I118" s="15">
        <f t="shared" si="26"/>
        <v>32.551874968502894</v>
      </c>
      <c r="J118" s="34">
        <f t="shared" si="43"/>
        <v>94.172910184012707</v>
      </c>
      <c r="K118" s="34">
        <f t="shared" si="27"/>
        <v>1.28</v>
      </c>
      <c r="L118" s="34">
        <f t="shared" si="44"/>
        <v>1.2783177860771193</v>
      </c>
      <c r="M118" s="40">
        <f t="shared" si="35"/>
        <v>1.6822139228807043E-3</v>
      </c>
      <c r="N118" s="44">
        <f t="shared" si="28"/>
        <v>1E-4</v>
      </c>
      <c r="O118" s="44">
        <f t="shared" si="36"/>
        <v>1.6822139228807043E-7</v>
      </c>
      <c r="P118" s="14">
        <f t="shared" si="29"/>
        <v>115.06891017793595</v>
      </c>
      <c r="Q118" s="44">
        <f t="shared" si="45"/>
        <v>1.9357052279203303E-5</v>
      </c>
      <c r="R118" s="34">
        <f t="shared" si="46"/>
        <v>94.174733093958437</v>
      </c>
      <c r="S118" s="52">
        <f t="shared" si="30"/>
        <v>-5.4759217287887454E-3</v>
      </c>
      <c r="T118" s="34">
        <f t="shared" si="47"/>
        <v>94.291280454273931</v>
      </c>
      <c r="U118" s="14">
        <f t="shared" si="31"/>
        <v>1.2784168961033164</v>
      </c>
      <c r="V118">
        <f t="shared" si="48"/>
        <v>120.54356608796019</v>
      </c>
      <c r="W118">
        <f t="shared" si="32"/>
        <v>-1.6822139228807043E-7</v>
      </c>
      <c r="X118" s="44">
        <f t="shared" si="49"/>
        <v>2.3161057151484775E-20</v>
      </c>
      <c r="Y118" s="44">
        <f t="shared" si="50"/>
        <v>2.3452431349113567E-3</v>
      </c>
      <c r="Z118">
        <f>Y118/(H118*MPa_to_kPa)</f>
        <v>2.4870878119707941E-9</v>
      </c>
      <c r="AA118" s="43">
        <f t="shared" si="51"/>
        <v>1.1079086814940063E-2</v>
      </c>
    </row>
    <row r="119" spans="1:27">
      <c r="A119" s="74">
        <f t="shared" si="37"/>
        <v>111</v>
      </c>
      <c r="B119" s="40">
        <f t="shared" si="38"/>
        <v>1.1079086814940065</v>
      </c>
      <c r="C119" s="51">
        <f t="shared" si="39"/>
        <v>2.3161057151484775E-18</v>
      </c>
      <c r="D119" s="34">
        <f t="shared" si="40"/>
        <v>94.291280454273931</v>
      </c>
      <c r="E119" s="34">
        <f t="shared" si="41"/>
        <v>120.54356608796019</v>
      </c>
      <c r="F119" s="14">
        <f t="shared" si="42"/>
        <v>0.72603365266903919</v>
      </c>
      <c r="G119" s="14">
        <f t="shared" si="33"/>
        <v>-1.5214705299326566E-2</v>
      </c>
      <c r="H119" s="15">
        <f t="shared" si="34"/>
        <v>942.91280454273931</v>
      </c>
      <c r="I119" s="15">
        <f t="shared" si="26"/>
        <v>32.549984643466239</v>
      </c>
      <c r="J119" s="34">
        <f t="shared" si="43"/>
        <v>94.174733093958437</v>
      </c>
      <c r="K119" s="34">
        <f t="shared" si="27"/>
        <v>1.28</v>
      </c>
      <c r="L119" s="34">
        <f t="shared" si="44"/>
        <v>1.2784168961033164</v>
      </c>
      <c r="M119" s="40">
        <f t="shared" si="35"/>
        <v>1.5831038966835909E-3</v>
      </c>
      <c r="N119" s="44">
        <f t="shared" si="28"/>
        <v>1E-4</v>
      </c>
      <c r="O119" s="44">
        <f t="shared" si="36"/>
        <v>1.583103896683591E-7</v>
      </c>
      <c r="P119" s="14">
        <f t="shared" si="29"/>
        <v>115.06891017793595</v>
      </c>
      <c r="Q119" s="44">
        <f t="shared" si="45"/>
        <v>1.8216604008982454E-5</v>
      </c>
      <c r="R119" s="34">
        <f t="shared" si="46"/>
        <v>94.176448637778861</v>
      </c>
      <c r="S119" s="52">
        <f t="shared" si="30"/>
        <v>-5.1530007526062451E-3</v>
      </c>
      <c r="T119" s="34">
        <f t="shared" si="47"/>
        <v>94.286127453521331</v>
      </c>
      <c r="U119" s="14">
        <f t="shared" si="31"/>
        <v>1.2785101668149592</v>
      </c>
      <c r="V119">
        <f t="shared" si="48"/>
        <v>120.54577253893807</v>
      </c>
      <c r="W119">
        <f t="shared" si="32"/>
        <v>-1.583103896683591E-7</v>
      </c>
      <c r="X119" s="44">
        <f t="shared" si="49"/>
        <v>2.3161057151484775E-20</v>
      </c>
      <c r="Y119" s="44">
        <f t="shared" si="50"/>
        <v>2.2064509778800812E-3</v>
      </c>
      <c r="Z119">
        <f>Y119/(H119*MPa_to_kPa)</f>
        <v>2.3400371351941586E-9</v>
      </c>
      <c r="AA119" s="43">
        <f t="shared" si="51"/>
        <v>1.1179089154977199E-2</v>
      </c>
    </row>
    <row r="120" spans="1:27">
      <c r="A120" s="74">
        <f t="shared" si="37"/>
        <v>112</v>
      </c>
      <c r="B120" s="40">
        <f t="shared" si="38"/>
        <v>1.11790891549772</v>
      </c>
      <c r="C120" s="51">
        <f t="shared" si="39"/>
        <v>2.3161057151484775E-18</v>
      </c>
      <c r="D120" s="34">
        <f t="shared" si="40"/>
        <v>94.286127453521331</v>
      </c>
      <c r="E120" s="34">
        <f t="shared" si="41"/>
        <v>120.54577253893807</v>
      </c>
      <c r="F120" s="14">
        <f t="shared" si="42"/>
        <v>0.72603365266903919</v>
      </c>
      <c r="G120" s="14">
        <f t="shared" si="33"/>
        <v>-1.5215798355302408E-2</v>
      </c>
      <c r="H120" s="15">
        <f t="shared" si="34"/>
        <v>942.86127453521328</v>
      </c>
      <c r="I120" s="15">
        <f t="shared" si="26"/>
        <v>32.548205792924001</v>
      </c>
      <c r="J120" s="34">
        <f t="shared" si="43"/>
        <v>94.176448637778861</v>
      </c>
      <c r="K120" s="34">
        <f t="shared" si="27"/>
        <v>1.28</v>
      </c>
      <c r="L120" s="34">
        <f t="shared" si="44"/>
        <v>1.2785101668149592</v>
      </c>
      <c r="M120" s="40">
        <f t="shared" si="35"/>
        <v>1.489833185040812E-3</v>
      </c>
      <c r="N120" s="44">
        <f t="shared" si="28"/>
        <v>1E-4</v>
      </c>
      <c r="O120" s="44">
        <f t="shared" si="36"/>
        <v>1.4898331850408121E-7</v>
      </c>
      <c r="P120" s="14">
        <f t="shared" si="29"/>
        <v>115.06891017793595</v>
      </c>
      <c r="Q120" s="44">
        <f t="shared" si="45"/>
        <v>1.7143348094956944E-5</v>
      </c>
      <c r="R120" s="34">
        <f t="shared" si="46"/>
        <v>94.178063137420196</v>
      </c>
      <c r="S120" s="52">
        <f t="shared" si="30"/>
        <v>-4.8491397103835772E-3</v>
      </c>
      <c r="T120" s="34">
        <f t="shared" si="47"/>
        <v>94.281278313810944</v>
      </c>
      <c r="U120" s="14">
        <f t="shared" si="31"/>
        <v>1.2785979422620048</v>
      </c>
      <c r="V120">
        <f t="shared" si="48"/>
        <v>120.54784844587006</v>
      </c>
      <c r="W120">
        <f t="shared" si="32"/>
        <v>-1.4898331850408121E-7</v>
      </c>
      <c r="X120" s="44">
        <f t="shared" si="49"/>
        <v>2.3161057151484775E-20</v>
      </c>
      <c r="Y120" s="44">
        <f t="shared" si="50"/>
        <v>2.0759069319922219E-3</v>
      </c>
      <c r="Z120">
        <f>Y120/(H120*MPa_to_kPa)</f>
        <v>2.2017098252503237E-9</v>
      </c>
      <c r="AA120" s="43">
        <f t="shared" si="51"/>
        <v>1.1279091356687025E-2</v>
      </c>
    </row>
    <row r="121" spans="1:27">
      <c r="A121" s="74">
        <f t="shared" si="37"/>
        <v>113</v>
      </c>
      <c r="B121" s="40">
        <f t="shared" si="38"/>
        <v>1.1279091356687025</v>
      </c>
      <c r="C121" s="51">
        <f t="shared" si="39"/>
        <v>2.3161057151484775E-18</v>
      </c>
      <c r="D121" s="34">
        <f t="shared" si="40"/>
        <v>94.281278313810944</v>
      </c>
      <c r="E121" s="34">
        <f t="shared" si="41"/>
        <v>120.54784844587006</v>
      </c>
      <c r="F121" s="14">
        <f t="shared" si="42"/>
        <v>0.72603365266903919</v>
      </c>
      <c r="G121" s="14">
        <f t="shared" si="33"/>
        <v>-1.5216827009091816E-2</v>
      </c>
      <c r="H121" s="15">
        <f t="shared" si="34"/>
        <v>942.81278313810947</v>
      </c>
      <c r="I121" s="15">
        <f t="shared" si="26"/>
        <v>32.546531837258676</v>
      </c>
      <c r="J121" s="34">
        <f t="shared" si="43"/>
        <v>94.178063137420196</v>
      </c>
      <c r="K121" s="34">
        <f t="shared" si="27"/>
        <v>1.28</v>
      </c>
      <c r="L121" s="34">
        <f t="shared" si="44"/>
        <v>1.2785979422620048</v>
      </c>
      <c r="M121" s="40">
        <f t="shared" si="35"/>
        <v>1.4020577379951771E-3</v>
      </c>
      <c r="N121" s="44">
        <f t="shared" si="28"/>
        <v>1E-4</v>
      </c>
      <c r="O121" s="44">
        <f t="shared" si="36"/>
        <v>1.4020577379951771E-7</v>
      </c>
      <c r="P121" s="14">
        <f t="shared" si="29"/>
        <v>115.06891017793595</v>
      </c>
      <c r="Q121" s="44">
        <f t="shared" si="45"/>
        <v>1.613332559176471E-5</v>
      </c>
      <c r="R121" s="34">
        <f t="shared" si="46"/>
        <v>94.179582542776387</v>
      </c>
      <c r="S121" s="52">
        <f t="shared" si="30"/>
        <v>-4.5632116807334915E-3</v>
      </c>
      <c r="T121" s="34">
        <f t="shared" si="47"/>
        <v>94.276715102130211</v>
      </c>
      <c r="U121" s="14">
        <f t="shared" si="31"/>
        <v>1.2786805462217397</v>
      </c>
      <c r="V121">
        <f t="shared" si="48"/>
        <v>120.54980156278319</v>
      </c>
      <c r="W121">
        <f t="shared" si="32"/>
        <v>-1.4020577379951771E-7</v>
      </c>
      <c r="X121" s="44">
        <f t="shared" si="49"/>
        <v>2.3161057151484775E-20</v>
      </c>
      <c r="Y121" s="44">
        <f t="shared" si="50"/>
        <v>1.9531169131283832E-3</v>
      </c>
      <c r="Z121">
        <f>Y121/(H121*MPa_to_kPa)</f>
        <v>2.0715850994590065E-9</v>
      </c>
      <c r="AA121" s="43">
        <f t="shared" si="51"/>
        <v>1.1379093428272124E-2</v>
      </c>
    </row>
    <row r="122" spans="1:27">
      <c r="A122" s="74">
        <f t="shared" si="37"/>
        <v>114</v>
      </c>
      <c r="B122" s="40">
        <f t="shared" si="38"/>
        <v>1.1379093428272125</v>
      </c>
      <c r="C122" s="51">
        <f t="shared" si="39"/>
        <v>2.3161057151484775E-18</v>
      </c>
      <c r="D122" s="34">
        <f t="shared" si="40"/>
        <v>94.276715102130211</v>
      </c>
      <c r="E122" s="34">
        <f t="shared" si="41"/>
        <v>120.54980156278319</v>
      </c>
      <c r="F122" s="14">
        <f t="shared" si="42"/>
        <v>0.72603365266903919</v>
      </c>
      <c r="G122" s="14">
        <f t="shared" si="33"/>
        <v>-1.5217795055480744E-2</v>
      </c>
      <c r="H122" s="15">
        <f t="shared" si="34"/>
        <v>942.7671510213022</v>
      </c>
      <c r="I122" s="15">
        <f t="shared" si="26"/>
        <v>32.544956585873635</v>
      </c>
      <c r="J122" s="34">
        <f t="shared" si="43"/>
        <v>94.179582542776387</v>
      </c>
      <c r="K122" s="34">
        <f t="shared" si="27"/>
        <v>1.28</v>
      </c>
      <c r="L122" s="34">
        <f t="shared" si="44"/>
        <v>1.2786805462217397</v>
      </c>
      <c r="M122" s="40">
        <f t="shared" si="35"/>
        <v>1.319453778260371E-3</v>
      </c>
      <c r="N122" s="44">
        <f t="shared" si="28"/>
        <v>1E-4</v>
      </c>
      <c r="O122" s="44">
        <f t="shared" si="36"/>
        <v>1.3194537782603712E-7</v>
      </c>
      <c r="P122" s="14">
        <f t="shared" si="29"/>
        <v>115.06891017793595</v>
      </c>
      <c r="Q122" s="44">
        <f t="shared" si="45"/>
        <v>1.5182810829458086E-5</v>
      </c>
      <c r="R122" s="34">
        <f t="shared" si="46"/>
        <v>94.181012453562133</v>
      </c>
      <c r="S122" s="52">
        <f t="shared" si="30"/>
        <v>-4.2941565930550716E-3</v>
      </c>
      <c r="T122" s="34">
        <f t="shared" si="47"/>
        <v>94.272420945537149</v>
      </c>
      <c r="U122" s="14">
        <f t="shared" si="31"/>
        <v>1.2787582833934794</v>
      </c>
      <c r="V122">
        <f t="shared" si="48"/>
        <v>120.55163917966257</v>
      </c>
      <c r="W122">
        <f t="shared" si="32"/>
        <v>-1.3194537782603712E-7</v>
      </c>
      <c r="X122" s="44">
        <f t="shared" si="49"/>
        <v>2.3161057151484775E-20</v>
      </c>
      <c r="Y122" s="44">
        <f t="shared" si="50"/>
        <v>1.8376168793849956E-3</v>
      </c>
      <c r="Z122">
        <f>Y122/(H122*MPa_to_kPa)</f>
        <v>1.9491736399537257E-9</v>
      </c>
      <c r="AA122" s="43">
        <f t="shared" si="51"/>
        <v>1.1479095377445764E-2</v>
      </c>
    </row>
    <row r="123" spans="1:27">
      <c r="A123" s="74">
        <f t="shared" si="37"/>
        <v>115</v>
      </c>
      <c r="B123" s="40">
        <f t="shared" si="38"/>
        <v>1.1479095377445763</v>
      </c>
      <c r="C123" s="51">
        <f t="shared" si="39"/>
        <v>2.3161057151484775E-18</v>
      </c>
      <c r="D123" s="34">
        <f t="shared" si="40"/>
        <v>94.272420945537149</v>
      </c>
      <c r="E123" s="34">
        <f t="shared" si="41"/>
        <v>120.55163917966257</v>
      </c>
      <c r="F123" s="14">
        <f t="shared" si="42"/>
        <v>0.72603365266903919</v>
      </c>
      <c r="G123" s="14">
        <f t="shared" si="33"/>
        <v>-1.5218706065625595E-2</v>
      </c>
      <c r="H123" s="15">
        <f t="shared" si="34"/>
        <v>942.72420945537147</v>
      </c>
      <c r="I123" s="15">
        <f t="shared" si="26"/>
        <v>32.543474214115747</v>
      </c>
      <c r="J123" s="34">
        <f t="shared" si="43"/>
        <v>94.181012453562133</v>
      </c>
      <c r="K123" s="34">
        <f t="shared" si="27"/>
        <v>1.28</v>
      </c>
      <c r="L123" s="34">
        <f t="shared" si="44"/>
        <v>1.2787582833934794</v>
      </c>
      <c r="M123" s="40">
        <f t="shared" si="35"/>
        <v>1.2417166065206153E-3</v>
      </c>
      <c r="N123" s="44">
        <f t="shared" si="28"/>
        <v>1E-4</v>
      </c>
      <c r="O123" s="44">
        <f t="shared" si="36"/>
        <v>1.2417166065206155E-7</v>
      </c>
      <c r="P123" s="14">
        <f t="shared" si="29"/>
        <v>115.06891017793595</v>
      </c>
      <c r="Q123" s="44">
        <f t="shared" si="45"/>
        <v>1.4288297666217214E-5</v>
      </c>
      <c r="R123" s="34">
        <f t="shared" si="46"/>
        <v>94.182358139902561</v>
      </c>
      <c r="S123" s="52">
        <f t="shared" si="30"/>
        <v>-4.0409772365542955E-3</v>
      </c>
      <c r="T123" s="34">
        <f t="shared" si="47"/>
        <v>94.268379968300593</v>
      </c>
      <c r="U123" s="14">
        <f t="shared" si="31"/>
        <v>1.2788314405228411</v>
      </c>
      <c r="V123">
        <f t="shared" si="48"/>
        <v>120.55336815061639</v>
      </c>
      <c r="W123">
        <f t="shared" si="32"/>
        <v>-1.2417166065206155E-7</v>
      </c>
      <c r="X123" s="44">
        <f t="shared" si="49"/>
        <v>2.3161057151484775E-20</v>
      </c>
      <c r="Y123" s="44">
        <f t="shared" si="50"/>
        <v>1.7289709538204079E-3</v>
      </c>
      <c r="Z123">
        <f>Y123/(H123*MPa_to_kPa)</f>
        <v>1.8340156500481356E-9</v>
      </c>
      <c r="AA123" s="43">
        <f t="shared" si="51"/>
        <v>1.1579097211461414E-2</v>
      </c>
    </row>
    <row r="124" spans="1:27">
      <c r="A124" s="74">
        <f t="shared" si="37"/>
        <v>116</v>
      </c>
      <c r="B124" s="40">
        <f t="shared" si="38"/>
        <v>1.1579097211461415</v>
      </c>
      <c r="C124" s="51">
        <f t="shared" si="39"/>
        <v>2.3161057151484775E-18</v>
      </c>
      <c r="D124" s="34">
        <f t="shared" si="40"/>
        <v>94.268379968300593</v>
      </c>
      <c r="E124" s="34">
        <f t="shared" si="41"/>
        <v>120.55336815061639</v>
      </c>
      <c r="F124" s="14">
        <f t="shared" si="42"/>
        <v>0.72603365266903919</v>
      </c>
      <c r="G124" s="14">
        <f t="shared" si="33"/>
        <v>-1.5219563400235125E-2</v>
      </c>
      <c r="H124" s="15">
        <f t="shared" si="34"/>
        <v>942.68379968300599</v>
      </c>
      <c r="I124" s="15">
        <f t="shared" si="26"/>
        <v>32.542079241575749</v>
      </c>
      <c r="J124" s="34">
        <f t="shared" si="43"/>
        <v>94.182358139902561</v>
      </c>
      <c r="K124" s="34">
        <f t="shared" si="27"/>
        <v>1.28</v>
      </c>
      <c r="L124" s="34">
        <f t="shared" si="44"/>
        <v>1.2788314405228411</v>
      </c>
      <c r="M124" s="40">
        <f t="shared" si="35"/>
        <v>1.1685594771588814E-3</v>
      </c>
      <c r="N124" s="44">
        <f t="shared" si="28"/>
        <v>1E-4</v>
      </c>
      <c r="O124" s="44">
        <f t="shared" si="36"/>
        <v>1.1685594771588815E-7</v>
      </c>
      <c r="P124" s="14">
        <f t="shared" si="29"/>
        <v>115.06891017793595</v>
      </c>
      <c r="Q124" s="44">
        <f t="shared" si="45"/>
        <v>1.3446486551477113E-5</v>
      </c>
      <c r="R124" s="34">
        <f t="shared" si="46"/>
        <v>94.18362456171468</v>
      </c>
      <c r="S124" s="52">
        <f t="shared" si="30"/>
        <v>-3.8027355104198646E-3</v>
      </c>
      <c r="T124" s="34">
        <f t="shared" si="47"/>
        <v>94.264577232790174</v>
      </c>
      <c r="U124" s="14">
        <f t="shared" si="31"/>
        <v>1.2789002874597506</v>
      </c>
      <c r="V124">
        <f t="shared" si="48"/>
        <v>120.55499492028721</v>
      </c>
      <c r="W124">
        <f t="shared" si="32"/>
        <v>-1.1685594771588814E-7</v>
      </c>
      <c r="X124" s="44">
        <f t="shared" si="49"/>
        <v>2.3174292041285623E-20</v>
      </c>
      <c r="Y124" s="44">
        <f t="shared" si="50"/>
        <v>1.6267696708212043E-3</v>
      </c>
      <c r="Z124">
        <f>Y124/(H124*MPa_to_kPa)</f>
        <v>1.7256790361394077E-9</v>
      </c>
      <c r="AA124" s="43">
        <f t="shared" si="51"/>
        <v>1.1679098937140451E-2</v>
      </c>
    </row>
    <row r="125" spans="1:27">
      <c r="A125" s="74">
        <f t="shared" si="37"/>
        <v>117</v>
      </c>
      <c r="B125" s="40">
        <f t="shared" si="38"/>
        <v>1.1679098937140451</v>
      </c>
      <c r="C125" s="51">
        <f t="shared" si="39"/>
        <v>2.3174292041285623E-18</v>
      </c>
      <c r="D125" s="34">
        <f t="shared" si="40"/>
        <v>94.264577232790174</v>
      </c>
      <c r="E125" s="34">
        <f t="shared" si="41"/>
        <v>120.55499492028721</v>
      </c>
      <c r="F125" s="14">
        <f t="shared" si="42"/>
        <v>0.72603365266903919</v>
      </c>
      <c r="G125" s="14">
        <f t="shared" si="33"/>
        <v>-1.5220370221974967E-2</v>
      </c>
      <c r="H125" s="15">
        <f t="shared" si="34"/>
        <v>942.64577232790168</v>
      </c>
      <c r="I125" s="15">
        <f t="shared" si="26"/>
        <v>32.540766511683117</v>
      </c>
      <c r="J125" s="34">
        <f t="shared" si="43"/>
        <v>94.18362456171468</v>
      </c>
      <c r="K125" s="34">
        <f t="shared" si="27"/>
        <v>1.28</v>
      </c>
      <c r="L125" s="34">
        <f t="shared" si="44"/>
        <v>1.2789002874597506</v>
      </c>
      <c r="M125" s="40">
        <f t="shared" si="35"/>
        <v>1.0997125402494312E-3</v>
      </c>
      <c r="N125" s="44">
        <f t="shared" si="28"/>
        <v>1E-4</v>
      </c>
      <c r="O125" s="44">
        <f t="shared" si="36"/>
        <v>1.0997125402494313E-7</v>
      </c>
      <c r="P125" s="14">
        <f t="shared" si="29"/>
        <v>115.06891017793595</v>
      </c>
      <c r="Q125" s="44">
        <f t="shared" si="45"/>
        <v>1.2654272351551159E-5</v>
      </c>
      <c r="R125" s="34">
        <f t="shared" si="46"/>
        <v>94.184816386950942</v>
      </c>
      <c r="S125" s="52">
        <f t="shared" si="30"/>
        <v>-3.5785489002226663E-3</v>
      </c>
      <c r="T125" s="34">
        <f t="shared" si="47"/>
        <v>94.260998683889952</v>
      </c>
      <c r="U125" s="14">
        <f t="shared" si="31"/>
        <v>1.2789650781540836</v>
      </c>
      <c r="V125">
        <f t="shared" si="48"/>
        <v>120.55652554862328</v>
      </c>
      <c r="W125">
        <f t="shared" si="32"/>
        <v>-1.0997125402494313E-7</v>
      </c>
      <c r="X125" s="44">
        <f t="shared" si="49"/>
        <v>2.3174292041285623E-20</v>
      </c>
      <c r="Y125" s="44">
        <f t="shared" si="50"/>
        <v>1.5306283360700945E-3</v>
      </c>
      <c r="Z125">
        <f>Y125/(H125*MPa_to_kPa)</f>
        <v>1.6237577051771486E-9</v>
      </c>
      <c r="AA125" s="43">
        <f t="shared" si="51"/>
        <v>1.1779100560898157E-2</v>
      </c>
    </row>
    <row r="126" spans="1:27">
      <c r="A126" s="74">
        <f t="shared" si="37"/>
        <v>118</v>
      </c>
      <c r="B126" s="40">
        <f t="shared" si="38"/>
        <v>1.1779100560898157</v>
      </c>
      <c r="C126" s="51">
        <f t="shared" si="39"/>
        <v>2.3174292041285623E-18</v>
      </c>
      <c r="D126" s="34">
        <f t="shared" si="40"/>
        <v>94.260998683889952</v>
      </c>
      <c r="E126" s="34">
        <f t="shared" si="41"/>
        <v>120.55652554862328</v>
      </c>
      <c r="F126" s="14">
        <f t="shared" si="42"/>
        <v>0.72603365266903919</v>
      </c>
      <c r="G126" s="14">
        <f t="shared" si="33"/>
        <v>-1.5221129507140663E-2</v>
      </c>
      <c r="H126" s="15">
        <f t="shared" si="34"/>
        <v>942.60998683889954</v>
      </c>
      <c r="I126" s="15">
        <f t="shared" si="26"/>
        <v>32.539531172517215</v>
      </c>
      <c r="J126" s="34">
        <f t="shared" si="43"/>
        <v>94.184816386950942</v>
      </c>
      <c r="K126" s="34">
        <f t="shared" si="27"/>
        <v>1.28</v>
      </c>
      <c r="L126" s="34">
        <f t="shared" si="44"/>
        <v>1.2789650781540836</v>
      </c>
      <c r="M126" s="40">
        <f t="shared" si="35"/>
        <v>1.03492184591647E-3</v>
      </c>
      <c r="N126" s="44">
        <f t="shared" si="28"/>
        <v>1E-4</v>
      </c>
      <c r="O126" s="44">
        <f t="shared" si="36"/>
        <v>1.03492184591647E-7</v>
      </c>
      <c r="P126" s="14">
        <f t="shared" si="29"/>
        <v>115.06891017793595</v>
      </c>
      <c r="Q126" s="44">
        <f t="shared" si="45"/>
        <v>1.1908732892894595E-5</v>
      </c>
      <c r="R126" s="34">
        <f t="shared" si="46"/>
        <v>94.185938008771856</v>
      </c>
      <c r="S126" s="52">
        <f t="shared" si="30"/>
        <v>-3.367587166631803E-3</v>
      </c>
      <c r="T126" s="34">
        <f t="shared" si="47"/>
        <v>94.257631096723316</v>
      </c>
      <c r="U126" s="14">
        <f t="shared" si="31"/>
        <v>1.2790260515926231</v>
      </c>
      <c r="V126">
        <f t="shared" si="48"/>
        <v>120.55796573411607</v>
      </c>
      <c r="W126">
        <f t="shared" si="32"/>
        <v>-1.0349218459164699E-7</v>
      </c>
      <c r="X126" s="44">
        <f t="shared" si="49"/>
        <v>2.3187526931086472E-20</v>
      </c>
      <c r="Y126" s="44">
        <f t="shared" si="50"/>
        <v>1.4401854927825752E-3</v>
      </c>
      <c r="Z126">
        <f>Y126/(H126*MPa_to_kPa)</f>
        <v>1.5278699704979E-9</v>
      </c>
      <c r="AA126" s="43">
        <f t="shared" si="51"/>
        <v>1.1879102088768127E-2</v>
      </c>
    </row>
    <row r="127" spans="1:27">
      <c r="A127" s="74">
        <f t="shared" si="37"/>
        <v>119</v>
      </c>
      <c r="B127" s="40">
        <f t="shared" si="38"/>
        <v>1.1879102088768128</v>
      </c>
      <c r="C127" s="51">
        <f t="shared" si="39"/>
        <v>2.3187526931086472E-18</v>
      </c>
      <c r="D127" s="34">
        <f t="shared" si="40"/>
        <v>94.257631096723316</v>
      </c>
      <c r="E127" s="34">
        <f t="shared" si="41"/>
        <v>120.55796573411607</v>
      </c>
      <c r="F127" s="14">
        <f t="shared" si="42"/>
        <v>0.72603365266903919</v>
      </c>
      <c r="G127" s="14">
        <f t="shared" si="33"/>
        <v>-1.5221844056642373E-2</v>
      </c>
      <c r="H127" s="15">
        <f t="shared" si="34"/>
        <v>942.57631096723321</v>
      </c>
      <c r="I127" s="15">
        <f t="shared" si="26"/>
        <v>32.538368658761634</v>
      </c>
      <c r="J127" s="34">
        <f t="shared" si="43"/>
        <v>94.185938008771856</v>
      </c>
      <c r="K127" s="34">
        <f t="shared" si="27"/>
        <v>1.28</v>
      </c>
      <c r="L127" s="34">
        <f t="shared" si="44"/>
        <v>1.2790260515926231</v>
      </c>
      <c r="M127" s="40">
        <f t="shared" si="35"/>
        <v>9.7394840737696775E-4</v>
      </c>
      <c r="N127" s="44">
        <f t="shared" si="28"/>
        <v>1E-4</v>
      </c>
      <c r="O127" s="44">
        <f t="shared" si="36"/>
        <v>9.7394840737696778E-8</v>
      </c>
      <c r="P127" s="14">
        <f t="shared" si="29"/>
        <v>115.06891017793595</v>
      </c>
      <c r="Q127" s="44">
        <f t="shared" si="45"/>
        <v>1.1207118180640407E-5</v>
      </c>
      <c r="R127" s="34">
        <f t="shared" si="46"/>
        <v>94.186993561710068</v>
      </c>
      <c r="S127" s="52">
        <f t="shared" si="30"/>
        <v>-3.1690692333845539E-3</v>
      </c>
      <c r="T127" s="34">
        <f t="shared" si="47"/>
        <v>94.254462027489936</v>
      </c>
      <c r="U127" s="14">
        <f t="shared" si="31"/>
        <v>1.2790834326807941</v>
      </c>
      <c r="V127">
        <f t="shared" si="48"/>
        <v>120.55932083560339</v>
      </c>
      <c r="W127">
        <f t="shared" si="32"/>
        <v>-9.7394840737696791E-8</v>
      </c>
      <c r="X127" s="44">
        <f t="shared" si="49"/>
        <v>2.3174292041285623E-20</v>
      </c>
      <c r="Y127" s="44">
        <f t="shared" si="50"/>
        <v>1.3551014873200984E-3</v>
      </c>
      <c r="Z127">
        <f>Y127/(H127*MPa_to_kPa)</f>
        <v>1.4376570592247842E-9</v>
      </c>
      <c r="AA127" s="43">
        <f t="shared" si="51"/>
        <v>1.1979103526425186E-2</v>
      </c>
    </row>
    <row r="128" spans="1:27">
      <c r="A128" s="74">
        <f t="shared" si="37"/>
        <v>120</v>
      </c>
      <c r="B128" s="40">
        <f t="shared" si="38"/>
        <v>1.1979103526425185</v>
      </c>
      <c r="C128" s="51">
        <f t="shared" si="39"/>
        <v>2.3174292041285623E-18</v>
      </c>
      <c r="D128" s="34">
        <f t="shared" si="40"/>
        <v>94.254462027489936</v>
      </c>
      <c r="E128" s="34">
        <f t="shared" si="41"/>
        <v>120.55932083560339</v>
      </c>
      <c r="F128" s="14">
        <f t="shared" si="42"/>
        <v>0.72603365266903919</v>
      </c>
      <c r="G128" s="14">
        <f t="shared" si="33"/>
        <v>-1.5222516506341882E-2</v>
      </c>
      <c r="H128" s="15">
        <f t="shared" si="34"/>
        <v>942.54462027489933</v>
      </c>
      <c r="I128" s="15">
        <f t="shared" si="26"/>
        <v>32.537274674732743</v>
      </c>
      <c r="J128" s="34">
        <f t="shared" si="43"/>
        <v>94.186993561710068</v>
      </c>
      <c r="K128" s="34">
        <f t="shared" si="27"/>
        <v>1.28</v>
      </c>
      <c r="L128" s="34">
        <f t="shared" si="44"/>
        <v>1.2790834326807941</v>
      </c>
      <c r="M128" s="40">
        <f t="shared" si="35"/>
        <v>9.1656731920597423E-4</v>
      </c>
      <c r="N128" s="44">
        <f t="shared" si="28"/>
        <v>1E-4</v>
      </c>
      <c r="O128" s="44">
        <f t="shared" si="36"/>
        <v>9.165673192059743E-8</v>
      </c>
      <c r="P128" s="14">
        <f t="shared" si="29"/>
        <v>115.06891017793595</v>
      </c>
      <c r="Q128" s="44">
        <f t="shared" si="45"/>
        <v>1.0546840252574381E-5</v>
      </c>
      <c r="R128" s="34">
        <f t="shared" si="46"/>
        <v>94.187986936885025</v>
      </c>
      <c r="S128" s="52">
        <f t="shared" si="30"/>
        <v>-2.9822602622888226E-3</v>
      </c>
      <c r="T128" s="34">
        <f t="shared" si="47"/>
        <v>94.25147976722765</v>
      </c>
      <c r="U128" s="14">
        <f t="shared" si="31"/>
        <v>1.2791374330724286</v>
      </c>
      <c r="V128">
        <f t="shared" si="48"/>
        <v>120.56059589272951</v>
      </c>
      <c r="W128">
        <f t="shared" si="32"/>
        <v>-9.1656731920597416E-8</v>
      </c>
      <c r="X128" s="44">
        <f t="shared" si="49"/>
        <v>2.3187526931086472E-20</v>
      </c>
      <c r="Y128" s="44">
        <f t="shared" si="50"/>
        <v>1.2750571261221921E-3</v>
      </c>
      <c r="Z128">
        <f>Y128/(H128*MPa_to_kPa)</f>
        <v>1.3527817131355684E-9</v>
      </c>
      <c r="AA128" s="43">
        <f t="shared" si="51"/>
        <v>1.2079104879206898E-2</v>
      </c>
    </row>
    <row r="129" spans="1:27">
      <c r="A129" s="74">
        <f t="shared" si="37"/>
        <v>121</v>
      </c>
      <c r="B129" s="40">
        <f t="shared" si="38"/>
        <v>1.2079104879206899</v>
      </c>
      <c r="C129" s="51">
        <f t="shared" si="39"/>
        <v>2.3187526931086472E-18</v>
      </c>
      <c r="D129" s="34">
        <f t="shared" si="40"/>
        <v>94.25147976722765</v>
      </c>
      <c r="E129" s="34">
        <f t="shared" si="41"/>
        <v>120.56059589272951</v>
      </c>
      <c r="F129" s="14">
        <f t="shared" si="42"/>
        <v>0.72603365266903919</v>
      </c>
      <c r="G129" s="14">
        <f t="shared" si="33"/>
        <v>-1.5223149336780121E-2</v>
      </c>
      <c r="H129" s="15">
        <f t="shared" si="34"/>
        <v>942.51479767227647</v>
      </c>
      <c r="I129" s="15">
        <f t="shared" si="26"/>
        <v>32.536245178418</v>
      </c>
      <c r="J129" s="34">
        <f t="shared" si="43"/>
        <v>94.187986936885025</v>
      </c>
      <c r="K129" s="34">
        <f t="shared" si="27"/>
        <v>1.28</v>
      </c>
      <c r="L129" s="34">
        <f t="shared" si="44"/>
        <v>1.2791374330724286</v>
      </c>
      <c r="M129" s="40">
        <f t="shared" si="35"/>
        <v>8.6256692757147313E-4</v>
      </c>
      <c r="N129" s="44">
        <f t="shared" si="28"/>
        <v>1E-4</v>
      </c>
      <c r="O129" s="44">
        <f t="shared" si="36"/>
        <v>8.6256692757147317E-8</v>
      </c>
      <c r="P129" s="14">
        <f t="shared" si="29"/>
        <v>115.06891017793595</v>
      </c>
      <c r="Q129" s="44">
        <f t="shared" si="45"/>
        <v>9.9254636311180035E-6</v>
      </c>
      <c r="R129" s="34">
        <f t="shared" si="46"/>
        <v>94.188921796323868</v>
      </c>
      <c r="S129" s="52">
        <f t="shared" si="30"/>
        <v>-2.8064689038260174E-3</v>
      </c>
      <c r="T129" s="34">
        <f t="shared" si="47"/>
        <v>94.248673298323823</v>
      </c>
      <c r="U129" s="14">
        <f t="shared" si="31"/>
        <v>1.2791882519506279</v>
      </c>
      <c r="V129">
        <f t="shared" si="48"/>
        <v>120.56179564514868</v>
      </c>
      <c r="W129">
        <f t="shared" si="32"/>
        <v>-8.6256692757147317E-8</v>
      </c>
      <c r="X129" s="44">
        <f t="shared" si="49"/>
        <v>2.3187526931086472E-20</v>
      </c>
      <c r="Y129" s="44">
        <f t="shared" si="50"/>
        <v>1.1997524191684761E-3</v>
      </c>
      <c r="Z129">
        <f>Y129/(H129*MPa_to_kPa)</f>
        <v>1.2729268783169218E-9</v>
      </c>
      <c r="AA129" s="43">
        <f t="shared" si="51"/>
        <v>1.2179106152133776E-2</v>
      </c>
    </row>
    <row r="130" spans="1:27">
      <c r="A130" s="74">
        <f t="shared" si="37"/>
        <v>122</v>
      </c>
      <c r="B130" s="40">
        <f t="shared" si="38"/>
        <v>1.2179106152133776</v>
      </c>
      <c r="C130" s="51">
        <f t="shared" si="39"/>
        <v>2.3187526931086472E-18</v>
      </c>
      <c r="D130" s="34">
        <f t="shared" si="40"/>
        <v>94.248673298323823</v>
      </c>
      <c r="E130" s="34">
        <f t="shared" si="41"/>
        <v>120.56179564514868</v>
      </c>
      <c r="F130" s="14">
        <f t="shared" si="42"/>
        <v>0.72603365266903919</v>
      </c>
      <c r="G130" s="14">
        <f t="shared" si="33"/>
        <v>-1.5223744882331185E-2</v>
      </c>
      <c r="H130" s="15">
        <f t="shared" si="34"/>
        <v>942.48673298323831</v>
      </c>
      <c r="I130" s="15">
        <f t="shared" si="26"/>
        <v>32.535276366463364</v>
      </c>
      <c r="J130" s="34">
        <f t="shared" si="43"/>
        <v>94.188921796323868</v>
      </c>
      <c r="K130" s="34">
        <f t="shared" si="27"/>
        <v>1.28</v>
      </c>
      <c r="L130" s="34">
        <f t="shared" si="44"/>
        <v>1.2791882519506279</v>
      </c>
      <c r="M130" s="40">
        <f t="shared" si="35"/>
        <v>8.1174804937211853E-4</v>
      </c>
      <c r="N130" s="44">
        <f t="shared" si="28"/>
        <v>1E-4</v>
      </c>
      <c r="O130" s="44">
        <f t="shared" si="36"/>
        <v>8.1174804937211861E-8</v>
      </c>
      <c r="P130" s="14">
        <f t="shared" si="29"/>
        <v>115.06891017793595</v>
      </c>
      <c r="Q130" s="44">
        <f t="shared" si="45"/>
        <v>9.340696338031504E-6</v>
      </c>
      <c r="R130" s="34">
        <f t="shared" si="46"/>
        <v>94.189801586440765</v>
      </c>
      <c r="S130" s="52">
        <f t="shared" si="30"/>
        <v>-2.6410447126259426E-3</v>
      </c>
      <c r="T130" s="34">
        <f t="shared" si="47"/>
        <v>94.24603225361119</v>
      </c>
      <c r="U130" s="14">
        <f t="shared" si="31"/>
        <v>1.279236076762601</v>
      </c>
      <c r="V130">
        <f t="shared" si="48"/>
        <v>120.56292455055113</v>
      </c>
      <c r="W130">
        <f t="shared" si="32"/>
        <v>-8.1174804937211861E-8</v>
      </c>
      <c r="X130" s="44">
        <f t="shared" si="49"/>
        <v>2.3187526931086472E-20</v>
      </c>
      <c r="Y130" s="44">
        <f t="shared" si="50"/>
        <v>1.1289054024530287E-3</v>
      </c>
      <c r="Z130">
        <f>Y130/(H130*MPa_to_kPa)</f>
        <v>1.197794475981346E-9</v>
      </c>
      <c r="AA130" s="43">
        <f t="shared" si="51"/>
        <v>1.2279107349928252E-2</v>
      </c>
    </row>
    <row r="131" spans="1:27">
      <c r="A131" s="74">
        <f t="shared" si="37"/>
        <v>123</v>
      </c>
      <c r="B131" s="40">
        <f t="shared" si="38"/>
        <v>1.2279107349928253</v>
      </c>
      <c r="C131" s="51">
        <f t="shared" si="39"/>
        <v>2.3187526931086472E-18</v>
      </c>
      <c r="D131" s="34">
        <f t="shared" si="40"/>
        <v>94.24603225361119</v>
      </c>
      <c r="E131" s="34">
        <f t="shared" si="41"/>
        <v>120.56292455055113</v>
      </c>
      <c r="F131" s="14">
        <f t="shared" si="42"/>
        <v>0.72603365266903919</v>
      </c>
      <c r="G131" s="14">
        <f t="shared" si="33"/>
        <v>-1.5224305339816656E-2</v>
      </c>
      <c r="H131" s="15">
        <f t="shared" si="34"/>
        <v>942.4603225361119</v>
      </c>
      <c r="I131" s="15">
        <f t="shared" si="26"/>
        <v>32.534364660052923</v>
      </c>
      <c r="J131" s="34">
        <f t="shared" si="43"/>
        <v>94.189801586440765</v>
      </c>
      <c r="K131" s="34">
        <f t="shared" si="27"/>
        <v>1.28</v>
      </c>
      <c r="L131" s="34">
        <f t="shared" si="44"/>
        <v>1.279236076762601</v>
      </c>
      <c r="M131" s="40">
        <f t="shared" si="35"/>
        <v>7.6392323739904455E-4</v>
      </c>
      <c r="N131" s="44">
        <f t="shared" si="28"/>
        <v>1E-4</v>
      </c>
      <c r="O131" s="44">
        <f t="shared" si="36"/>
        <v>7.6392323739904462E-8</v>
      </c>
      <c r="P131" s="14">
        <f t="shared" si="29"/>
        <v>115.06891017793595</v>
      </c>
      <c r="Q131" s="44">
        <f t="shared" si="45"/>
        <v>8.7903814387108702E-6</v>
      </c>
      <c r="R131" s="34">
        <f t="shared" si="46"/>
        <v>94.190629550724353</v>
      </c>
      <c r="S131" s="52">
        <f t="shared" si="30"/>
        <v>-2.4853757177828698E-3</v>
      </c>
      <c r="T131" s="34">
        <f t="shared" si="47"/>
        <v>94.243546877893408</v>
      </c>
      <c r="U131" s="14">
        <f t="shared" si="31"/>
        <v>1.2792810839112019</v>
      </c>
      <c r="V131">
        <f t="shared" si="48"/>
        <v>120.56398680158765</v>
      </c>
      <c r="W131">
        <f t="shared" si="32"/>
        <v>-7.6392323739904476E-8</v>
      </c>
      <c r="X131" s="44">
        <f t="shared" si="49"/>
        <v>2.3174292041285623E-20</v>
      </c>
      <c r="Y131" s="44">
        <f t="shared" si="50"/>
        <v>1.0622510365152493E-3</v>
      </c>
      <c r="Z131">
        <f>Y131/(H131*MPa_to_kPa)</f>
        <v>1.1271042516217412E-9</v>
      </c>
      <c r="AA131" s="43">
        <f t="shared" si="51"/>
        <v>1.2379108477032504E-2</v>
      </c>
    </row>
    <row r="132" spans="1:27">
      <c r="A132" s="74">
        <f t="shared" si="37"/>
        <v>124</v>
      </c>
      <c r="B132" s="40">
        <f t="shared" si="38"/>
        <v>1.2379108477032503</v>
      </c>
      <c r="C132" s="51">
        <f t="shared" si="39"/>
        <v>2.3174292041285623E-18</v>
      </c>
      <c r="D132" s="34">
        <f t="shared" si="40"/>
        <v>94.243546877893408</v>
      </c>
      <c r="E132" s="34">
        <f t="shared" si="41"/>
        <v>120.56398680158765</v>
      </c>
      <c r="F132" s="14">
        <f t="shared" si="42"/>
        <v>0.72603365266903919</v>
      </c>
      <c r="G132" s="14">
        <f t="shared" si="33"/>
        <v>-1.5224832776612091E-2</v>
      </c>
      <c r="H132" s="15">
        <f t="shared" si="34"/>
        <v>942.43546877893402</v>
      </c>
      <c r="I132" s="15">
        <f t="shared" si="26"/>
        <v>32.533506691627231</v>
      </c>
      <c r="J132" s="34">
        <f t="shared" si="43"/>
        <v>94.190629550724353</v>
      </c>
      <c r="K132" s="34">
        <f t="shared" si="27"/>
        <v>1.28</v>
      </c>
      <c r="L132" s="34">
        <f t="shared" si="44"/>
        <v>1.2792810839112019</v>
      </c>
      <c r="M132" s="40">
        <f t="shared" si="35"/>
        <v>7.1891608879814939E-4</v>
      </c>
      <c r="N132" s="44">
        <f t="shared" si="28"/>
        <v>1E-4</v>
      </c>
      <c r="O132" s="44">
        <f t="shared" si="36"/>
        <v>7.1891608879814936E-8</v>
      </c>
      <c r="P132" s="14">
        <f t="shared" si="29"/>
        <v>115.06891017793595</v>
      </c>
      <c r="Q132" s="44">
        <f t="shared" si="45"/>
        <v>8.2724890847387269E-6</v>
      </c>
      <c r="R132" s="34">
        <f t="shared" si="46"/>
        <v>94.191408741679183</v>
      </c>
      <c r="S132" s="52">
        <f t="shared" si="30"/>
        <v>-2.3388861385633072E-3</v>
      </c>
      <c r="T132" s="34">
        <f t="shared" si="47"/>
        <v>94.241207991754848</v>
      </c>
      <c r="U132" s="14">
        <f t="shared" si="31"/>
        <v>1.2793234394057047</v>
      </c>
      <c r="V132">
        <f t="shared" si="48"/>
        <v>120.5649863417602</v>
      </c>
      <c r="W132">
        <f t="shared" si="32"/>
        <v>-7.1891608879814949E-8</v>
      </c>
      <c r="X132" s="44">
        <f t="shared" si="49"/>
        <v>2.3161057151484775E-20</v>
      </c>
      <c r="Y132" s="44">
        <f t="shared" si="50"/>
        <v>9.9954017255754479E-4</v>
      </c>
      <c r="Z132">
        <f>Y132/(H132*MPa_to_kPa)</f>
        <v>1.0605926937921793E-9</v>
      </c>
      <c r="AA132" s="43">
        <f t="shared" si="51"/>
        <v>1.2479109537625196E-2</v>
      </c>
    </row>
    <row r="133" spans="1:27">
      <c r="A133" s="74">
        <f t="shared" si="37"/>
        <v>125</v>
      </c>
      <c r="B133" s="40">
        <f t="shared" si="38"/>
        <v>1.2479109537625197</v>
      </c>
      <c r="C133" s="51">
        <f t="shared" si="39"/>
        <v>2.3161057151484775E-18</v>
      </c>
      <c r="D133" s="34">
        <f t="shared" si="40"/>
        <v>94.241207991754848</v>
      </c>
      <c r="E133" s="34">
        <f t="shared" si="41"/>
        <v>120.5649863417602</v>
      </c>
      <c r="F133" s="14">
        <f t="shared" si="42"/>
        <v>0.72603365266903919</v>
      </c>
      <c r="G133" s="14">
        <f t="shared" si="33"/>
        <v>-1.5225329138275614E-2</v>
      </c>
      <c r="H133" s="15">
        <f t="shared" si="34"/>
        <v>942.41207991754845</v>
      </c>
      <c r="I133" s="15">
        <f t="shared" si="26"/>
        <v>32.532699292390255</v>
      </c>
      <c r="J133" s="34">
        <f t="shared" si="43"/>
        <v>94.191408741679183</v>
      </c>
      <c r="K133" s="34">
        <f t="shared" si="27"/>
        <v>1.28</v>
      </c>
      <c r="L133" s="34">
        <f t="shared" si="44"/>
        <v>1.2793234394057047</v>
      </c>
      <c r="M133" s="40">
        <f t="shared" si="35"/>
        <v>6.7656059429532789E-4</v>
      </c>
      <c r="N133" s="44">
        <f t="shared" si="28"/>
        <v>1E-4</v>
      </c>
      <c r="O133" s="44">
        <f t="shared" si="36"/>
        <v>6.7656059429532786E-8</v>
      </c>
      <c r="P133" s="14">
        <f t="shared" si="29"/>
        <v>115.06891017793595</v>
      </c>
      <c r="Q133" s="44">
        <f t="shared" si="45"/>
        <v>7.7851090254900037E-6</v>
      </c>
      <c r="R133" s="34">
        <f t="shared" si="46"/>
        <v>94.19214203206549</v>
      </c>
      <c r="S133" s="52">
        <f t="shared" si="30"/>
        <v>-2.201034236729074E-3</v>
      </c>
      <c r="T133" s="34">
        <f t="shared" si="47"/>
        <v>94.239006957518114</v>
      </c>
      <c r="U133" s="14">
        <f t="shared" si="31"/>
        <v>1.2793632994742334</v>
      </c>
      <c r="V133">
        <f t="shared" si="48"/>
        <v>120.56592688034561</v>
      </c>
      <c r="W133">
        <f t="shared" si="32"/>
        <v>-6.7656059429532773E-8</v>
      </c>
      <c r="X133" s="44">
        <f t="shared" si="49"/>
        <v>2.3174292041285623E-20</v>
      </c>
      <c r="Y133" s="44">
        <f t="shared" si="50"/>
        <v>9.405385854108772E-4</v>
      </c>
      <c r="Z133">
        <f>Y133/(H133*MPa_to_kPa)</f>
        <v>9.9801202197361991E-10</v>
      </c>
      <c r="AA133" s="43">
        <f t="shared" si="51"/>
        <v>1.2579110535637218E-2</v>
      </c>
    </row>
    <row r="134" spans="1:27">
      <c r="A134" s="74">
        <f t="shared" si="37"/>
        <v>126</v>
      </c>
      <c r="B134" s="40">
        <f t="shared" si="38"/>
        <v>1.2579110535637217</v>
      </c>
      <c r="C134" s="51">
        <f t="shared" si="39"/>
        <v>2.3174292041285623E-18</v>
      </c>
      <c r="D134" s="34">
        <f t="shared" si="40"/>
        <v>94.239006957518114</v>
      </c>
      <c r="E134" s="34">
        <f t="shared" si="41"/>
        <v>120.56592688034561</v>
      </c>
      <c r="F134" s="14">
        <f t="shared" si="42"/>
        <v>0.72603365266903919</v>
      </c>
      <c r="G134" s="14">
        <f t="shared" si="33"/>
        <v>-1.5225796255726825E-2</v>
      </c>
      <c r="H134" s="15">
        <f t="shared" si="34"/>
        <v>942.39006957518109</v>
      </c>
      <c r="I134" s="15">
        <f t="shared" si="26"/>
        <v>32.531939480557597</v>
      </c>
      <c r="J134" s="34">
        <f t="shared" si="43"/>
        <v>94.19214203206549</v>
      </c>
      <c r="K134" s="34">
        <f t="shared" si="27"/>
        <v>1.28</v>
      </c>
      <c r="L134" s="34">
        <f t="shared" si="44"/>
        <v>1.2793632994742334</v>
      </c>
      <c r="M134" s="40">
        <f t="shared" si="35"/>
        <v>6.3670052576658698E-4</v>
      </c>
      <c r="N134" s="44">
        <f t="shared" si="28"/>
        <v>1E-4</v>
      </c>
      <c r="O134" s="44">
        <f t="shared" si="36"/>
        <v>6.3670052576658697E-8</v>
      </c>
      <c r="P134" s="14">
        <f t="shared" si="29"/>
        <v>115.06891017793595</v>
      </c>
      <c r="Q134" s="44">
        <f t="shared" si="45"/>
        <v>7.3264435609679989E-6</v>
      </c>
      <c r="R134" s="34">
        <f t="shared" si="46"/>
        <v>94.192832125477977</v>
      </c>
      <c r="S134" s="52">
        <f t="shared" si="30"/>
        <v>-2.071310297147781E-3</v>
      </c>
      <c r="T134" s="34">
        <f t="shared" si="47"/>
        <v>94.23693564722096</v>
      </c>
      <c r="U134" s="14">
        <f t="shared" si="31"/>
        <v>1.2794008111400954</v>
      </c>
      <c r="V134">
        <f t="shared" si="48"/>
        <v>120.56681190641147</v>
      </c>
      <c r="W134">
        <f t="shared" si="32"/>
        <v>-6.3670052576658697E-8</v>
      </c>
      <c r="X134" s="44">
        <f t="shared" si="49"/>
        <v>2.3174292041285623E-20</v>
      </c>
      <c r="Y134" s="44">
        <f t="shared" si="50"/>
        <v>8.8502606585905141E-4</v>
      </c>
      <c r="Z134">
        <f>Y134/(H134*MPa_to_kPa)</f>
        <v>9.3912923579299949E-10</v>
      </c>
      <c r="AA134" s="43">
        <f t="shared" si="51"/>
        <v>1.2679111474766453E-2</v>
      </c>
    </row>
    <row r="135" spans="1:27">
      <c r="A135" s="74">
        <f t="shared" si="37"/>
        <v>127</v>
      </c>
      <c r="B135" s="40">
        <f t="shared" si="38"/>
        <v>1.2679111474766454</v>
      </c>
      <c r="C135" s="51">
        <f t="shared" si="39"/>
        <v>2.3174292041285623E-18</v>
      </c>
      <c r="D135" s="34">
        <f t="shared" si="40"/>
        <v>94.23693564722096</v>
      </c>
      <c r="E135" s="34">
        <f t="shared" si="41"/>
        <v>120.56681190641147</v>
      </c>
      <c r="F135" s="14">
        <f t="shared" si="42"/>
        <v>0.72603365266903919</v>
      </c>
      <c r="G135" s="14">
        <f t="shared" si="33"/>
        <v>-1.5226235852002515E-2</v>
      </c>
      <c r="H135" s="15">
        <f t="shared" si="34"/>
        <v>942.36935647220969</v>
      </c>
      <c r="I135" s="15">
        <f t="shared" si="26"/>
        <v>32.531224450301998</v>
      </c>
      <c r="J135" s="34">
        <f t="shared" si="43"/>
        <v>94.192832125477977</v>
      </c>
      <c r="K135" s="34">
        <f t="shared" si="27"/>
        <v>1.28</v>
      </c>
      <c r="L135" s="34">
        <f t="shared" si="44"/>
        <v>1.2794008111400954</v>
      </c>
      <c r="M135" s="40">
        <f t="shared" si="35"/>
        <v>5.9918885990462023E-4</v>
      </c>
      <c r="N135" s="44">
        <f t="shared" si="28"/>
        <v>1E-4</v>
      </c>
      <c r="O135" s="44">
        <f t="shared" si="36"/>
        <v>5.9918885990462031E-8</v>
      </c>
      <c r="P135" s="14">
        <f t="shared" si="29"/>
        <v>115.06891017793595</v>
      </c>
      <c r="Q135" s="44">
        <f t="shared" si="45"/>
        <v>6.8948009099984598E-6</v>
      </c>
      <c r="R135" s="34">
        <f t="shared" si="46"/>
        <v>94.193481566302637</v>
      </c>
      <c r="S135" s="52">
        <f t="shared" si="30"/>
        <v>-1.9492347289677763E-3</v>
      </c>
      <c r="T135" s="34">
        <f t="shared" si="47"/>
        <v>94.234986412491992</v>
      </c>
      <c r="U135" s="14">
        <f t="shared" si="31"/>
        <v>1.2794361127641547</v>
      </c>
      <c r="V135">
        <f t="shared" si="48"/>
        <v>120.56764470198169</v>
      </c>
      <c r="W135">
        <f t="shared" si="32"/>
        <v>-5.9918885990462031E-8</v>
      </c>
      <c r="X135" s="44">
        <f t="shared" si="49"/>
        <v>2.3174292041285623E-20</v>
      </c>
      <c r="Y135" s="44">
        <f t="shared" si="50"/>
        <v>8.3279557021853634E-4</v>
      </c>
      <c r="Z135">
        <f>Y135/(H135*MPa_to_kPa)</f>
        <v>8.8372522355367505E-10</v>
      </c>
      <c r="AA135" s="43">
        <f t="shared" si="51"/>
        <v>1.2779112358491678E-2</v>
      </c>
    </row>
    <row r="136" spans="1:27">
      <c r="A136" s="74">
        <f t="shared" si="37"/>
        <v>128</v>
      </c>
      <c r="B136" s="40">
        <f t="shared" si="38"/>
        <v>1.2779112358491678</v>
      </c>
      <c r="C136" s="51">
        <f t="shared" si="39"/>
        <v>2.3174292041285623E-18</v>
      </c>
      <c r="D136" s="34">
        <f t="shared" si="40"/>
        <v>94.234986412491992</v>
      </c>
      <c r="E136" s="34">
        <f t="shared" si="41"/>
        <v>120.56764470198169</v>
      </c>
      <c r="F136" s="14">
        <f t="shared" si="42"/>
        <v>0.72603365266903919</v>
      </c>
      <c r="G136" s="14">
        <f t="shared" si="33"/>
        <v>-1.5226649548614182E-2</v>
      </c>
      <c r="H136" s="15">
        <f t="shared" si="34"/>
        <v>942.34986412491992</v>
      </c>
      <c r="I136" s="15">
        <f t="shared" si="26"/>
        <v>32.530551561354166</v>
      </c>
      <c r="J136" s="34">
        <f t="shared" si="43"/>
        <v>94.193481566302637</v>
      </c>
      <c r="K136" s="34">
        <f t="shared" si="27"/>
        <v>1.28</v>
      </c>
      <c r="L136" s="34">
        <f t="shared" si="44"/>
        <v>1.2794361127641547</v>
      </c>
      <c r="M136" s="40">
        <f t="shared" si="35"/>
        <v>5.6388723584532841E-4</v>
      </c>
      <c r="N136" s="44">
        <f t="shared" si="28"/>
        <v>1E-4</v>
      </c>
      <c r="O136" s="44">
        <f t="shared" si="36"/>
        <v>5.6388723584532842E-8</v>
      </c>
      <c r="P136" s="14">
        <f t="shared" si="29"/>
        <v>115.06891017793595</v>
      </c>
      <c r="Q136" s="44">
        <f t="shared" si="45"/>
        <v>6.4885889691970683E-6</v>
      </c>
      <c r="R136" s="34">
        <f t="shared" si="46"/>
        <v>94.194092749088099</v>
      </c>
      <c r="S136" s="52">
        <f t="shared" si="30"/>
        <v>-1.8343562800455931E-3</v>
      </c>
      <c r="T136" s="34">
        <f t="shared" si="47"/>
        <v>94.233152056211949</v>
      </c>
      <c r="U136" s="14">
        <f t="shared" si="31"/>
        <v>1.2794693345552413</v>
      </c>
      <c r="V136">
        <f t="shared" si="48"/>
        <v>120.56842835440436</v>
      </c>
      <c r="W136">
        <f t="shared" si="32"/>
        <v>-5.6388723584532842E-8</v>
      </c>
      <c r="X136" s="44">
        <f t="shared" si="49"/>
        <v>2.3174292041285623E-20</v>
      </c>
      <c r="Y136" s="44">
        <f t="shared" si="50"/>
        <v>7.8365242266897894E-4</v>
      </c>
      <c r="Z136">
        <f>Y136/(H136*MPa_to_kPa)</f>
        <v>8.3159392546492299E-10</v>
      </c>
      <c r="AA136" s="43">
        <f t="shared" si="51"/>
        <v>1.2879113190085603E-2</v>
      </c>
    </row>
    <row r="137" spans="1:27">
      <c r="A137" s="74">
        <f t="shared" si="37"/>
        <v>129</v>
      </c>
      <c r="B137" s="40">
        <f t="shared" si="38"/>
        <v>1.2879113190085603</v>
      </c>
      <c r="C137" s="51">
        <f t="shared" si="39"/>
        <v>2.3174292041285623E-18</v>
      </c>
      <c r="D137" s="34">
        <f t="shared" si="40"/>
        <v>94.233152056211949</v>
      </c>
      <c r="E137" s="34">
        <f t="shared" si="41"/>
        <v>120.56842835440436</v>
      </c>
      <c r="F137" s="14">
        <f t="shared" si="42"/>
        <v>0.72603365266903919</v>
      </c>
      <c r="G137" s="14">
        <f t="shared" si="33"/>
        <v>-1.5227038871530802E-2</v>
      </c>
      <c r="H137" s="15">
        <f t="shared" si="34"/>
        <v>942.33152056211941</v>
      </c>
      <c r="I137" s="15">
        <f t="shared" ref="I137:I200" si="52">0.001*D137*(1+F137)/kappa</f>
        <v>32.529918329220095</v>
      </c>
      <c r="J137" s="34">
        <f t="shared" si="43"/>
        <v>94.194092749088099</v>
      </c>
      <c r="K137" s="34">
        <f t="shared" ref="K137:K200" si="53">Mtc</f>
        <v>1.28</v>
      </c>
      <c r="L137" s="34">
        <f t="shared" si="44"/>
        <v>1.2794693345552413</v>
      </c>
      <c r="M137" s="40">
        <f t="shared" si="35"/>
        <v>5.3066544475877109E-4</v>
      </c>
      <c r="N137" s="44">
        <f t="shared" ref="N137:N200" si="54">d_epQp</f>
        <v>1E-4</v>
      </c>
      <c r="O137" s="44">
        <f t="shared" si="36"/>
        <v>5.3066544475877114E-8</v>
      </c>
      <c r="P137" s="14">
        <f t="shared" ref="P137:P200" si="55">(1+F137)/(lambda-kappa)</f>
        <v>115.06891017793595</v>
      </c>
      <c r="Q137" s="44">
        <f t="shared" si="45"/>
        <v>6.1063094397481464E-6</v>
      </c>
      <c r="R137" s="34">
        <f t="shared" si="46"/>
        <v>94.194667927365813</v>
      </c>
      <c r="S137" s="52">
        <f t="shared" ref="S137:S200" si="56">-O137*I137*MPa_to_kPa</f>
        <v>-1.7262503578142083E-3</v>
      </c>
      <c r="T137" s="34">
        <f t="shared" si="47"/>
        <v>94.23142580585413</v>
      </c>
      <c r="U137" s="14">
        <f t="shared" ref="U137:U200" si="57">Mtc*(1+LN(R137/T137))</f>
        <v>1.2795005990504851</v>
      </c>
      <c r="V137">
        <f t="shared" si="48"/>
        <v>120.5691657679717</v>
      </c>
      <c r="W137">
        <f t="shared" ref="W137:W200" si="58">S137/(I137*MPa_to_kPa)</f>
        <v>-5.3066544475877114E-8</v>
      </c>
      <c r="X137" s="44">
        <f t="shared" si="49"/>
        <v>2.3174292041285623E-20</v>
      </c>
      <c r="Y137" s="44">
        <f t="shared" si="50"/>
        <v>7.3741356733592056E-4</v>
      </c>
      <c r="Z137">
        <f>Y137/(H137*MPa_to_kPa)</f>
        <v>7.8254154853701461E-10</v>
      </c>
      <c r="AA137" s="43">
        <f t="shared" si="51"/>
        <v>1.2979113972627151E-2</v>
      </c>
    </row>
    <row r="138" spans="1:27">
      <c r="A138" s="74">
        <f t="shared" si="37"/>
        <v>130</v>
      </c>
      <c r="B138" s="40">
        <f t="shared" si="38"/>
        <v>1.2979113972627152</v>
      </c>
      <c r="C138" s="51">
        <f t="shared" si="39"/>
        <v>2.3174292041285623E-18</v>
      </c>
      <c r="D138" s="34">
        <f t="shared" si="40"/>
        <v>94.23142580585413</v>
      </c>
      <c r="E138" s="34">
        <f t="shared" si="41"/>
        <v>120.5691657679717</v>
      </c>
      <c r="F138" s="14">
        <f t="shared" si="42"/>
        <v>0.72603365266903919</v>
      </c>
      <c r="G138" s="14">
        <f t="shared" ref="G138:G201" si="59">G137+S137/T137*lambda</f>
        <v>-1.5227405256808973E-2</v>
      </c>
      <c r="H138" s="15">
        <f t="shared" ref="H138:H201" si="60">Gmax*(T137/_p0)^G_exponent</f>
        <v>942.31425805854133</v>
      </c>
      <c r="I138" s="15">
        <f t="shared" si="52"/>
        <v>32.529322415977987</v>
      </c>
      <c r="J138" s="34">
        <f t="shared" si="43"/>
        <v>94.194667927365813</v>
      </c>
      <c r="K138" s="34">
        <f t="shared" si="53"/>
        <v>1.28</v>
      </c>
      <c r="L138" s="34">
        <f t="shared" si="44"/>
        <v>1.2795005990504851</v>
      </c>
      <c r="M138" s="40">
        <f t="shared" ref="M138:M201" si="61">K138-L138</f>
        <v>4.9940094951494984E-4</v>
      </c>
      <c r="N138" s="44">
        <f t="shared" si="54"/>
        <v>1E-4</v>
      </c>
      <c r="O138" s="44">
        <f t="shared" ref="O138:O201" si="62">N138*M138</f>
        <v>4.9940094951494986E-8</v>
      </c>
      <c r="P138" s="14">
        <f t="shared" si="55"/>
        <v>115.06891017793595</v>
      </c>
      <c r="Q138" s="44">
        <f t="shared" si="45"/>
        <v>5.7465523002511693E-6</v>
      </c>
      <c r="R138" s="34">
        <f t="shared" si="46"/>
        <v>94.195209221951458</v>
      </c>
      <c r="S138" s="52">
        <f t="shared" si="56"/>
        <v>-1.6245174501617349E-3</v>
      </c>
      <c r="T138" s="34">
        <f t="shared" si="47"/>
        <v>94.229801288403962</v>
      </c>
      <c r="U138" s="14">
        <f t="shared" si="57"/>
        <v>1.2795300215673415</v>
      </c>
      <c r="V138">
        <f t="shared" si="48"/>
        <v>120.56985967483783</v>
      </c>
      <c r="W138">
        <f t="shared" si="58"/>
        <v>-4.9940094951494986E-8</v>
      </c>
      <c r="X138" s="44">
        <f t="shared" si="49"/>
        <v>2.3174292041285623E-20</v>
      </c>
      <c r="Y138" s="44">
        <f t="shared" si="50"/>
        <v>6.9390686613246544E-4</v>
      </c>
      <c r="Z138">
        <f>Y138/(H138*MPa_to_kPa)</f>
        <v>7.3638582903555767E-10</v>
      </c>
      <c r="AA138" s="43">
        <f t="shared" si="51"/>
        <v>1.307911470901298E-2</v>
      </c>
    </row>
    <row r="139" spans="1:27">
      <c r="A139" s="74">
        <f t="shared" ref="A139:A202" si="63">A138+1</f>
        <v>131</v>
      </c>
      <c r="B139" s="40">
        <f t="shared" ref="B139:B202" si="64">100*AA138+C139/3</f>
        <v>1.307911470901298</v>
      </c>
      <c r="C139" s="51">
        <f t="shared" ref="C139:C202" si="65">100*X138</f>
        <v>2.3174292041285623E-18</v>
      </c>
      <c r="D139" s="34">
        <f t="shared" ref="D139:D202" si="66">T138</f>
        <v>94.229801288403962</v>
      </c>
      <c r="E139" s="34">
        <f t="shared" ref="E139:E202" si="67">V138</f>
        <v>120.56985967483783</v>
      </c>
      <c r="F139" s="14">
        <f t="shared" ref="F139:F202" si="68">F$9-(1+F$9)*C138</f>
        <v>0.72603365266903919</v>
      </c>
      <c r="G139" s="14">
        <f t="shared" si="59"/>
        <v>-1.5227750055891207E-2</v>
      </c>
      <c r="H139" s="15">
        <f t="shared" si="60"/>
        <v>942.29801288403962</v>
      </c>
      <c r="I139" s="15">
        <f t="shared" si="52"/>
        <v>32.528761621620326</v>
      </c>
      <c r="J139" s="34">
        <f t="shared" ref="J139:J202" si="69">R138</f>
        <v>94.195209221951458</v>
      </c>
      <c r="K139" s="34">
        <f t="shared" si="53"/>
        <v>1.28</v>
      </c>
      <c r="L139" s="34">
        <f t="shared" ref="L139:L202" si="70">E139/D139</f>
        <v>1.2795300215673415</v>
      </c>
      <c r="M139" s="40">
        <f t="shared" si="61"/>
        <v>4.6997843265850214E-4</v>
      </c>
      <c r="N139" s="44">
        <f t="shared" si="54"/>
        <v>1E-4</v>
      </c>
      <c r="O139" s="44">
        <f t="shared" si="62"/>
        <v>4.6997843265850219E-8</v>
      </c>
      <c r="P139" s="14">
        <f t="shared" si="55"/>
        <v>115.06891017793595</v>
      </c>
      <c r="Q139" s="44">
        <f t="shared" ref="Q139:Q202" si="71">P139*O139</f>
        <v>5.4079906053148306E-6</v>
      </c>
      <c r="R139" s="34">
        <f t="shared" ref="R139:R202" si="72">J139*(1+Q139)</f>
        <v>94.195718628758002</v>
      </c>
      <c r="S139" s="52">
        <f t="shared" si="56"/>
        <v>-1.5287816403251157E-3</v>
      </c>
      <c r="T139" s="34">
        <f t="shared" ref="T139:T202" si="73">D139+S139</f>
        <v>94.228272506763631</v>
      </c>
      <c r="U139" s="14">
        <f t="shared" si="57"/>
        <v>1.2795577106289844</v>
      </c>
      <c r="V139">
        <f t="shared" ref="V139:V202" si="74">U139*T139</f>
        <v>120.57051264527854</v>
      </c>
      <c r="W139">
        <f t="shared" si="58"/>
        <v>-4.6997843265850212E-8</v>
      </c>
      <c r="X139" s="44">
        <f t="shared" ref="X139:X202" si="75">X138+(W139+O139)</f>
        <v>2.3180909486186048E-20</v>
      </c>
      <c r="Y139" s="44">
        <f t="shared" ref="Y139:Y202" si="76">V139-E139</f>
        <v>6.5297044071144228E-4</v>
      </c>
      <c r="Z139">
        <f>Y139/(H139*MPa_to_kPa)</f>
        <v>6.9295534086178486E-10</v>
      </c>
      <c r="AA139" s="43">
        <f t="shared" ref="AA139:AA202" si="77">AA138+(Z139+N139)</f>
        <v>1.317911540196832E-2</v>
      </c>
    </row>
    <row r="140" spans="1:27">
      <c r="A140" s="74">
        <f t="shared" si="63"/>
        <v>132</v>
      </c>
      <c r="B140" s="40">
        <f t="shared" si="64"/>
        <v>1.317911540196832</v>
      </c>
      <c r="C140" s="51">
        <f t="shared" si="65"/>
        <v>2.3180909486186048E-18</v>
      </c>
      <c r="D140" s="34">
        <f t="shared" si="66"/>
        <v>94.228272506763631</v>
      </c>
      <c r="E140" s="34">
        <f t="shared" si="67"/>
        <v>120.57051264527854</v>
      </c>
      <c r="F140" s="14">
        <f t="shared" si="68"/>
        <v>0.72603365266903919</v>
      </c>
      <c r="G140" s="14">
        <f t="shared" si="59"/>
        <v>-1.5228074540591956E-2</v>
      </c>
      <c r="H140" s="15">
        <f t="shared" si="60"/>
        <v>942.28272506763631</v>
      </c>
      <c r="I140" s="15">
        <f t="shared" si="52"/>
        <v>32.528233875908569</v>
      </c>
      <c r="J140" s="34">
        <f t="shared" si="69"/>
        <v>94.195718628758002</v>
      </c>
      <c r="K140" s="34">
        <f t="shared" si="53"/>
        <v>1.28</v>
      </c>
      <c r="L140" s="34">
        <f t="shared" si="70"/>
        <v>1.2795577106289844</v>
      </c>
      <c r="M140" s="40">
        <f t="shared" si="61"/>
        <v>4.4228937101564725E-4</v>
      </c>
      <c r="N140" s="44">
        <f t="shared" si="54"/>
        <v>1E-4</v>
      </c>
      <c r="O140" s="44">
        <f t="shared" si="62"/>
        <v>4.4228937101564725E-8</v>
      </c>
      <c r="P140" s="14">
        <f t="shared" si="55"/>
        <v>115.06891017793595</v>
      </c>
      <c r="Q140" s="44">
        <f t="shared" si="71"/>
        <v>5.08937559060553E-6</v>
      </c>
      <c r="R140" s="34">
        <f t="shared" si="72"/>
        <v>94.196198026149119</v>
      </c>
      <c r="S140" s="52">
        <f t="shared" si="56"/>
        <v>-1.4386892101225469E-3</v>
      </c>
      <c r="T140" s="34">
        <f t="shared" si="73"/>
        <v>94.226833817553512</v>
      </c>
      <c r="U140" s="14">
        <f t="shared" si="57"/>
        <v>1.2795837683646265</v>
      </c>
      <c r="V140">
        <f t="shared" si="74"/>
        <v>120.57112709733255</v>
      </c>
      <c r="W140">
        <f t="shared" si="58"/>
        <v>-4.4228937101564718E-8</v>
      </c>
      <c r="X140" s="44">
        <f t="shared" si="75"/>
        <v>2.3187526931086472E-20</v>
      </c>
      <c r="Y140" s="44">
        <f t="shared" si="76"/>
        <v>6.1445205400900704E-4</v>
      </c>
      <c r="Z140">
        <f>Y140/(H140*MPa_to_kPa)</f>
        <v>6.5208884516576709E-10</v>
      </c>
      <c r="AA140" s="43">
        <f t="shared" si="77"/>
        <v>1.3279116054057166E-2</v>
      </c>
    </row>
    <row r="141" spans="1:27">
      <c r="A141" s="74">
        <f t="shared" si="63"/>
        <v>133</v>
      </c>
      <c r="B141" s="40">
        <f t="shared" si="64"/>
        <v>1.3279116054057165</v>
      </c>
      <c r="C141" s="51">
        <f t="shared" si="65"/>
        <v>2.3187526931086472E-18</v>
      </c>
      <c r="D141" s="34">
        <f t="shared" si="66"/>
        <v>94.226833817553512</v>
      </c>
      <c r="E141" s="34">
        <f t="shared" si="67"/>
        <v>120.57112709733255</v>
      </c>
      <c r="F141" s="14">
        <f t="shared" si="68"/>
        <v>0.72603365266903919</v>
      </c>
      <c r="G141" s="14">
        <f t="shared" si="59"/>
        <v>-1.5228379907789778E-2</v>
      </c>
      <c r="H141" s="15">
        <f t="shared" si="60"/>
        <v>942.26833817553518</v>
      </c>
      <c r="I141" s="15">
        <f t="shared" si="52"/>
        <v>32.527737230710088</v>
      </c>
      <c r="J141" s="34">
        <f t="shared" si="69"/>
        <v>94.196198026149119</v>
      </c>
      <c r="K141" s="34">
        <f t="shared" si="53"/>
        <v>1.28</v>
      </c>
      <c r="L141" s="34">
        <f t="shared" si="70"/>
        <v>1.2795837683646265</v>
      </c>
      <c r="M141" s="40">
        <f t="shared" si="61"/>
        <v>4.162316353735207E-4</v>
      </c>
      <c r="N141" s="44">
        <f t="shared" si="54"/>
        <v>1E-4</v>
      </c>
      <c r="O141" s="44">
        <f t="shared" si="62"/>
        <v>4.1623163537352074E-8</v>
      </c>
      <c r="P141" s="14">
        <f t="shared" si="55"/>
        <v>115.06891017793595</v>
      </c>
      <c r="Q141" s="44">
        <f t="shared" si="71"/>
        <v>4.7895320664011045E-6</v>
      </c>
      <c r="R141" s="34">
        <f t="shared" si="72"/>
        <v>94.19664918186011</v>
      </c>
      <c r="S141" s="52">
        <f t="shared" si="56"/>
        <v>-1.3539073262538617E-3</v>
      </c>
      <c r="T141" s="34">
        <f t="shared" si="73"/>
        <v>94.225479910227264</v>
      </c>
      <c r="U141" s="14">
        <f t="shared" si="57"/>
        <v>1.2796082908862585</v>
      </c>
      <c r="V141">
        <f t="shared" si="74"/>
        <v>120.57170530586339</v>
      </c>
      <c r="W141">
        <f t="shared" si="58"/>
        <v>-4.1623163537352074E-8</v>
      </c>
      <c r="X141" s="44">
        <f t="shared" si="75"/>
        <v>2.3187526931086472E-20</v>
      </c>
      <c r="Y141" s="44">
        <f t="shared" si="76"/>
        <v>5.7820853083967449E-4</v>
      </c>
      <c r="Z141">
        <f>Y141/(H141*MPa_to_kPa)</f>
        <v>6.1363468071019912E-10</v>
      </c>
      <c r="AA141" s="43">
        <f t="shared" si="77"/>
        <v>1.3379116667691846E-2</v>
      </c>
    </row>
    <row r="142" spans="1:27">
      <c r="A142" s="74">
        <f t="shared" si="63"/>
        <v>134</v>
      </c>
      <c r="B142" s="40">
        <f t="shared" si="64"/>
        <v>1.3379116667691846</v>
      </c>
      <c r="C142" s="51">
        <f t="shared" si="65"/>
        <v>2.3187526931086472E-18</v>
      </c>
      <c r="D142" s="34">
        <f t="shared" si="66"/>
        <v>94.225479910227264</v>
      </c>
      <c r="E142" s="34">
        <f t="shared" si="67"/>
        <v>120.57170530586339</v>
      </c>
      <c r="F142" s="14">
        <f t="shared" si="68"/>
        <v>0.72603365266903919</v>
      </c>
      <c r="G142" s="14">
        <f t="shared" si="59"/>
        <v>-1.5228667283842952E-2</v>
      </c>
      <c r="H142" s="15">
        <f t="shared" si="60"/>
        <v>942.25479910227261</v>
      </c>
      <c r="I142" s="15">
        <f t="shared" si="52"/>
        <v>32.52726985278855</v>
      </c>
      <c r="J142" s="34">
        <f t="shared" si="69"/>
        <v>94.19664918186011</v>
      </c>
      <c r="K142" s="34">
        <f t="shared" si="53"/>
        <v>1.28</v>
      </c>
      <c r="L142" s="34">
        <f t="shared" si="70"/>
        <v>1.2796082908862585</v>
      </c>
      <c r="M142" s="40">
        <f t="shared" si="61"/>
        <v>3.9170911374153405E-4</v>
      </c>
      <c r="N142" s="44">
        <f t="shared" si="54"/>
        <v>1E-4</v>
      </c>
      <c r="O142" s="44">
        <f t="shared" si="62"/>
        <v>3.9170911374153407E-8</v>
      </c>
      <c r="P142" s="14">
        <f t="shared" si="55"/>
        <v>115.06891017793595</v>
      </c>
      <c r="Q142" s="44">
        <f t="shared" si="71"/>
        <v>4.5073540825003478E-6</v>
      </c>
      <c r="R142" s="34">
        <f t="shared" si="72"/>
        <v>94.197073759511355</v>
      </c>
      <c r="S142" s="52">
        <f t="shared" si="56"/>
        <v>-1.2741228046467522E-3</v>
      </c>
      <c r="T142" s="34">
        <f t="shared" si="73"/>
        <v>94.224205787422619</v>
      </c>
      <c r="U142" s="14">
        <f t="shared" si="57"/>
        <v>1.2796313686431813</v>
      </c>
      <c r="V142">
        <f t="shared" si="74"/>
        <v>120.57224941107637</v>
      </c>
      <c r="W142">
        <f t="shared" si="58"/>
        <v>-3.91709113741534E-8</v>
      </c>
      <c r="X142" s="44">
        <f t="shared" si="75"/>
        <v>2.3194144375986896E-20</v>
      </c>
      <c r="Y142" s="44">
        <f t="shared" si="76"/>
        <v>5.4410521298109416E-4</v>
      </c>
      <c r="Z142">
        <f>Y142/(H142*MPa_to_kPa)</f>
        <v>5.7745019022401057E-10</v>
      </c>
      <c r="AA142" s="43">
        <f t="shared" si="77"/>
        <v>1.3479117245142036E-2</v>
      </c>
    </row>
    <row r="143" spans="1:27">
      <c r="A143" s="74">
        <f t="shared" si="63"/>
        <v>135</v>
      </c>
      <c r="B143" s="40">
        <f t="shared" si="64"/>
        <v>1.3479117245142036</v>
      </c>
      <c r="C143" s="51">
        <f t="shared" si="65"/>
        <v>2.3194144375986896E-18</v>
      </c>
      <c r="D143" s="34">
        <f t="shared" si="66"/>
        <v>94.224205787422619</v>
      </c>
      <c r="E143" s="34">
        <f t="shared" si="67"/>
        <v>120.57224941107637</v>
      </c>
      <c r="F143" s="14">
        <f t="shared" si="68"/>
        <v>0.72603365266903919</v>
      </c>
      <c r="G143" s="14">
        <f t="shared" si="59"/>
        <v>-1.5228937728744875E-2</v>
      </c>
      <c r="H143" s="15">
        <f t="shared" si="60"/>
        <v>942.24205787422625</v>
      </c>
      <c r="I143" s="15">
        <f t="shared" si="52"/>
        <v>32.526830017020856</v>
      </c>
      <c r="J143" s="34">
        <f t="shared" si="69"/>
        <v>94.197073759511355</v>
      </c>
      <c r="K143" s="34">
        <f t="shared" si="53"/>
        <v>1.28</v>
      </c>
      <c r="L143" s="34">
        <f t="shared" si="70"/>
        <v>1.2796313686431813</v>
      </c>
      <c r="M143" s="40">
        <f t="shared" si="61"/>
        <v>3.6863135681874937E-4</v>
      </c>
      <c r="N143" s="44">
        <f t="shared" si="54"/>
        <v>1E-4</v>
      </c>
      <c r="O143" s="44">
        <f t="shared" si="62"/>
        <v>3.686313568187494E-8</v>
      </c>
      <c r="P143" s="14">
        <f t="shared" si="55"/>
        <v>115.06891017793595</v>
      </c>
      <c r="Q143" s="44">
        <f t="shared" si="71"/>
        <v>4.2418008486547331E-6</v>
      </c>
      <c r="R143" s="34">
        <f t="shared" si="72"/>
        <v>94.197473324738766</v>
      </c>
      <c r="S143" s="52">
        <f t="shared" si="56"/>
        <v>-1.1990409482187222E-3</v>
      </c>
      <c r="T143" s="34">
        <f t="shared" si="73"/>
        <v>94.223006746474397</v>
      </c>
      <c r="U143" s="14">
        <f t="shared" si="57"/>
        <v>1.2796530867556508</v>
      </c>
      <c r="V143">
        <f t="shared" si="74"/>
        <v>120.57276142652448</v>
      </c>
      <c r="W143">
        <f t="shared" si="58"/>
        <v>-3.6863135681874933E-8</v>
      </c>
      <c r="X143" s="44">
        <f t="shared" si="75"/>
        <v>2.320076182088732E-20</v>
      </c>
      <c r="Y143" s="44">
        <f t="shared" si="76"/>
        <v>5.1201544810908217E-4</v>
      </c>
      <c r="Z143">
        <f>Y143/(H143*MPa_to_kPa)</f>
        <v>5.4340118213809106E-10</v>
      </c>
      <c r="AA143" s="43">
        <f t="shared" si="77"/>
        <v>1.3579117788543218E-2</v>
      </c>
    </row>
    <row r="144" spans="1:27">
      <c r="A144" s="74">
        <f t="shared" si="63"/>
        <v>136</v>
      </c>
      <c r="B144" s="40">
        <f t="shared" si="64"/>
        <v>1.3579117788543218</v>
      </c>
      <c r="C144" s="51">
        <f t="shared" si="65"/>
        <v>2.320076182088732E-18</v>
      </c>
      <c r="D144" s="34">
        <f t="shared" si="66"/>
        <v>94.223006746474397</v>
      </c>
      <c r="E144" s="34">
        <f t="shared" si="67"/>
        <v>120.57276142652448</v>
      </c>
      <c r="F144" s="14">
        <f t="shared" si="68"/>
        <v>0.72603365266903919</v>
      </c>
      <c r="G144" s="14">
        <f t="shared" si="59"/>
        <v>-1.5229192240034552E-2</v>
      </c>
      <c r="H144" s="15">
        <f t="shared" si="60"/>
        <v>942.23006746474391</v>
      </c>
      <c r="I144" s="15">
        <f t="shared" si="52"/>
        <v>32.526416100015339</v>
      </c>
      <c r="J144" s="34">
        <f t="shared" si="69"/>
        <v>94.197473324738766</v>
      </c>
      <c r="K144" s="34">
        <f t="shared" si="53"/>
        <v>1.28</v>
      </c>
      <c r="L144" s="34">
        <f t="shared" si="70"/>
        <v>1.2796530867556508</v>
      </c>
      <c r="M144" s="40">
        <f t="shared" si="61"/>
        <v>3.4691324434921178E-4</v>
      </c>
      <c r="N144" s="44">
        <f t="shared" si="54"/>
        <v>1E-4</v>
      </c>
      <c r="O144" s="44">
        <f t="shared" si="62"/>
        <v>3.4691324434921177E-8</v>
      </c>
      <c r="P144" s="14">
        <f t="shared" si="55"/>
        <v>115.06891017793595</v>
      </c>
      <c r="Q144" s="44">
        <f t="shared" si="71"/>
        <v>3.9918928953555794E-6</v>
      </c>
      <c r="R144" s="34">
        <f t="shared" si="72"/>
        <v>94.197849350963295</v>
      </c>
      <c r="S144" s="52">
        <f t="shared" si="56"/>
        <v>-1.1283844536308758E-3</v>
      </c>
      <c r="T144" s="34">
        <f t="shared" si="73"/>
        <v>94.22187836202076</v>
      </c>
      <c r="U144" s="14">
        <f t="shared" si="57"/>
        <v>1.2796735253288642</v>
      </c>
      <c r="V144">
        <f t="shared" si="74"/>
        <v>120.57324324663453</v>
      </c>
      <c r="W144">
        <f t="shared" si="58"/>
        <v>-3.4691324434921177E-8</v>
      </c>
      <c r="X144" s="44">
        <f t="shared" si="75"/>
        <v>2.320076182088732E-20</v>
      </c>
      <c r="Y144" s="44">
        <f t="shared" si="76"/>
        <v>4.8182011005337699E-4</v>
      </c>
      <c r="Z144">
        <f>Y144/(H144*MPa_to_kPa)</f>
        <v>5.1136142508146573E-10</v>
      </c>
      <c r="AA144" s="43">
        <f t="shared" si="77"/>
        <v>1.3679118299904643E-2</v>
      </c>
    </row>
    <row r="145" spans="1:27">
      <c r="A145" s="74">
        <f t="shared" si="63"/>
        <v>137</v>
      </c>
      <c r="B145" s="40">
        <f t="shared" si="64"/>
        <v>1.3679118299904642</v>
      </c>
      <c r="C145" s="51">
        <f t="shared" si="65"/>
        <v>2.320076182088732E-18</v>
      </c>
      <c r="D145" s="34">
        <f t="shared" si="66"/>
        <v>94.22187836202076</v>
      </c>
      <c r="E145" s="34">
        <f t="shared" si="67"/>
        <v>120.57324324663453</v>
      </c>
      <c r="F145" s="14">
        <f t="shared" si="68"/>
        <v>0.72603365266903919</v>
      </c>
      <c r="G145" s="14">
        <f t="shared" si="59"/>
        <v>-1.5229431756476645E-2</v>
      </c>
      <c r="H145" s="15">
        <f t="shared" si="60"/>
        <v>942.21878362020766</v>
      </c>
      <c r="I145" s="15">
        <f t="shared" si="52"/>
        <v>32.52602657410732</v>
      </c>
      <c r="J145" s="34">
        <f t="shared" si="69"/>
        <v>94.197849350963295</v>
      </c>
      <c r="K145" s="34">
        <f t="shared" si="53"/>
        <v>1.28</v>
      </c>
      <c r="L145" s="34">
        <f t="shared" si="70"/>
        <v>1.2796735253288642</v>
      </c>
      <c r="M145" s="40">
        <f t="shared" si="61"/>
        <v>3.264746711357791E-4</v>
      </c>
      <c r="N145" s="44">
        <f t="shared" si="54"/>
        <v>1E-4</v>
      </c>
      <c r="O145" s="44">
        <f t="shared" si="62"/>
        <v>3.2647467113577914E-8</v>
      </c>
      <c r="P145" s="14">
        <f t="shared" si="55"/>
        <v>115.06891017793595</v>
      </c>
      <c r="Q145" s="44">
        <f t="shared" si="71"/>
        <v>3.7567084608294148E-6</v>
      </c>
      <c r="R145" s="34">
        <f t="shared" si="72"/>
        <v>94.198203224820944</v>
      </c>
      <c r="S145" s="52">
        <f t="shared" si="56"/>
        <v>-1.0618923829135299E-3</v>
      </c>
      <c r="T145" s="34">
        <f t="shared" si="73"/>
        <v>94.220816469637853</v>
      </c>
      <c r="U145" s="14">
        <f t="shared" si="57"/>
        <v>1.2796927597484422</v>
      </c>
      <c r="V145">
        <f t="shared" si="74"/>
        <v>120.57369665378233</v>
      </c>
      <c r="W145">
        <f t="shared" si="58"/>
        <v>-3.2647467113577908E-8</v>
      </c>
      <c r="X145" s="44">
        <f t="shared" si="75"/>
        <v>2.3207379265787744E-20</v>
      </c>
      <c r="Y145" s="44">
        <f t="shared" si="76"/>
        <v>4.5340714780195412E-4</v>
      </c>
      <c r="Z145">
        <f>Y145/(H145*MPa_to_kPa)</f>
        <v>4.8121217246366717E-10</v>
      </c>
      <c r="AA145" s="43">
        <f t="shared" si="77"/>
        <v>1.3779118781116815E-2</v>
      </c>
    </row>
    <row r="146" spans="1:27">
      <c r="A146" s="74">
        <f t="shared" si="63"/>
        <v>138</v>
      </c>
      <c r="B146" s="40">
        <f t="shared" si="64"/>
        <v>1.3779118781116815</v>
      </c>
      <c r="C146" s="51">
        <f t="shared" si="65"/>
        <v>2.3207379265787744E-18</v>
      </c>
      <c r="D146" s="34">
        <f t="shared" si="66"/>
        <v>94.220816469637853</v>
      </c>
      <c r="E146" s="34">
        <f t="shared" si="67"/>
        <v>120.57369665378233</v>
      </c>
      <c r="F146" s="14">
        <f t="shared" si="68"/>
        <v>0.72603365266903919</v>
      </c>
      <c r="G146" s="14">
        <f t="shared" si="59"/>
        <v>-1.5229657161524638E-2</v>
      </c>
      <c r="H146" s="15">
        <f t="shared" si="60"/>
        <v>942.20816469637862</v>
      </c>
      <c r="I146" s="15">
        <f t="shared" si="52"/>
        <v>32.525660001709639</v>
      </c>
      <c r="J146" s="34">
        <f t="shared" si="69"/>
        <v>94.198203224820944</v>
      </c>
      <c r="K146" s="34">
        <f t="shared" si="53"/>
        <v>1.28</v>
      </c>
      <c r="L146" s="34">
        <f t="shared" si="70"/>
        <v>1.2796927597484422</v>
      </c>
      <c r="M146" s="40">
        <f t="shared" si="61"/>
        <v>3.0724025155781653E-4</v>
      </c>
      <c r="N146" s="44">
        <f t="shared" si="54"/>
        <v>1E-4</v>
      </c>
      <c r="O146" s="44">
        <f t="shared" si="62"/>
        <v>3.0724025155781657E-8</v>
      </c>
      <c r="P146" s="14">
        <f t="shared" si="55"/>
        <v>115.06891017793595</v>
      </c>
      <c r="Q146" s="44">
        <f t="shared" si="71"/>
        <v>3.5353800909552838E-6</v>
      </c>
      <c r="R146" s="34">
        <f t="shared" si="72"/>
        <v>94.198536251273225</v>
      </c>
      <c r="S146" s="52">
        <f t="shared" si="56"/>
        <v>-9.9931919610092828E-4</v>
      </c>
      <c r="T146" s="34">
        <f t="shared" si="73"/>
        <v>94.219817150441756</v>
      </c>
      <c r="U146" s="14">
        <f t="shared" si="57"/>
        <v>1.2797108609585026</v>
      </c>
      <c r="V146">
        <f t="shared" si="74"/>
        <v>120.57412332494451</v>
      </c>
      <c r="W146">
        <f t="shared" si="58"/>
        <v>-3.0724025155781657E-8</v>
      </c>
      <c r="X146" s="44">
        <f t="shared" si="75"/>
        <v>2.3207379265787744E-20</v>
      </c>
      <c r="Y146" s="44">
        <f t="shared" si="76"/>
        <v>4.2667116217387502E-4</v>
      </c>
      <c r="Z146">
        <f>Y146/(H146*MPa_to_kPa)</f>
        <v>4.5284171604622791E-10</v>
      </c>
      <c r="AA146" s="43">
        <f t="shared" si="77"/>
        <v>1.3879119233958532E-2</v>
      </c>
    </row>
    <row r="147" spans="1:27">
      <c r="A147" s="74">
        <f t="shared" si="63"/>
        <v>139</v>
      </c>
      <c r="B147" s="40">
        <f t="shared" si="64"/>
        <v>1.3879119233958532</v>
      </c>
      <c r="C147" s="51">
        <f t="shared" si="65"/>
        <v>2.3207379265787744E-18</v>
      </c>
      <c r="D147" s="34">
        <f t="shared" si="66"/>
        <v>94.219817150441756</v>
      </c>
      <c r="E147" s="34">
        <f t="shared" si="67"/>
        <v>120.57412332494451</v>
      </c>
      <c r="F147" s="14">
        <f t="shared" si="68"/>
        <v>0.72603365266903919</v>
      </c>
      <c r="G147" s="14">
        <f t="shared" si="59"/>
        <v>-1.5229869286579923E-2</v>
      </c>
      <c r="H147" s="15">
        <f t="shared" si="60"/>
        <v>942.19817150441759</v>
      </c>
      <c r="I147" s="15">
        <f t="shared" si="52"/>
        <v>32.525315029997195</v>
      </c>
      <c r="J147" s="34">
        <f t="shared" si="69"/>
        <v>94.198536251273225</v>
      </c>
      <c r="K147" s="34">
        <f t="shared" si="53"/>
        <v>1.28</v>
      </c>
      <c r="L147" s="34">
        <f t="shared" si="70"/>
        <v>1.2797108609585026</v>
      </c>
      <c r="M147" s="40">
        <f t="shared" si="61"/>
        <v>2.8913904149741043E-4</v>
      </c>
      <c r="N147" s="44">
        <f t="shared" si="54"/>
        <v>1E-4</v>
      </c>
      <c r="O147" s="44">
        <f t="shared" si="62"/>
        <v>2.8913904149741045E-8</v>
      </c>
      <c r="P147" s="14">
        <f t="shared" si="55"/>
        <v>115.06891017793595</v>
      </c>
      <c r="Q147" s="44">
        <f t="shared" si="71"/>
        <v>3.3270914395000017E-6</v>
      </c>
      <c r="R147" s="34">
        <f t="shared" si="72"/>
        <v>94.19884965841679</v>
      </c>
      <c r="S147" s="52">
        <f t="shared" si="56"/>
        <v>-9.4043384121747075E-4</v>
      </c>
      <c r="T147" s="34">
        <f t="shared" si="73"/>
        <v>94.218876716600533</v>
      </c>
      <c r="U147" s="14">
        <f t="shared" si="57"/>
        <v>1.2797278957233493</v>
      </c>
      <c r="V147">
        <f t="shared" si="74"/>
        <v>120.57452483795288</v>
      </c>
      <c r="W147">
        <f t="shared" si="58"/>
        <v>-2.8913904149741045E-8</v>
      </c>
      <c r="X147" s="44">
        <f t="shared" si="75"/>
        <v>2.3207379265787744E-20</v>
      </c>
      <c r="Y147" s="44">
        <f t="shared" si="76"/>
        <v>4.015130083701024E-4</v>
      </c>
      <c r="Z147">
        <f>Y147/(H147*MPa_to_kPa)</f>
        <v>4.2614496664645656E-10</v>
      </c>
      <c r="AA147" s="43">
        <f t="shared" si="77"/>
        <v>1.3979119660103498E-2</v>
      </c>
    </row>
    <row r="148" spans="1:27">
      <c r="A148" s="74">
        <f t="shared" si="63"/>
        <v>140</v>
      </c>
      <c r="B148" s="40">
        <f t="shared" si="64"/>
        <v>1.3979119660103498</v>
      </c>
      <c r="C148" s="51">
        <f t="shared" si="65"/>
        <v>2.3207379265787744E-18</v>
      </c>
      <c r="D148" s="34">
        <f t="shared" si="66"/>
        <v>94.218876716600533</v>
      </c>
      <c r="E148" s="34">
        <f t="shared" si="67"/>
        <v>120.57452483795288</v>
      </c>
      <c r="F148" s="14">
        <f t="shared" si="68"/>
        <v>0.72603365266903919</v>
      </c>
      <c r="G148" s="14">
        <f t="shared" si="59"/>
        <v>-1.523006891405883E-2</v>
      </c>
      <c r="H148" s="15">
        <f t="shared" si="60"/>
        <v>942.18876716600528</v>
      </c>
      <c r="I148" s="15">
        <f t="shared" si="52"/>
        <v>32.524990385905582</v>
      </c>
      <c r="J148" s="34">
        <f t="shared" si="69"/>
        <v>94.19884965841679</v>
      </c>
      <c r="K148" s="34">
        <f t="shared" si="53"/>
        <v>1.28</v>
      </c>
      <c r="L148" s="34">
        <f t="shared" si="70"/>
        <v>1.2797278957233493</v>
      </c>
      <c r="M148" s="40">
        <f t="shared" si="61"/>
        <v>2.7210427665069759E-4</v>
      </c>
      <c r="N148" s="44">
        <f t="shared" si="54"/>
        <v>1E-4</v>
      </c>
      <c r="O148" s="44">
        <f t="shared" si="62"/>
        <v>2.721042766506976E-8</v>
      </c>
      <c r="P148" s="14">
        <f t="shared" si="55"/>
        <v>115.06891017793595</v>
      </c>
      <c r="Q148" s="44">
        <f t="shared" si="71"/>
        <v>3.1310742568951357E-6</v>
      </c>
      <c r="R148" s="34">
        <f t="shared" si="72"/>
        <v>94.199144602009994</v>
      </c>
      <c r="S148" s="52">
        <f t="shared" si="56"/>
        <v>-8.8501889820277312E-4</v>
      </c>
      <c r="T148" s="34">
        <f t="shared" si="73"/>
        <v>94.217991697702331</v>
      </c>
      <c r="U148" s="14">
        <f t="shared" si="57"/>
        <v>1.2797439268737396</v>
      </c>
      <c r="V148">
        <f t="shared" si="74"/>
        <v>120.57490267737498</v>
      </c>
      <c r="W148">
        <f t="shared" si="58"/>
        <v>-2.7210427665069757E-8</v>
      </c>
      <c r="X148" s="44">
        <f t="shared" si="75"/>
        <v>2.3210687988237957E-20</v>
      </c>
      <c r="Y148" s="44">
        <f t="shared" si="76"/>
        <v>3.7783942210012356E-4</v>
      </c>
      <c r="Z148">
        <f>Y148/(H148*MPa_to_kPa)</f>
        <v>4.0102305956864755E-10</v>
      </c>
      <c r="AA148" s="43">
        <f t="shared" si="77"/>
        <v>1.4079120061126557E-2</v>
      </c>
    </row>
    <row r="149" spans="1:27">
      <c r="A149" s="74">
        <f t="shared" si="63"/>
        <v>141</v>
      </c>
      <c r="B149" s="40">
        <f t="shared" si="64"/>
        <v>1.4079120061126558</v>
      </c>
      <c r="C149" s="51">
        <f t="shared" si="65"/>
        <v>2.3210687988237957E-18</v>
      </c>
      <c r="D149" s="34">
        <f t="shared" si="66"/>
        <v>94.217991697702331</v>
      </c>
      <c r="E149" s="34">
        <f t="shared" si="67"/>
        <v>120.57490267737498</v>
      </c>
      <c r="F149" s="14">
        <f t="shared" si="68"/>
        <v>0.72603365266903919</v>
      </c>
      <c r="G149" s="14">
        <f t="shared" si="59"/>
        <v>-1.5230256780278912E-2</v>
      </c>
      <c r="H149" s="15">
        <f t="shared" si="60"/>
        <v>942.17991697702325</v>
      </c>
      <c r="I149" s="15">
        <f t="shared" si="52"/>
        <v>32.524684871425265</v>
      </c>
      <c r="J149" s="34">
        <f t="shared" si="69"/>
        <v>94.199144602009994</v>
      </c>
      <c r="K149" s="34">
        <f t="shared" si="53"/>
        <v>1.28</v>
      </c>
      <c r="L149" s="34">
        <f t="shared" si="70"/>
        <v>1.2797439268737396</v>
      </c>
      <c r="M149" s="40">
        <f t="shared" si="61"/>
        <v>2.5607312626041434E-4</v>
      </c>
      <c r="N149" s="44">
        <f t="shared" si="54"/>
        <v>1E-4</v>
      </c>
      <c r="O149" s="44">
        <f t="shared" si="62"/>
        <v>2.5607312626041435E-8</v>
      </c>
      <c r="P149" s="14">
        <f t="shared" si="55"/>
        <v>115.06891017793595</v>
      </c>
      <c r="Q149" s="44">
        <f t="shared" si="71"/>
        <v>2.9466055564642868E-6</v>
      </c>
      <c r="R149" s="34">
        <f t="shared" si="72"/>
        <v>94.199422169732884</v>
      </c>
      <c r="S149" s="52">
        <f t="shared" si="56"/>
        <v>-8.3286977356606708E-4</v>
      </c>
      <c r="T149" s="34">
        <f t="shared" si="73"/>
        <v>94.21715882792877</v>
      </c>
      <c r="U149" s="14">
        <f t="shared" si="57"/>
        <v>1.2797590135386432</v>
      </c>
      <c r="V149">
        <f t="shared" si="74"/>
        <v>120.57525824004379</v>
      </c>
      <c r="W149">
        <f t="shared" si="58"/>
        <v>-2.5607312626041435E-8</v>
      </c>
      <c r="X149" s="44">
        <f t="shared" si="75"/>
        <v>2.3210687988237957E-20</v>
      </c>
      <c r="Y149" s="44">
        <f t="shared" si="76"/>
        <v>3.5556266881542342E-4</v>
      </c>
      <c r="Z149">
        <f>Y149/(H149*MPa_to_kPa)</f>
        <v>3.7738298429905341E-10</v>
      </c>
      <c r="AA149" s="43">
        <f t="shared" si="77"/>
        <v>1.4179120438509541E-2</v>
      </c>
    </row>
    <row r="150" spans="1:27">
      <c r="A150" s="74">
        <f t="shared" si="63"/>
        <v>142</v>
      </c>
      <c r="B150" s="40">
        <f t="shared" si="64"/>
        <v>1.417912043850954</v>
      </c>
      <c r="C150" s="51">
        <f t="shared" si="65"/>
        <v>2.3210687988237957E-18</v>
      </c>
      <c r="D150" s="34">
        <f t="shared" si="66"/>
        <v>94.21715882792877</v>
      </c>
      <c r="E150" s="34">
        <f t="shared" si="67"/>
        <v>120.57525824004379</v>
      </c>
      <c r="F150" s="14">
        <f t="shared" si="68"/>
        <v>0.72603365266903919</v>
      </c>
      <c r="G150" s="14">
        <f t="shared" si="59"/>
        <v>-1.523043357817516E-2</v>
      </c>
      <c r="H150" s="15">
        <f t="shared" si="60"/>
        <v>942.17158827928768</v>
      </c>
      <c r="I150" s="15">
        <f t="shared" si="52"/>
        <v>32.524397359173783</v>
      </c>
      <c r="J150" s="34">
        <f t="shared" si="69"/>
        <v>94.199422169732884</v>
      </c>
      <c r="K150" s="34">
        <f t="shared" si="53"/>
        <v>1.28</v>
      </c>
      <c r="L150" s="34">
        <f t="shared" si="70"/>
        <v>1.2797590135386432</v>
      </c>
      <c r="M150" s="40">
        <f t="shared" si="61"/>
        <v>2.4098646135684021E-4</v>
      </c>
      <c r="N150" s="44">
        <f t="shared" si="54"/>
        <v>1E-4</v>
      </c>
      <c r="O150" s="44">
        <f t="shared" si="62"/>
        <v>2.4098646135684023E-8</v>
      </c>
      <c r="P150" s="14">
        <f t="shared" si="55"/>
        <v>115.06891017793595</v>
      </c>
      <c r="Q150" s="44">
        <f t="shared" si="71"/>
        <v>2.7730049475968883E-6</v>
      </c>
      <c r="R150" s="34">
        <f t="shared" si="72"/>
        <v>94.199683385196622</v>
      </c>
      <c r="S150" s="52">
        <f t="shared" si="56"/>
        <v>-7.837939427351049E-4</v>
      </c>
      <c r="T150" s="34">
        <f t="shared" si="73"/>
        <v>94.21637503398604</v>
      </c>
      <c r="U150" s="14">
        <f t="shared" si="57"/>
        <v>1.2797732113633455</v>
      </c>
      <c r="V150">
        <f t="shared" si="74"/>
        <v>120.57559284025764</v>
      </c>
      <c r="W150">
        <f t="shared" si="58"/>
        <v>-2.4098646135684023E-8</v>
      </c>
      <c r="X150" s="44">
        <f t="shared" si="75"/>
        <v>2.3210687988237957E-20</v>
      </c>
      <c r="Y150" s="44">
        <f t="shared" si="76"/>
        <v>3.3460021384712491E-4</v>
      </c>
      <c r="Z150">
        <f>Y150/(H150*MPa_to_kPa)</f>
        <v>3.5513723615696575E-10</v>
      </c>
      <c r="AA150" s="43">
        <f t="shared" si="77"/>
        <v>1.4279120793646778E-2</v>
      </c>
    </row>
    <row r="151" spans="1:27">
      <c r="A151" s="74">
        <f t="shared" si="63"/>
        <v>143</v>
      </c>
      <c r="B151" s="40">
        <f t="shared" si="64"/>
        <v>1.4279120793646778</v>
      </c>
      <c r="C151" s="51">
        <f t="shared" si="65"/>
        <v>2.3210687988237957E-18</v>
      </c>
      <c r="D151" s="34">
        <f t="shared" si="66"/>
        <v>94.21637503398604</v>
      </c>
      <c r="E151" s="34">
        <f t="shared" si="67"/>
        <v>120.57559284025764</v>
      </c>
      <c r="F151" s="14">
        <f t="shared" si="68"/>
        <v>0.72603365266903919</v>
      </c>
      <c r="G151" s="14">
        <f t="shared" si="59"/>
        <v>-1.5230599959856149E-2</v>
      </c>
      <c r="H151" s="15">
        <f t="shared" si="60"/>
        <v>942.16375033986048</v>
      </c>
      <c r="I151" s="15">
        <f t="shared" si="52"/>
        <v>32.524126788229403</v>
      </c>
      <c r="J151" s="34">
        <f t="shared" si="69"/>
        <v>94.199683385196622</v>
      </c>
      <c r="K151" s="34">
        <f t="shared" si="53"/>
        <v>1.28</v>
      </c>
      <c r="L151" s="34">
        <f t="shared" si="70"/>
        <v>1.2797732113633455</v>
      </c>
      <c r="M151" s="40">
        <f t="shared" si="61"/>
        <v>2.2678863665448468E-4</v>
      </c>
      <c r="N151" s="44">
        <f t="shared" si="54"/>
        <v>1E-4</v>
      </c>
      <c r="O151" s="44">
        <f t="shared" si="62"/>
        <v>2.2678863665448469E-8</v>
      </c>
      <c r="P151" s="14">
        <f t="shared" si="55"/>
        <v>115.06891017793595</v>
      </c>
      <c r="Q151" s="44">
        <f t="shared" si="71"/>
        <v>2.6096321260571453E-6</v>
      </c>
      <c r="R151" s="34">
        <f t="shared" si="72"/>
        <v>94.199929211716636</v>
      </c>
      <c r="S151" s="52">
        <f t="shared" si="56"/>
        <v>-7.37610237268015E-4</v>
      </c>
      <c r="T151" s="34">
        <f t="shared" si="73"/>
        <v>94.215637423748774</v>
      </c>
      <c r="U151" s="14">
        <f t="shared" si="57"/>
        <v>1.2797865727146991</v>
      </c>
      <c r="V151">
        <f t="shared" si="74"/>
        <v>120.57590771467018</v>
      </c>
      <c r="W151">
        <f t="shared" si="58"/>
        <v>-2.2678863665448469E-8</v>
      </c>
      <c r="X151" s="44">
        <f t="shared" si="75"/>
        <v>2.3210687988237957E-20</v>
      </c>
      <c r="Y151" s="44">
        <f t="shared" si="76"/>
        <v>3.1487441253830184E-4</v>
      </c>
      <c r="Z151">
        <f>Y151/(H151*MPa_to_kPa)</f>
        <v>3.342034889632713E-10</v>
      </c>
      <c r="AA151" s="43">
        <f t="shared" si="77"/>
        <v>1.4379121127850267E-2</v>
      </c>
    </row>
    <row r="152" spans="1:27">
      <c r="A152" s="74">
        <f t="shared" si="63"/>
        <v>144</v>
      </c>
      <c r="B152" s="40">
        <f t="shared" si="64"/>
        <v>1.4379121127850267</v>
      </c>
      <c r="C152" s="51">
        <f t="shared" si="65"/>
        <v>2.3210687988237957E-18</v>
      </c>
      <c r="D152" s="34">
        <f t="shared" si="66"/>
        <v>94.215637423748774</v>
      </c>
      <c r="E152" s="34">
        <f t="shared" si="67"/>
        <v>120.57590771467018</v>
      </c>
      <c r="F152" s="14">
        <f t="shared" si="68"/>
        <v>0.72603365266903919</v>
      </c>
      <c r="G152" s="14">
        <f t="shared" si="59"/>
        <v>-1.5230756539009554E-2</v>
      </c>
      <c r="H152" s="15">
        <f t="shared" si="60"/>
        <v>942.15637423748774</v>
      </c>
      <c r="I152" s="15">
        <f t="shared" si="52"/>
        <v>32.523872160210985</v>
      </c>
      <c r="J152" s="34">
        <f t="shared" si="69"/>
        <v>94.199929211716636</v>
      </c>
      <c r="K152" s="34">
        <f t="shared" si="53"/>
        <v>1.28</v>
      </c>
      <c r="L152" s="34">
        <f t="shared" si="70"/>
        <v>1.2797865727146991</v>
      </c>
      <c r="M152" s="40">
        <f t="shared" si="61"/>
        <v>2.134272853009378E-4</v>
      </c>
      <c r="N152" s="44">
        <f t="shared" si="54"/>
        <v>1E-4</v>
      </c>
      <c r="O152" s="44">
        <f t="shared" si="62"/>
        <v>2.1342728530093779E-8</v>
      </c>
      <c r="P152" s="14">
        <f t="shared" si="55"/>
        <v>115.06891017793595</v>
      </c>
      <c r="Q152" s="44">
        <f t="shared" si="71"/>
        <v>2.4558845121814321E-6</v>
      </c>
      <c r="R152" s="34">
        <f t="shared" si="72"/>
        <v>94.200160555863832</v>
      </c>
      <c r="S152" s="52">
        <f t="shared" si="56"/>
        <v>-6.9414817426285784E-4</v>
      </c>
      <c r="T152" s="34">
        <f t="shared" si="73"/>
        <v>94.214943275574512</v>
      </c>
      <c r="U152" s="14">
        <f t="shared" si="57"/>
        <v>1.2797991468742822</v>
      </c>
      <c r="V152">
        <f t="shared" si="74"/>
        <v>120.57620402688916</v>
      </c>
      <c r="W152">
        <f t="shared" si="58"/>
        <v>-2.1342728530093783E-8</v>
      </c>
      <c r="X152" s="44">
        <f t="shared" si="75"/>
        <v>2.3207379265787744E-20</v>
      </c>
      <c r="Y152" s="44">
        <f t="shared" si="76"/>
        <v>2.9631221897830073E-4</v>
      </c>
      <c r="Z152">
        <f>Y152/(H152*MPa_to_kPa)</f>
        <v>3.1450428727196597E-10</v>
      </c>
      <c r="AA152" s="43">
        <f t="shared" si="77"/>
        <v>1.4479121442354553E-2</v>
      </c>
    </row>
    <row r="153" spans="1:27">
      <c r="A153" s="74">
        <f t="shared" si="63"/>
        <v>145</v>
      </c>
      <c r="B153" s="40">
        <f t="shared" si="64"/>
        <v>1.4479121442354552</v>
      </c>
      <c r="C153" s="51">
        <f t="shared" si="65"/>
        <v>2.3207379265787744E-18</v>
      </c>
      <c r="D153" s="34">
        <f t="shared" si="66"/>
        <v>94.214943275574512</v>
      </c>
      <c r="E153" s="34">
        <f t="shared" si="67"/>
        <v>120.57620402688916</v>
      </c>
      <c r="F153" s="14">
        <f t="shared" si="68"/>
        <v>0.72603365266903919</v>
      </c>
      <c r="G153" s="14">
        <f t="shared" si="59"/>
        <v>-1.5230903893165939E-2</v>
      </c>
      <c r="H153" s="15">
        <f t="shared" si="60"/>
        <v>942.14943275574512</v>
      </c>
      <c r="I153" s="15">
        <f t="shared" si="52"/>
        <v>32.523632535589243</v>
      </c>
      <c r="J153" s="34">
        <f t="shared" si="69"/>
        <v>94.200160555863832</v>
      </c>
      <c r="K153" s="34">
        <f t="shared" si="53"/>
        <v>1.28</v>
      </c>
      <c r="L153" s="34">
        <f t="shared" si="70"/>
        <v>1.2797991468742822</v>
      </c>
      <c r="M153" s="40">
        <f t="shared" si="61"/>
        <v>2.0085312571782588E-4</v>
      </c>
      <c r="N153" s="44">
        <f t="shared" si="54"/>
        <v>1E-4</v>
      </c>
      <c r="O153" s="44">
        <f t="shared" si="62"/>
        <v>2.0085312571782588E-8</v>
      </c>
      <c r="P153" s="14">
        <f t="shared" si="55"/>
        <v>115.06891017793595</v>
      </c>
      <c r="Q153" s="44">
        <f t="shared" si="71"/>
        <v>2.3111950282182183E-6</v>
      </c>
      <c r="R153" s="34">
        <f t="shared" si="72"/>
        <v>94.200378270806567</v>
      </c>
      <c r="S153" s="52">
        <f t="shared" si="56"/>
        <v>-6.5324732544710777E-4</v>
      </c>
      <c r="T153" s="34">
        <f t="shared" si="73"/>
        <v>94.214290028249067</v>
      </c>
      <c r="U153" s="14">
        <f t="shared" si="57"/>
        <v>1.279810980220176</v>
      </c>
      <c r="V153">
        <f t="shared" si="74"/>
        <v>120.57648287180139</v>
      </c>
      <c r="W153">
        <f t="shared" si="58"/>
        <v>-2.0085312571782584E-8</v>
      </c>
      <c r="X153" s="44">
        <f t="shared" si="75"/>
        <v>2.3210687988237957E-20</v>
      </c>
      <c r="Y153" s="44">
        <f t="shared" si="76"/>
        <v>2.7884491223062469E-4</v>
      </c>
      <c r="Z153">
        <f>Y153/(H153*MPa_to_kPa)</f>
        <v>2.9596675700904023E-10</v>
      </c>
      <c r="AA153" s="43">
        <f t="shared" si="77"/>
        <v>1.4579121738321311E-2</v>
      </c>
    </row>
    <row r="154" spans="1:27">
      <c r="A154" s="74">
        <f t="shared" si="63"/>
        <v>146</v>
      </c>
      <c r="B154" s="40">
        <f t="shared" si="64"/>
        <v>1.457912173832131</v>
      </c>
      <c r="C154" s="51">
        <f t="shared" si="65"/>
        <v>2.3210687988237957E-18</v>
      </c>
      <c r="D154" s="34">
        <f t="shared" si="66"/>
        <v>94.214290028249067</v>
      </c>
      <c r="E154" s="34">
        <f t="shared" si="67"/>
        <v>120.57648287180139</v>
      </c>
      <c r="F154" s="14">
        <f t="shared" si="68"/>
        <v>0.72603365266903919</v>
      </c>
      <c r="G154" s="14">
        <f t="shared" si="59"/>
        <v>-1.523104256582913E-2</v>
      </c>
      <c r="H154" s="15">
        <f t="shared" si="60"/>
        <v>942.1429002824907</v>
      </c>
      <c r="I154" s="15">
        <f t="shared" si="52"/>
        <v>32.523407030215793</v>
      </c>
      <c r="J154" s="34">
        <f t="shared" si="69"/>
        <v>94.200378270806567</v>
      </c>
      <c r="K154" s="34">
        <f t="shared" si="53"/>
        <v>1.28</v>
      </c>
      <c r="L154" s="34">
        <f t="shared" si="70"/>
        <v>1.279810980220176</v>
      </c>
      <c r="M154" s="40">
        <f t="shared" si="61"/>
        <v>1.8901977982399565E-4</v>
      </c>
      <c r="N154" s="44">
        <f t="shared" si="54"/>
        <v>1E-4</v>
      </c>
      <c r="O154" s="44">
        <f t="shared" si="62"/>
        <v>1.8901977982399564E-8</v>
      </c>
      <c r="P154" s="14">
        <f t="shared" si="55"/>
        <v>115.06891017793595</v>
      </c>
      <c r="Q154" s="44">
        <f t="shared" si="71"/>
        <v>2.1750300066420583E-6</v>
      </c>
      <c r="R154" s="34">
        <f t="shared" si="72"/>
        <v>94.200583159455931</v>
      </c>
      <c r="S154" s="52">
        <f t="shared" si="56"/>
        <v>-6.1475672359775804E-4</v>
      </c>
      <c r="T154" s="34">
        <f t="shared" si="73"/>
        <v>94.213675271525474</v>
      </c>
      <c r="U154" s="14">
        <f t="shared" si="57"/>
        <v>1.2798221163980312</v>
      </c>
      <c r="V154">
        <f t="shared" si="74"/>
        <v>120.57674527964059</v>
      </c>
      <c r="W154">
        <f t="shared" si="58"/>
        <v>-1.8901977982399561E-8</v>
      </c>
      <c r="X154" s="44">
        <f t="shared" si="75"/>
        <v>2.3213996710688169E-20</v>
      </c>
      <c r="Y154" s="44">
        <f t="shared" si="76"/>
        <v>2.6240783920172817E-4</v>
      </c>
      <c r="Z154">
        <f>Y154/(H154*MPa_to_kPa)</f>
        <v>2.7852233363224222E-10</v>
      </c>
      <c r="AA154" s="43">
        <f t="shared" si="77"/>
        <v>1.4679122016843644E-2</v>
      </c>
    </row>
    <row r="155" spans="1:27">
      <c r="A155" s="74">
        <f t="shared" si="63"/>
        <v>147</v>
      </c>
      <c r="B155" s="40">
        <f t="shared" si="64"/>
        <v>1.4679122016843644</v>
      </c>
      <c r="C155" s="51">
        <f t="shared" si="65"/>
        <v>2.3213996710688169E-18</v>
      </c>
      <c r="D155" s="34">
        <f t="shared" si="66"/>
        <v>94.213675271525474</v>
      </c>
      <c r="E155" s="34">
        <f t="shared" si="67"/>
        <v>120.57674527964059</v>
      </c>
      <c r="F155" s="14">
        <f t="shared" si="68"/>
        <v>0.72603365266903919</v>
      </c>
      <c r="G155" s="14">
        <f t="shared" si="59"/>
        <v>-1.523117306848107E-2</v>
      </c>
      <c r="H155" s="15">
        <f t="shared" si="60"/>
        <v>942.13675271525472</v>
      </c>
      <c r="I155" s="15">
        <f t="shared" si="52"/>
        <v>32.52319481205717</v>
      </c>
      <c r="J155" s="34">
        <f t="shared" si="69"/>
        <v>94.200583159455931</v>
      </c>
      <c r="K155" s="34">
        <f t="shared" si="53"/>
        <v>1.28</v>
      </c>
      <c r="L155" s="34">
        <f t="shared" si="70"/>
        <v>1.2798221163980312</v>
      </c>
      <c r="M155" s="40">
        <f t="shared" si="61"/>
        <v>1.7788360196879793E-4</v>
      </c>
      <c r="N155" s="44">
        <f t="shared" si="54"/>
        <v>1E-4</v>
      </c>
      <c r="O155" s="44">
        <f t="shared" si="62"/>
        <v>1.7788360196879795E-8</v>
      </c>
      <c r="P155" s="14">
        <f t="shared" si="55"/>
        <v>115.06891017793595</v>
      </c>
      <c r="Q155" s="44">
        <f t="shared" si="71"/>
        <v>2.0468872217075321E-6</v>
      </c>
      <c r="R155" s="34">
        <f t="shared" si="72"/>
        <v>94.200775977425877</v>
      </c>
      <c r="S155" s="52">
        <f t="shared" si="56"/>
        <v>-5.7853430407016522E-4</v>
      </c>
      <c r="T155" s="34">
        <f t="shared" si="73"/>
        <v>94.213096737221406</v>
      </c>
      <c r="U155" s="14">
        <f t="shared" si="57"/>
        <v>1.2798325964820578</v>
      </c>
      <c r="V155">
        <f t="shared" si="74"/>
        <v>120.57699221981336</v>
      </c>
      <c r="W155">
        <f t="shared" si="58"/>
        <v>-1.7788360196879795E-8</v>
      </c>
      <c r="X155" s="44">
        <f t="shared" si="75"/>
        <v>2.3213996710688169E-20</v>
      </c>
      <c r="Y155" s="44">
        <f t="shared" si="76"/>
        <v>2.4694017277226976E-4</v>
      </c>
      <c r="Z155">
        <f>Y155/(H155*MPa_to_kPa)</f>
        <v>2.6210650636500893E-10</v>
      </c>
      <c r="AA155" s="43">
        <f t="shared" si="77"/>
        <v>1.477912227895015E-2</v>
      </c>
    </row>
    <row r="156" spans="1:27">
      <c r="A156" s="74">
        <f t="shared" si="63"/>
        <v>148</v>
      </c>
      <c r="B156" s="40">
        <f t="shared" si="64"/>
        <v>1.477912227895015</v>
      </c>
      <c r="C156" s="51">
        <f t="shared" si="65"/>
        <v>2.3213996710688169E-18</v>
      </c>
      <c r="D156" s="34">
        <f t="shared" si="66"/>
        <v>94.213096737221406</v>
      </c>
      <c r="E156" s="34">
        <f t="shared" si="67"/>
        <v>120.57699221981336</v>
      </c>
      <c r="F156" s="14">
        <f t="shared" si="68"/>
        <v>0.72603365266903919</v>
      </c>
      <c r="G156" s="14">
        <f t="shared" si="59"/>
        <v>-1.5231295882468531E-2</v>
      </c>
      <c r="H156" s="15">
        <f t="shared" si="60"/>
        <v>942.13096737221406</v>
      </c>
      <c r="I156" s="15">
        <f t="shared" si="52"/>
        <v>32.522995098121562</v>
      </c>
      <c r="J156" s="34">
        <f t="shared" si="69"/>
        <v>94.200775977425877</v>
      </c>
      <c r="K156" s="34">
        <f t="shared" si="53"/>
        <v>1.28</v>
      </c>
      <c r="L156" s="34">
        <f t="shared" si="70"/>
        <v>1.2798325964820578</v>
      </c>
      <c r="M156" s="40">
        <f t="shared" si="61"/>
        <v>1.6740351794219954E-4</v>
      </c>
      <c r="N156" s="44">
        <f t="shared" si="54"/>
        <v>1E-4</v>
      </c>
      <c r="O156" s="44">
        <f t="shared" si="62"/>
        <v>1.6740351794219956E-8</v>
      </c>
      <c r="P156" s="14">
        <f t="shared" si="55"/>
        <v>115.06891017793595</v>
      </c>
      <c r="Q156" s="44">
        <f t="shared" si="71"/>
        <v>1.9262940369561448E-6</v>
      </c>
      <c r="R156" s="34">
        <f t="shared" si="72"/>
        <v>94.200957435818921</v>
      </c>
      <c r="S156" s="52">
        <f t="shared" si="56"/>
        <v>-5.4444637934424609E-4</v>
      </c>
      <c r="T156" s="34">
        <f t="shared" si="73"/>
        <v>94.212552290842055</v>
      </c>
      <c r="U156" s="14">
        <f t="shared" si="57"/>
        <v>1.2798424591265258</v>
      </c>
      <c r="V156">
        <f t="shared" si="74"/>
        <v>120.5772246044977</v>
      </c>
      <c r="W156">
        <f t="shared" si="58"/>
        <v>-1.6740351794219956E-8</v>
      </c>
      <c r="X156" s="44">
        <f t="shared" si="75"/>
        <v>2.3213996710688169E-20</v>
      </c>
      <c r="Y156" s="44">
        <f t="shared" si="76"/>
        <v>2.3238468433817161E-4</v>
      </c>
      <c r="Z156">
        <f>Y156/(H156*MPa_to_kPa)</f>
        <v>2.4665857761404187E-10</v>
      </c>
      <c r="AA156" s="43">
        <f t="shared" si="77"/>
        <v>1.4879122525608728E-2</v>
      </c>
    </row>
    <row r="157" spans="1:27">
      <c r="A157" s="74">
        <f t="shared" si="63"/>
        <v>149</v>
      </c>
      <c r="B157" s="40">
        <f t="shared" si="64"/>
        <v>1.4879122525608728</v>
      </c>
      <c r="C157" s="51">
        <f t="shared" si="65"/>
        <v>2.3213996710688169E-18</v>
      </c>
      <c r="D157" s="34">
        <f t="shared" si="66"/>
        <v>94.212552290842055</v>
      </c>
      <c r="E157" s="34">
        <f t="shared" si="67"/>
        <v>120.5772246044977</v>
      </c>
      <c r="F157" s="14">
        <f t="shared" si="68"/>
        <v>0.72603365266903919</v>
      </c>
      <c r="G157" s="14">
        <f t="shared" si="59"/>
        <v>-1.5231411460778662E-2</v>
      </c>
      <c r="H157" s="15">
        <f t="shared" si="60"/>
        <v>942.12552290842052</v>
      </c>
      <c r="I157" s="15">
        <f t="shared" si="52"/>
        <v>32.522807151566994</v>
      </c>
      <c r="J157" s="34">
        <f t="shared" si="69"/>
        <v>94.200957435818921</v>
      </c>
      <c r="K157" s="34">
        <f t="shared" si="53"/>
        <v>1.28</v>
      </c>
      <c r="L157" s="34">
        <f t="shared" si="70"/>
        <v>1.2798424591265258</v>
      </c>
      <c r="M157" s="40">
        <f t="shared" si="61"/>
        <v>1.5754087347419343E-4</v>
      </c>
      <c r="N157" s="44">
        <f t="shared" si="54"/>
        <v>1E-4</v>
      </c>
      <c r="O157" s="44">
        <f t="shared" si="62"/>
        <v>1.5754087347419343E-8</v>
      </c>
      <c r="P157" s="14">
        <f t="shared" si="55"/>
        <v>115.06891017793595</v>
      </c>
      <c r="Q157" s="44">
        <f t="shared" si="71"/>
        <v>1.8128056619155536E-6</v>
      </c>
      <c r="R157" s="34">
        <f t="shared" si="72"/>
        <v>94.201128203847915</v>
      </c>
      <c r="S157" s="52">
        <f t="shared" si="56"/>
        <v>-5.1236714464906086E-4</v>
      </c>
      <c r="T157" s="34">
        <f t="shared" si="73"/>
        <v>94.212039923697404</v>
      </c>
      <c r="U157" s="14">
        <f t="shared" si="57"/>
        <v>1.2798517407083403</v>
      </c>
      <c r="V157">
        <f t="shared" si="74"/>
        <v>120.57744329202777</v>
      </c>
      <c r="W157">
        <f t="shared" si="58"/>
        <v>-1.5754087347419343E-8</v>
      </c>
      <c r="X157" s="44">
        <f t="shared" si="75"/>
        <v>2.3213996710688169E-20</v>
      </c>
      <c r="Y157" s="44">
        <f t="shared" si="76"/>
        <v>2.1868753006515362E-4</v>
      </c>
      <c r="Z157">
        <f>Y157/(H157*MPa_to_kPa)</f>
        <v>2.3212143684426135E-10</v>
      </c>
      <c r="AA157" s="43">
        <f t="shared" si="77"/>
        <v>1.4979122757730164E-2</v>
      </c>
    </row>
    <row r="158" spans="1:27">
      <c r="A158" s="74">
        <f t="shared" si="63"/>
        <v>150</v>
      </c>
      <c r="B158" s="40">
        <f t="shared" si="64"/>
        <v>1.4979122757730163</v>
      </c>
      <c r="C158" s="51">
        <f t="shared" si="65"/>
        <v>2.3213996710688169E-18</v>
      </c>
      <c r="D158" s="34">
        <f t="shared" si="66"/>
        <v>94.212039923697404</v>
      </c>
      <c r="E158" s="34">
        <f t="shared" si="67"/>
        <v>120.57744329202777</v>
      </c>
      <c r="F158" s="14">
        <f t="shared" si="68"/>
        <v>0.72603365266903919</v>
      </c>
      <c r="G158" s="14">
        <f t="shared" si="59"/>
        <v>-1.5231520229709907E-2</v>
      </c>
      <c r="H158" s="15">
        <f t="shared" si="60"/>
        <v>942.12039923697398</v>
      </c>
      <c r="I158" s="15">
        <f t="shared" si="52"/>
        <v>32.522630278980159</v>
      </c>
      <c r="J158" s="34">
        <f t="shared" si="69"/>
        <v>94.201128203847915</v>
      </c>
      <c r="K158" s="34">
        <f t="shared" si="53"/>
        <v>1.28</v>
      </c>
      <c r="L158" s="34">
        <f t="shared" si="70"/>
        <v>1.2798517407083403</v>
      </c>
      <c r="M158" s="40">
        <f t="shared" si="61"/>
        <v>1.4825929165973584E-4</v>
      </c>
      <c r="N158" s="44">
        <f t="shared" si="54"/>
        <v>1E-4</v>
      </c>
      <c r="O158" s="44">
        <f t="shared" si="62"/>
        <v>1.4825929165973585E-8</v>
      </c>
      <c r="P158" s="14">
        <f t="shared" si="55"/>
        <v>115.06891017793595</v>
      </c>
      <c r="Q158" s="44">
        <f t="shared" si="71"/>
        <v>1.7060035115038552E-6</v>
      </c>
      <c r="R158" s="34">
        <f t="shared" si="72"/>
        <v>94.201288911303422</v>
      </c>
      <c r="S158" s="52">
        <f t="shared" si="56"/>
        <v>-4.8217821280730757E-4</v>
      </c>
      <c r="T158" s="34">
        <f t="shared" si="73"/>
        <v>94.211557745484598</v>
      </c>
      <c r="U158" s="14">
        <f t="shared" si="57"/>
        <v>1.2798604754612211</v>
      </c>
      <c r="V158">
        <f t="shared" si="74"/>
        <v>120.5776490900782</v>
      </c>
      <c r="W158">
        <f t="shared" si="58"/>
        <v>-1.4825929165973585E-8</v>
      </c>
      <c r="X158" s="44">
        <f t="shared" si="75"/>
        <v>2.3213996710688169E-20</v>
      </c>
      <c r="Y158" s="44">
        <f t="shared" si="76"/>
        <v>2.0579805043041688E-4</v>
      </c>
      <c r="Z158">
        <f>Y158/(H158*MPa_to_kPa)</f>
        <v>2.1844134846999738E-10</v>
      </c>
      <c r="AA158" s="43">
        <f t="shared" si="77"/>
        <v>1.5079122976171512E-2</v>
      </c>
    </row>
    <row r="159" spans="1:27">
      <c r="A159" s="74">
        <f t="shared" si="63"/>
        <v>151</v>
      </c>
      <c r="B159" s="40">
        <f t="shared" si="64"/>
        <v>1.5079122976171513</v>
      </c>
      <c r="C159" s="51">
        <f t="shared" si="65"/>
        <v>2.3213996710688169E-18</v>
      </c>
      <c r="D159" s="34">
        <f t="shared" si="66"/>
        <v>94.211557745484598</v>
      </c>
      <c r="E159" s="34">
        <f t="shared" si="67"/>
        <v>120.5776490900782</v>
      </c>
      <c r="F159" s="14">
        <f t="shared" si="68"/>
        <v>0.72603365266903919</v>
      </c>
      <c r="G159" s="14">
        <f t="shared" si="59"/>
        <v>-1.5231622590444482E-2</v>
      </c>
      <c r="H159" s="15">
        <f t="shared" si="60"/>
        <v>942.11557745484595</v>
      </c>
      <c r="I159" s="15">
        <f t="shared" si="52"/>
        <v>32.522463827815777</v>
      </c>
      <c r="J159" s="34">
        <f t="shared" si="69"/>
        <v>94.201288911303422</v>
      </c>
      <c r="K159" s="34">
        <f t="shared" si="53"/>
        <v>1.28</v>
      </c>
      <c r="L159" s="34">
        <f t="shared" si="70"/>
        <v>1.2798604754612211</v>
      </c>
      <c r="M159" s="40">
        <f t="shared" si="61"/>
        <v>1.3952453877896787E-4</v>
      </c>
      <c r="N159" s="44">
        <f t="shared" si="54"/>
        <v>1E-4</v>
      </c>
      <c r="O159" s="44">
        <f t="shared" si="62"/>
        <v>1.3952453877896787E-8</v>
      </c>
      <c r="P159" s="14">
        <f t="shared" si="55"/>
        <v>115.06891017793595</v>
      </c>
      <c r="Q159" s="44">
        <f t="shared" si="71"/>
        <v>1.6054936620374994E-6</v>
      </c>
      <c r="R159" s="34">
        <f t="shared" si="72"/>
        <v>94.201440150875726</v>
      </c>
      <c r="S159" s="52">
        <f t="shared" si="56"/>
        <v>-4.5376817655316619E-4</v>
      </c>
      <c r="T159" s="34">
        <f t="shared" si="73"/>
        <v>94.211103977308042</v>
      </c>
      <c r="U159" s="14">
        <f t="shared" si="57"/>
        <v>1.279868695601968</v>
      </c>
      <c r="V159">
        <f t="shared" si="74"/>
        <v>120.57784275865863</v>
      </c>
      <c r="W159">
        <f t="shared" si="58"/>
        <v>-1.3952453877896787E-8</v>
      </c>
      <c r="X159" s="44">
        <f t="shared" si="75"/>
        <v>2.3213996710688169E-20</v>
      </c>
      <c r="Y159" s="44">
        <f t="shared" si="76"/>
        <v>1.9366858043667889E-4</v>
      </c>
      <c r="Z159">
        <f>Y159/(H159*MPa_to_kPa)</f>
        <v>2.0556775099704908E-10</v>
      </c>
      <c r="AA159" s="43">
        <f t="shared" si="77"/>
        <v>1.5179123181739263E-2</v>
      </c>
    </row>
    <row r="160" spans="1:27">
      <c r="A160" s="74">
        <f t="shared" si="63"/>
        <v>152</v>
      </c>
      <c r="B160" s="40">
        <f t="shared" si="64"/>
        <v>1.5179123181739262</v>
      </c>
      <c r="C160" s="51">
        <f t="shared" si="65"/>
        <v>2.3213996710688169E-18</v>
      </c>
      <c r="D160" s="34">
        <f t="shared" si="66"/>
        <v>94.211103977308042</v>
      </c>
      <c r="E160" s="34">
        <f t="shared" si="67"/>
        <v>120.57784275865863</v>
      </c>
      <c r="F160" s="14">
        <f t="shared" si="68"/>
        <v>0.72603365266903919</v>
      </c>
      <c r="G160" s="14">
        <f t="shared" si="59"/>
        <v>-1.5231718920528176E-2</v>
      </c>
      <c r="H160" s="15">
        <f t="shared" si="60"/>
        <v>942.11103977308039</v>
      </c>
      <c r="I160" s="15">
        <f t="shared" si="52"/>
        <v>32.522307183987131</v>
      </c>
      <c r="J160" s="34">
        <f t="shared" si="69"/>
        <v>94.201440150875726</v>
      </c>
      <c r="K160" s="34">
        <f t="shared" si="53"/>
        <v>1.28</v>
      </c>
      <c r="L160" s="34">
        <f t="shared" si="70"/>
        <v>1.279868695601968</v>
      </c>
      <c r="M160" s="40">
        <f t="shared" si="61"/>
        <v>1.3130439803199501E-4</v>
      </c>
      <c r="N160" s="44">
        <f t="shared" si="54"/>
        <v>1E-4</v>
      </c>
      <c r="O160" s="44">
        <f t="shared" si="62"/>
        <v>1.3130439803199502E-8</v>
      </c>
      <c r="P160" s="14">
        <f t="shared" si="55"/>
        <v>115.06891017793595</v>
      </c>
      <c r="Q160" s="44">
        <f t="shared" si="71"/>
        <v>1.5109053983111585E-6</v>
      </c>
      <c r="R160" s="34">
        <f t="shared" si="72"/>
        <v>94.201582480340178</v>
      </c>
      <c r="S160" s="52">
        <f t="shared" si="56"/>
        <v>-4.2703219674050576E-4</v>
      </c>
      <c r="T160" s="34">
        <f t="shared" si="73"/>
        <v>94.210676945111302</v>
      </c>
      <c r="U160" s="14">
        <f t="shared" si="57"/>
        <v>1.2798764314492954</v>
      </c>
      <c r="V160">
        <f t="shared" si="74"/>
        <v>120.57802501293146</v>
      </c>
      <c r="W160">
        <f t="shared" si="58"/>
        <v>-1.3130439803199504E-8</v>
      </c>
      <c r="X160" s="44">
        <f t="shared" si="75"/>
        <v>2.3212342349463063E-20</v>
      </c>
      <c r="Y160" s="44">
        <f t="shared" si="76"/>
        <v>1.8225427282914097E-4</v>
      </c>
      <c r="Z160">
        <f>Y160/(H160*MPa_to_kPa)</f>
        <v>1.9345306989825665E-10</v>
      </c>
      <c r="AA160" s="43">
        <f t="shared" si="77"/>
        <v>1.5279123375192334E-2</v>
      </c>
    </row>
    <row r="161" spans="1:27">
      <c r="A161" s="74">
        <f t="shared" si="63"/>
        <v>153</v>
      </c>
      <c r="B161" s="40">
        <f t="shared" si="64"/>
        <v>1.5279123375192334</v>
      </c>
      <c r="C161" s="51">
        <f t="shared" si="65"/>
        <v>2.3212342349463063E-18</v>
      </c>
      <c r="D161" s="34">
        <f t="shared" si="66"/>
        <v>94.210676945111302</v>
      </c>
      <c r="E161" s="34">
        <f t="shared" si="67"/>
        <v>120.57802501293146</v>
      </c>
      <c r="F161" s="14">
        <f t="shared" si="68"/>
        <v>0.72603365266903919</v>
      </c>
      <c r="G161" s="14">
        <f t="shared" si="59"/>
        <v>-1.5231809575262987E-2</v>
      </c>
      <c r="H161" s="15">
        <f t="shared" si="60"/>
        <v>942.106769451113</v>
      </c>
      <c r="I161" s="15">
        <f t="shared" si="52"/>
        <v>32.522159769598659</v>
      </c>
      <c r="J161" s="34">
        <f t="shared" si="69"/>
        <v>94.201582480340178</v>
      </c>
      <c r="K161" s="34">
        <f t="shared" si="53"/>
        <v>1.28</v>
      </c>
      <c r="L161" s="34">
        <f t="shared" si="70"/>
        <v>1.2798764314492954</v>
      </c>
      <c r="M161" s="40">
        <f t="shared" si="61"/>
        <v>1.2356855070461137E-4</v>
      </c>
      <c r="N161" s="44">
        <f t="shared" si="54"/>
        <v>1E-4</v>
      </c>
      <c r="O161" s="44">
        <f t="shared" si="62"/>
        <v>1.2356855070461137E-8</v>
      </c>
      <c r="P161" s="14">
        <f t="shared" si="55"/>
        <v>115.06891017793595</v>
      </c>
      <c r="Q161" s="44">
        <f t="shared" si="71"/>
        <v>1.4218898461846649E-6</v>
      </c>
      <c r="R161" s="34">
        <f t="shared" si="72"/>
        <v>94.201716424613792</v>
      </c>
      <c r="S161" s="52">
        <f t="shared" si="56"/>
        <v>-4.0187161485131238E-4</v>
      </c>
      <c r="T161" s="34">
        <f t="shared" si="73"/>
        <v>94.210275073496447</v>
      </c>
      <c r="U161" s="14">
        <f t="shared" si="57"/>
        <v>1.2798837115356594</v>
      </c>
      <c r="V161">
        <f t="shared" si="74"/>
        <v>120.57819652586205</v>
      </c>
      <c r="W161">
        <f t="shared" si="58"/>
        <v>-1.2356855070461137E-8</v>
      </c>
      <c r="X161" s="44">
        <f t="shared" si="75"/>
        <v>2.3212342349463063E-20</v>
      </c>
      <c r="Y161" s="44">
        <f t="shared" si="76"/>
        <v>1.7151293059214368E-4</v>
      </c>
      <c r="Z161">
        <f>Y161/(H161*MPa_to_kPa)</f>
        <v>1.8205254027849726E-10</v>
      </c>
      <c r="AA161" s="43">
        <f t="shared" si="77"/>
        <v>1.5379123557244875E-2</v>
      </c>
    </row>
    <row r="162" spans="1:27">
      <c r="A162" s="74">
        <f t="shared" si="63"/>
        <v>154</v>
      </c>
      <c r="B162" s="40">
        <f t="shared" si="64"/>
        <v>1.5379123557244876</v>
      </c>
      <c r="C162" s="51">
        <f t="shared" si="65"/>
        <v>2.3212342349463063E-18</v>
      </c>
      <c r="D162" s="34">
        <f t="shared" si="66"/>
        <v>94.210275073496447</v>
      </c>
      <c r="E162" s="34">
        <f t="shared" si="67"/>
        <v>120.57819652586205</v>
      </c>
      <c r="F162" s="14">
        <f t="shared" si="68"/>
        <v>0.72603365266903919</v>
      </c>
      <c r="G162" s="14">
        <f t="shared" si="59"/>
        <v>-1.5231894889017678E-2</v>
      </c>
      <c r="H162" s="15">
        <f t="shared" si="60"/>
        <v>942.1027507349645</v>
      </c>
      <c r="I162" s="15">
        <f t="shared" si="52"/>
        <v>32.522021040812405</v>
      </c>
      <c r="J162" s="34">
        <f t="shared" si="69"/>
        <v>94.201716424613792</v>
      </c>
      <c r="K162" s="34">
        <f t="shared" si="53"/>
        <v>1.28</v>
      </c>
      <c r="L162" s="34">
        <f t="shared" si="70"/>
        <v>1.2798837115356594</v>
      </c>
      <c r="M162" s="40">
        <f t="shared" si="61"/>
        <v>1.1628846434064144E-4</v>
      </c>
      <c r="N162" s="44">
        <f t="shared" si="54"/>
        <v>1E-4</v>
      </c>
      <c r="O162" s="44">
        <f t="shared" si="62"/>
        <v>1.1628846434064145E-8</v>
      </c>
      <c r="P162" s="14">
        <f t="shared" si="55"/>
        <v>115.06891017793595</v>
      </c>
      <c r="Q162" s="44">
        <f t="shared" si="71"/>
        <v>1.3381186857943378E-6</v>
      </c>
      <c r="R162" s="34">
        <f t="shared" si="72"/>
        <v>94.201842477690775</v>
      </c>
      <c r="S162" s="52">
        <f t="shared" si="56"/>
        <v>-3.781935884090104E-4</v>
      </c>
      <c r="T162" s="34">
        <f t="shared" si="73"/>
        <v>94.209896879908044</v>
      </c>
      <c r="U162" s="14">
        <f t="shared" si="57"/>
        <v>1.2798905627124983</v>
      </c>
      <c r="V162">
        <f t="shared" si="74"/>
        <v>120.57835793071195</v>
      </c>
      <c r="W162">
        <f t="shared" si="58"/>
        <v>-1.1628846434064145E-8</v>
      </c>
      <c r="X162" s="44">
        <f t="shared" si="75"/>
        <v>2.3212342349463063E-20</v>
      </c>
      <c r="Y162" s="44">
        <f t="shared" si="76"/>
        <v>1.6140484989080051E-4</v>
      </c>
      <c r="Z162">
        <f>Y162/(H162*MPa_to_kPa)</f>
        <v>1.7132404057294537E-10</v>
      </c>
      <c r="AA162" s="43">
        <f t="shared" si="77"/>
        <v>1.5479123728568916E-2</v>
      </c>
    </row>
    <row r="163" spans="1:27">
      <c r="A163" s="74">
        <f t="shared" si="63"/>
        <v>155</v>
      </c>
      <c r="B163" s="40">
        <f t="shared" si="64"/>
        <v>1.5479123728568915</v>
      </c>
      <c r="C163" s="51">
        <f t="shared" si="65"/>
        <v>2.3212342349463063E-18</v>
      </c>
      <c r="D163" s="34">
        <f t="shared" si="66"/>
        <v>94.209896879908044</v>
      </c>
      <c r="E163" s="34">
        <f t="shared" si="67"/>
        <v>120.57835793071195</v>
      </c>
      <c r="F163" s="14">
        <f t="shared" si="68"/>
        <v>0.72603365266903919</v>
      </c>
      <c r="G163" s="14">
        <f t="shared" si="59"/>
        <v>-1.5231975176461129E-2</v>
      </c>
      <c r="H163" s="15">
        <f t="shared" si="60"/>
        <v>942.09896879908035</v>
      </c>
      <c r="I163" s="15">
        <f t="shared" si="52"/>
        <v>32.521890485840245</v>
      </c>
      <c r="J163" s="34">
        <f t="shared" si="69"/>
        <v>94.201842477690775</v>
      </c>
      <c r="K163" s="34">
        <f t="shared" si="53"/>
        <v>1.28</v>
      </c>
      <c r="L163" s="34">
        <f t="shared" si="70"/>
        <v>1.2798905627124983</v>
      </c>
      <c r="M163" s="40">
        <f t="shared" si="61"/>
        <v>1.0943728750167914E-4</v>
      </c>
      <c r="N163" s="44">
        <f t="shared" si="54"/>
        <v>1E-4</v>
      </c>
      <c r="O163" s="44">
        <f t="shared" si="62"/>
        <v>1.0943728750167915E-8</v>
      </c>
      <c r="P163" s="14">
        <f t="shared" si="55"/>
        <v>115.06891017793595</v>
      </c>
      <c r="Q163" s="44">
        <f t="shared" si="71"/>
        <v>1.259282940564767E-6</v>
      </c>
      <c r="R163" s="34">
        <f t="shared" si="72"/>
        <v>94.201961104463976</v>
      </c>
      <c r="S163" s="52">
        <f t="shared" si="56"/>
        <v>-3.5591074791970227E-4</v>
      </c>
      <c r="T163" s="34">
        <f t="shared" si="73"/>
        <v>94.20954096916013</v>
      </c>
      <c r="U163" s="14">
        <f t="shared" si="57"/>
        <v>1.2798970102492733</v>
      </c>
      <c r="V163">
        <f t="shared" si="74"/>
        <v>120.57850982338448</v>
      </c>
      <c r="W163">
        <f t="shared" si="58"/>
        <v>-1.0943728750167915E-8</v>
      </c>
      <c r="X163" s="44">
        <f t="shared" si="75"/>
        <v>2.3212342349463063E-20</v>
      </c>
      <c r="Y163" s="44">
        <f t="shared" si="76"/>
        <v>1.5189267253390426E-4</v>
      </c>
      <c r="Z163">
        <f>Y163/(H163*MPa_to_kPa)</f>
        <v>1.6122793630432062E-10</v>
      </c>
      <c r="AA163" s="43">
        <f t="shared" si="77"/>
        <v>1.5579123889796853E-2</v>
      </c>
    </row>
    <row r="164" spans="1:27">
      <c r="A164" s="74">
        <f t="shared" si="63"/>
        <v>156</v>
      </c>
      <c r="B164" s="40">
        <f t="shared" si="64"/>
        <v>1.5579123889796853</v>
      </c>
      <c r="C164" s="51">
        <f t="shared" si="65"/>
        <v>2.3212342349463063E-18</v>
      </c>
      <c r="D164" s="34">
        <f t="shared" si="66"/>
        <v>94.20954096916013</v>
      </c>
      <c r="E164" s="34">
        <f t="shared" si="67"/>
        <v>120.57850982338448</v>
      </c>
      <c r="F164" s="14">
        <f t="shared" si="68"/>
        <v>0.72603365266903919</v>
      </c>
      <c r="G164" s="14">
        <f t="shared" si="59"/>
        <v>-1.5232050733723006E-2</v>
      </c>
      <c r="H164" s="15">
        <f t="shared" si="60"/>
        <v>942.09540969160128</v>
      </c>
      <c r="I164" s="15">
        <f t="shared" si="52"/>
        <v>32.521767623054593</v>
      </c>
      <c r="J164" s="34">
        <f t="shared" si="69"/>
        <v>94.201961104463976</v>
      </c>
      <c r="K164" s="34">
        <f t="shared" si="53"/>
        <v>1.28</v>
      </c>
      <c r="L164" s="34">
        <f t="shared" si="70"/>
        <v>1.2798970102492733</v>
      </c>
      <c r="M164" s="40">
        <f t="shared" si="61"/>
        <v>1.0298975072675631E-4</v>
      </c>
      <c r="N164" s="44">
        <f t="shared" si="54"/>
        <v>1E-4</v>
      </c>
      <c r="O164" s="44">
        <f t="shared" si="62"/>
        <v>1.0298975072675632E-8</v>
      </c>
      <c r="P164" s="14">
        <f t="shared" si="55"/>
        <v>115.06891017793595</v>
      </c>
      <c r="Q164" s="44">
        <f t="shared" si="71"/>
        <v>1.1850918375625138E-6</v>
      </c>
      <c r="R164" s="34">
        <f t="shared" si="72"/>
        <v>94.202072742439157</v>
      </c>
      <c r="S164" s="52">
        <f t="shared" si="56"/>
        <v>-3.3494087406918871E-4</v>
      </c>
      <c r="T164" s="34">
        <f t="shared" si="73"/>
        <v>94.209206028286061</v>
      </c>
      <c r="U164" s="14">
        <f t="shared" si="57"/>
        <v>1.279903077926672</v>
      </c>
      <c r="V164">
        <f t="shared" si="74"/>
        <v>120.57865276463131</v>
      </c>
      <c r="W164">
        <f t="shared" si="58"/>
        <v>-1.0298975072675632E-8</v>
      </c>
      <c r="X164" s="44">
        <f t="shared" si="75"/>
        <v>2.3212342349463063E-20</v>
      </c>
      <c r="Y164" s="44">
        <f t="shared" si="76"/>
        <v>1.4294124683544851E-4</v>
      </c>
      <c r="Z164">
        <f>Y164/(H164*MPa_to_kPa)</f>
        <v>1.5172693271294135E-10</v>
      </c>
      <c r="AA164" s="43">
        <f t="shared" si="77"/>
        <v>1.5679124041523787E-2</v>
      </c>
    </row>
    <row r="165" spans="1:27">
      <c r="A165" s="74">
        <f t="shared" si="63"/>
        <v>157</v>
      </c>
      <c r="B165" s="40">
        <f t="shared" si="64"/>
        <v>1.5679124041523786</v>
      </c>
      <c r="C165" s="51">
        <f t="shared" si="65"/>
        <v>2.3212342349463063E-18</v>
      </c>
      <c r="D165" s="34">
        <f t="shared" si="66"/>
        <v>94.209206028286061</v>
      </c>
      <c r="E165" s="34">
        <f t="shared" si="67"/>
        <v>120.57865276463131</v>
      </c>
      <c r="F165" s="14">
        <f t="shared" si="68"/>
        <v>0.72603365266903919</v>
      </c>
      <c r="G165" s="14">
        <f t="shared" si="59"/>
        <v>-1.523212183948606E-2</v>
      </c>
      <c r="H165" s="15">
        <f t="shared" si="60"/>
        <v>942.09206028286064</v>
      </c>
      <c r="I165" s="15">
        <f t="shared" si="52"/>
        <v>32.521651999210533</v>
      </c>
      <c r="J165" s="34">
        <f t="shared" si="69"/>
        <v>94.202072742439157</v>
      </c>
      <c r="K165" s="34">
        <f t="shared" si="53"/>
        <v>1.28</v>
      </c>
      <c r="L165" s="34">
        <f t="shared" si="70"/>
        <v>1.279903077926672</v>
      </c>
      <c r="M165" s="40">
        <f t="shared" si="61"/>
        <v>9.6922073328009617E-5</v>
      </c>
      <c r="N165" s="44">
        <f t="shared" si="54"/>
        <v>1E-4</v>
      </c>
      <c r="O165" s="44">
        <f t="shared" si="62"/>
        <v>9.692207332800962E-9</v>
      </c>
      <c r="P165" s="14">
        <f t="shared" si="55"/>
        <v>115.06891017793595</v>
      </c>
      <c r="Q165" s="44">
        <f t="shared" si="71"/>
        <v>1.115271735004006E-6</v>
      </c>
      <c r="R165" s="34">
        <f t="shared" si="72"/>
        <v>94.202177803348263</v>
      </c>
      <c r="S165" s="52">
        <f t="shared" si="56"/>
        <v>-3.1520659398154939E-4</v>
      </c>
      <c r="T165" s="34">
        <f t="shared" si="73"/>
        <v>94.20889082169208</v>
      </c>
      <c r="U165" s="14">
        <f t="shared" si="57"/>
        <v>1.2799087881243238</v>
      </c>
      <c r="V165">
        <f t="shared" si="74"/>
        <v>120.57878728212864</v>
      </c>
      <c r="W165">
        <f t="shared" si="58"/>
        <v>-9.692207332800962E-9</v>
      </c>
      <c r="X165" s="44">
        <f t="shared" si="75"/>
        <v>2.3212342349463063E-20</v>
      </c>
      <c r="Y165" s="44">
        <f t="shared" si="76"/>
        <v>1.3451749732951157E-4</v>
      </c>
      <c r="Z165">
        <f>Y165/(H165*MPa_to_kPa)</f>
        <v>1.42785936747119E-10</v>
      </c>
      <c r="AA165" s="43">
        <f t="shared" si="77"/>
        <v>1.5779124184309722E-2</v>
      </c>
    </row>
    <row r="166" spans="1:27">
      <c r="A166" s="74">
        <f t="shared" si="63"/>
        <v>158</v>
      </c>
      <c r="B166" s="40">
        <f t="shared" si="64"/>
        <v>1.5779124184309723</v>
      </c>
      <c r="C166" s="51">
        <f t="shared" si="65"/>
        <v>2.3212342349463063E-18</v>
      </c>
      <c r="D166" s="34">
        <f t="shared" si="66"/>
        <v>94.20889082169208</v>
      </c>
      <c r="E166" s="34">
        <f t="shared" si="67"/>
        <v>120.57878728212864</v>
      </c>
      <c r="F166" s="14">
        <f t="shared" si="68"/>
        <v>0.72603365266903919</v>
      </c>
      <c r="G166" s="14">
        <f t="shared" si="59"/>
        <v>-1.5232188756014051E-2</v>
      </c>
      <c r="H166" s="15">
        <f t="shared" si="60"/>
        <v>942.0889082169208</v>
      </c>
      <c r="I166" s="15">
        <f t="shared" si="52"/>
        <v>32.521543187772778</v>
      </c>
      <c r="J166" s="34">
        <f t="shared" si="69"/>
        <v>94.202177803348263</v>
      </c>
      <c r="K166" s="34">
        <f t="shared" si="53"/>
        <v>1.28</v>
      </c>
      <c r="L166" s="34">
        <f t="shared" si="70"/>
        <v>1.2799087881243238</v>
      </c>
      <c r="M166" s="40">
        <f t="shared" si="61"/>
        <v>9.1211875676178167E-5</v>
      </c>
      <c r="N166" s="44">
        <f t="shared" si="54"/>
        <v>1E-4</v>
      </c>
      <c r="O166" s="44">
        <f t="shared" si="62"/>
        <v>9.1211875676178176E-9</v>
      </c>
      <c r="P166" s="14">
        <f t="shared" si="55"/>
        <v>115.06891017793595</v>
      </c>
      <c r="Q166" s="44">
        <f t="shared" si="71"/>
        <v>1.0495651129343207E-6</v>
      </c>
      <c r="R166" s="34">
        <f t="shared" si="72"/>
        <v>94.202276674667658</v>
      </c>
      <c r="S166" s="52">
        <f t="shared" si="56"/>
        <v>-2.9663509540405901E-4</v>
      </c>
      <c r="T166" s="34">
        <f t="shared" si="73"/>
        <v>94.20859418659667</v>
      </c>
      <c r="U166" s="14">
        <f t="shared" si="57"/>
        <v>1.2799141619033423</v>
      </c>
      <c r="V166">
        <f t="shared" si="74"/>
        <v>120.57891387242996</v>
      </c>
      <c r="W166">
        <f t="shared" si="58"/>
        <v>-9.1211875676178176E-9</v>
      </c>
      <c r="X166" s="44">
        <f t="shared" si="75"/>
        <v>2.3212342349463063E-20</v>
      </c>
      <c r="Y166" s="44">
        <f t="shared" si="76"/>
        <v>1.2659030132056159E-4</v>
      </c>
      <c r="Z166">
        <f>Y166/(H166*MPa_to_kPa)</f>
        <v>1.343719262762125E-10</v>
      </c>
      <c r="AA166" s="43">
        <f t="shared" si="77"/>
        <v>1.5879124318681648E-2</v>
      </c>
    </row>
    <row r="167" spans="1:27">
      <c r="A167" s="74">
        <f t="shared" si="63"/>
        <v>159</v>
      </c>
      <c r="B167" s="40">
        <f t="shared" si="64"/>
        <v>1.5879124318681648</v>
      </c>
      <c r="C167" s="51">
        <f t="shared" si="65"/>
        <v>2.3212342349463063E-18</v>
      </c>
      <c r="D167" s="34">
        <f t="shared" si="66"/>
        <v>94.20859418659667</v>
      </c>
      <c r="E167" s="34">
        <f t="shared" si="67"/>
        <v>120.57891387242996</v>
      </c>
      <c r="F167" s="14">
        <f t="shared" si="68"/>
        <v>0.72603365266903919</v>
      </c>
      <c r="G167" s="14">
        <f t="shared" si="59"/>
        <v>-1.5232251730119113E-2</v>
      </c>
      <c r="H167" s="15">
        <f t="shared" si="60"/>
        <v>942.08594186596667</v>
      </c>
      <c r="I167" s="15">
        <f t="shared" si="52"/>
        <v>32.521440787341334</v>
      </c>
      <c r="J167" s="34">
        <f t="shared" si="69"/>
        <v>94.202276674667658</v>
      </c>
      <c r="K167" s="34">
        <f t="shared" si="53"/>
        <v>1.28</v>
      </c>
      <c r="L167" s="34">
        <f t="shared" si="70"/>
        <v>1.2799141619033423</v>
      </c>
      <c r="M167" s="40">
        <f t="shared" si="61"/>
        <v>8.5838096657742113E-5</v>
      </c>
      <c r="N167" s="44">
        <f t="shared" si="54"/>
        <v>1E-4</v>
      </c>
      <c r="O167" s="44">
        <f t="shared" si="62"/>
        <v>8.5838096657742125E-9</v>
      </c>
      <c r="P167" s="14">
        <f t="shared" si="55"/>
        <v>115.06891017793595</v>
      </c>
      <c r="Q167" s="44">
        <f t="shared" si="71"/>
        <v>9.8772962341547122E-7</v>
      </c>
      <c r="R167" s="34">
        <f t="shared" si="72"/>
        <v>94.202369721046921</v>
      </c>
      <c r="S167" s="52">
        <f t="shared" si="56"/>
        <v>-2.7915785777528427E-4</v>
      </c>
      <c r="T167" s="34">
        <f t="shared" si="73"/>
        <v>94.208315028738895</v>
      </c>
      <c r="U167" s="14">
        <f t="shared" si="57"/>
        <v>1.2799192190840094</v>
      </c>
      <c r="V167">
        <f t="shared" si="74"/>
        <v>120.57903300280384</v>
      </c>
      <c r="W167">
        <f t="shared" si="58"/>
        <v>-8.5838096657742125E-9</v>
      </c>
      <c r="X167" s="44">
        <f t="shared" si="75"/>
        <v>2.3212342349463063E-20</v>
      </c>
      <c r="Y167" s="44">
        <f t="shared" si="76"/>
        <v>1.1913037387500935E-4</v>
      </c>
      <c r="Z167">
        <f>Y167/(H167*MPa_to_kPa)</f>
        <v>1.2645382823466269E-10</v>
      </c>
      <c r="AA167" s="43">
        <f t="shared" si="77"/>
        <v>1.5979124445135478E-2</v>
      </c>
    </row>
    <row r="168" spans="1:27">
      <c r="A168" s="74">
        <f t="shared" si="63"/>
        <v>160</v>
      </c>
      <c r="B168" s="40">
        <f t="shared" si="64"/>
        <v>1.5979124445135477</v>
      </c>
      <c r="C168" s="51">
        <f t="shared" si="65"/>
        <v>2.3212342349463063E-18</v>
      </c>
      <c r="D168" s="34">
        <f t="shared" si="66"/>
        <v>94.208315028738895</v>
      </c>
      <c r="E168" s="34">
        <f t="shared" si="67"/>
        <v>120.57903300280384</v>
      </c>
      <c r="F168" s="14">
        <f t="shared" si="68"/>
        <v>0.72603365266903919</v>
      </c>
      <c r="G168" s="14">
        <f t="shared" si="59"/>
        <v>-1.5232310994072129E-2</v>
      </c>
      <c r="H168" s="15">
        <f t="shared" si="60"/>
        <v>942.083150287389</v>
      </c>
      <c r="I168" s="15">
        <f t="shared" si="52"/>
        <v>32.521344420169953</v>
      </c>
      <c r="J168" s="34">
        <f t="shared" si="69"/>
        <v>94.202369721046921</v>
      </c>
      <c r="K168" s="34">
        <f t="shared" si="53"/>
        <v>1.28</v>
      </c>
      <c r="L168" s="34">
        <f t="shared" si="70"/>
        <v>1.2799192190840094</v>
      </c>
      <c r="M168" s="40">
        <f t="shared" si="61"/>
        <v>8.0780915990619206E-5</v>
      </c>
      <c r="N168" s="44">
        <f t="shared" si="54"/>
        <v>1E-4</v>
      </c>
      <c r="O168" s="44">
        <f t="shared" si="62"/>
        <v>8.0780915990619216E-9</v>
      </c>
      <c r="P168" s="14">
        <f t="shared" si="55"/>
        <v>115.06891017793595</v>
      </c>
      <c r="Q168" s="44">
        <f t="shared" si="71"/>
        <v>9.2953719662159522E-7</v>
      </c>
      <c r="R168" s="34">
        <f t="shared" si="72"/>
        <v>94.20245728565358</v>
      </c>
      <c r="S168" s="52">
        <f t="shared" si="56"/>
        <v>-2.6271039915077421E-4</v>
      </c>
      <c r="T168" s="34">
        <f t="shared" si="73"/>
        <v>94.208052318339739</v>
      </c>
      <c r="U168" s="14">
        <f t="shared" si="57"/>
        <v>1.2799239783188801</v>
      </c>
      <c r="V168">
        <f t="shared" si="74"/>
        <v>120.57914511296259</v>
      </c>
      <c r="W168">
        <f t="shared" si="58"/>
        <v>-8.0780915990619216E-9</v>
      </c>
      <c r="X168" s="44">
        <f t="shared" si="75"/>
        <v>2.3212342349463063E-20</v>
      </c>
      <c r="Y168" s="44">
        <f t="shared" si="76"/>
        <v>1.1211015875289831E-4</v>
      </c>
      <c r="Z168">
        <f>Y168/(H168*MPa_to_kPa)</f>
        <v>1.1900240304552557E-10</v>
      </c>
      <c r="AA168" s="43">
        <f t="shared" si="77"/>
        <v>1.6079124564137882E-2</v>
      </c>
    </row>
    <row r="169" spans="1:27">
      <c r="A169" s="74">
        <f t="shared" si="63"/>
        <v>161</v>
      </c>
      <c r="B169" s="40">
        <f t="shared" si="64"/>
        <v>1.6079124564137883</v>
      </c>
      <c r="C169" s="51">
        <f t="shared" si="65"/>
        <v>2.3212342349463063E-18</v>
      </c>
      <c r="D169" s="34">
        <f t="shared" si="66"/>
        <v>94.208052318339739</v>
      </c>
      <c r="E169" s="34">
        <f t="shared" si="67"/>
        <v>120.57914511296259</v>
      </c>
      <c r="F169" s="14">
        <f t="shared" si="68"/>
        <v>0.72603365266903919</v>
      </c>
      <c r="G169" s="14">
        <f t="shared" si="59"/>
        <v>-1.5232366766459454E-2</v>
      </c>
      <c r="H169" s="15">
        <f t="shared" si="60"/>
        <v>942.08052318339742</v>
      </c>
      <c r="I169" s="15">
        <f t="shared" si="52"/>
        <v>32.521253730771974</v>
      </c>
      <c r="J169" s="34">
        <f t="shared" si="69"/>
        <v>94.20245728565358</v>
      </c>
      <c r="K169" s="34">
        <f t="shared" si="53"/>
        <v>1.28</v>
      </c>
      <c r="L169" s="34">
        <f t="shared" si="70"/>
        <v>1.2799239783188801</v>
      </c>
      <c r="M169" s="40">
        <f t="shared" si="61"/>
        <v>7.6021681119975426E-5</v>
      </c>
      <c r="N169" s="44">
        <f t="shared" si="54"/>
        <v>1E-4</v>
      </c>
      <c r="O169" s="44">
        <f t="shared" si="62"/>
        <v>7.6021681119975432E-9</v>
      </c>
      <c r="P169" s="14">
        <f t="shared" si="55"/>
        <v>115.06891017793595</v>
      </c>
      <c r="Q169" s="44">
        <f t="shared" si="71"/>
        <v>8.7477319963701425E-7</v>
      </c>
      <c r="R169" s="34">
        <f t="shared" si="72"/>
        <v>94.20253969143856</v>
      </c>
      <c r="S169" s="52">
        <f t="shared" si="56"/>
        <v>-2.4723203807425583E-4</v>
      </c>
      <c r="T169" s="34">
        <f t="shared" si="73"/>
        <v>94.207805086301661</v>
      </c>
      <c r="U169" s="14">
        <f t="shared" si="57"/>
        <v>1.2799284571615803</v>
      </c>
      <c r="V169">
        <f t="shared" si="74"/>
        <v>120.57925061668897</v>
      </c>
      <c r="W169">
        <f t="shared" si="58"/>
        <v>-7.6021681119975432E-9</v>
      </c>
      <c r="X169" s="44">
        <f t="shared" si="75"/>
        <v>2.3212342349463063E-20</v>
      </c>
      <c r="Y169" s="44">
        <f t="shared" si="76"/>
        <v>1.0550372637396777E-4</v>
      </c>
      <c r="Z169">
        <f>Y169/(H169*MPa_to_kPa)</f>
        <v>1.1199013648797096E-10</v>
      </c>
      <c r="AA169" s="43">
        <f t="shared" si="77"/>
        <v>1.6179124676128018E-2</v>
      </c>
    </row>
    <row r="170" spans="1:27">
      <c r="A170" s="74">
        <f t="shared" si="63"/>
        <v>162</v>
      </c>
      <c r="B170" s="40">
        <f t="shared" si="64"/>
        <v>1.6179124676128018</v>
      </c>
      <c r="C170" s="51">
        <f t="shared" si="65"/>
        <v>2.3212342349463063E-18</v>
      </c>
      <c r="D170" s="34">
        <f t="shared" si="66"/>
        <v>94.207805086301661</v>
      </c>
      <c r="E170" s="34">
        <f t="shared" si="67"/>
        <v>120.57925061668897</v>
      </c>
      <c r="F170" s="14">
        <f t="shared" si="68"/>
        <v>0.72603365266903919</v>
      </c>
      <c r="G170" s="14">
        <f t="shared" si="59"/>
        <v>-1.5232419252989174E-2</v>
      </c>
      <c r="H170" s="15">
        <f t="shared" si="60"/>
        <v>942.07805086301664</v>
      </c>
      <c r="I170" s="15">
        <f t="shared" si="52"/>
        <v>32.52116838460843</v>
      </c>
      <c r="J170" s="34">
        <f t="shared" si="69"/>
        <v>94.20253969143856</v>
      </c>
      <c r="K170" s="34">
        <f t="shared" si="53"/>
        <v>1.28</v>
      </c>
      <c r="L170" s="34">
        <f t="shared" si="70"/>
        <v>1.2799284571615803</v>
      </c>
      <c r="M170" s="40">
        <f t="shared" si="61"/>
        <v>7.1542838419702548E-5</v>
      </c>
      <c r="N170" s="44">
        <f t="shared" si="54"/>
        <v>1E-4</v>
      </c>
      <c r="O170" s="44">
        <f t="shared" si="62"/>
        <v>7.1542838419702553E-9</v>
      </c>
      <c r="P170" s="14">
        <f t="shared" si="55"/>
        <v>115.06891017793595</v>
      </c>
      <c r="Q170" s="44">
        <f t="shared" si="71"/>
        <v>8.232356447991338E-7</v>
      </c>
      <c r="R170" s="34">
        <f t="shared" si="72"/>
        <v>94.202617242327065</v>
      </c>
      <c r="S170" s="52">
        <f t="shared" si="56"/>
        <v>-2.3266566949599801E-4</v>
      </c>
      <c r="T170" s="34">
        <f t="shared" si="73"/>
        <v>94.207572420632161</v>
      </c>
      <c r="U170" s="14">
        <f t="shared" si="57"/>
        <v>1.2799326721315516</v>
      </c>
      <c r="V170">
        <f t="shared" si="74"/>
        <v>120.57934990336639</v>
      </c>
      <c r="W170">
        <f t="shared" si="58"/>
        <v>-7.1542838419702553E-9</v>
      </c>
      <c r="X170" s="44">
        <f t="shared" si="75"/>
        <v>2.3212342349463063E-20</v>
      </c>
      <c r="Y170" s="44">
        <f t="shared" si="76"/>
        <v>9.9286677425425296E-5</v>
      </c>
      <c r="Z170">
        <f>Y170/(H170*MPa_to_kPa)</f>
        <v>1.0539113753310673E-10</v>
      </c>
      <c r="AA170" s="43">
        <f t="shared" si="77"/>
        <v>1.6279124781519154E-2</v>
      </c>
    </row>
    <row r="171" spans="1:27">
      <c r="A171" s="74">
        <f t="shared" si="63"/>
        <v>163</v>
      </c>
      <c r="B171" s="40">
        <f t="shared" si="64"/>
        <v>1.6279124781519154</v>
      </c>
      <c r="C171" s="51">
        <f t="shared" si="65"/>
        <v>2.3212342349463063E-18</v>
      </c>
      <c r="D171" s="34">
        <f t="shared" si="66"/>
        <v>94.207572420632161</v>
      </c>
      <c r="E171" s="34">
        <f t="shared" si="67"/>
        <v>120.57934990336639</v>
      </c>
      <c r="F171" s="14">
        <f t="shared" si="68"/>
        <v>0.72603365266903919</v>
      </c>
      <c r="G171" s="14">
        <f t="shared" si="59"/>
        <v>-1.5232468647249852E-2</v>
      </c>
      <c r="H171" s="15">
        <f t="shared" si="60"/>
        <v>942.07572420632152</v>
      </c>
      <c r="I171" s="15">
        <f t="shared" si="52"/>
        <v>32.521088066853352</v>
      </c>
      <c r="J171" s="34">
        <f t="shared" si="69"/>
        <v>94.202617242327065</v>
      </c>
      <c r="K171" s="34">
        <f t="shared" si="53"/>
        <v>1.28</v>
      </c>
      <c r="L171" s="34">
        <f t="shared" si="70"/>
        <v>1.2799326721315516</v>
      </c>
      <c r="M171" s="40">
        <f t="shared" si="61"/>
        <v>6.7327868448430195E-5</v>
      </c>
      <c r="N171" s="44">
        <f t="shared" si="54"/>
        <v>1E-4</v>
      </c>
      <c r="O171" s="44">
        <f t="shared" si="62"/>
        <v>6.7327868448430199E-9</v>
      </c>
      <c r="P171" s="14">
        <f t="shared" si="55"/>
        <v>115.06891017793595</v>
      </c>
      <c r="Q171" s="44">
        <f t="shared" si="71"/>
        <v>7.7473444469643025E-7</v>
      </c>
      <c r="R171" s="34">
        <f t="shared" si="72"/>
        <v>94.20269022433942</v>
      </c>
      <c r="S171" s="52">
        <f t="shared" si="56"/>
        <v>-2.1895755391649157E-4</v>
      </c>
      <c r="T171" s="34">
        <f t="shared" si="73"/>
        <v>94.207353463078249</v>
      </c>
      <c r="U171" s="14">
        <f t="shared" si="57"/>
        <v>1.2799366387749813</v>
      </c>
      <c r="V171">
        <f t="shared" si="74"/>
        <v>120.57944333941897</v>
      </c>
      <c r="W171">
        <f t="shared" si="58"/>
        <v>-6.7327868448430199E-9</v>
      </c>
      <c r="X171" s="44">
        <f t="shared" si="75"/>
        <v>2.3212342349463063E-20</v>
      </c>
      <c r="Y171" s="44">
        <f t="shared" si="76"/>
        <v>9.3436052580386786E-5</v>
      </c>
      <c r="Z171">
        <f>Y171/(H171*MPa_to_kPa)</f>
        <v>9.9181042648248516E-11</v>
      </c>
      <c r="AA171" s="43">
        <f t="shared" si="77"/>
        <v>1.6379124880700195E-2</v>
      </c>
    </row>
    <row r="172" spans="1:27">
      <c r="A172" s="74">
        <f t="shared" si="63"/>
        <v>164</v>
      </c>
      <c r="B172" s="40">
        <f t="shared" si="64"/>
        <v>1.6379124880700195</v>
      </c>
      <c r="C172" s="51">
        <f t="shared" si="65"/>
        <v>2.3212342349463063E-18</v>
      </c>
      <c r="D172" s="34">
        <f t="shared" si="66"/>
        <v>94.207353463078249</v>
      </c>
      <c r="E172" s="34">
        <f t="shared" si="67"/>
        <v>120.57944333941897</v>
      </c>
      <c r="F172" s="14">
        <f t="shared" si="68"/>
        <v>0.72603365266903919</v>
      </c>
      <c r="G172" s="14">
        <f t="shared" si="59"/>
        <v>-1.5232515131424573E-2</v>
      </c>
      <c r="H172" s="15">
        <f t="shared" si="60"/>
        <v>942.07353463078243</v>
      </c>
      <c r="I172" s="15">
        <f t="shared" si="52"/>
        <v>32.521012481232042</v>
      </c>
      <c r="J172" s="34">
        <f t="shared" si="69"/>
        <v>94.20269022433942</v>
      </c>
      <c r="K172" s="34">
        <f t="shared" si="53"/>
        <v>1.28</v>
      </c>
      <c r="L172" s="34">
        <f t="shared" si="70"/>
        <v>1.2799366387749813</v>
      </c>
      <c r="M172" s="40">
        <f t="shared" si="61"/>
        <v>6.3361225018709888E-5</v>
      </c>
      <c r="N172" s="44">
        <f t="shared" si="54"/>
        <v>1E-4</v>
      </c>
      <c r="O172" s="44">
        <f t="shared" si="62"/>
        <v>6.3361225018709889E-9</v>
      </c>
      <c r="P172" s="14">
        <f t="shared" si="55"/>
        <v>115.06891017793595</v>
      </c>
      <c r="Q172" s="44">
        <f t="shared" si="71"/>
        <v>7.2909071104419163E-7</v>
      </c>
      <c r="R172" s="34">
        <f t="shared" si="72"/>
        <v>94.202758906645826</v>
      </c>
      <c r="S172" s="52">
        <f t="shared" si="56"/>
        <v>-2.0605711896596162E-4</v>
      </c>
      <c r="T172" s="34">
        <f t="shared" si="73"/>
        <v>94.207147405959276</v>
      </c>
      <c r="U172" s="14">
        <f t="shared" si="57"/>
        <v>1.2799403717221438</v>
      </c>
      <c r="V172">
        <f t="shared" si="74"/>
        <v>120.5795312696663</v>
      </c>
      <c r="W172">
        <f t="shared" si="58"/>
        <v>-6.3361225018709889E-9</v>
      </c>
      <c r="X172" s="44">
        <f t="shared" si="75"/>
        <v>2.3212342349463063E-20</v>
      </c>
      <c r="Y172" s="44">
        <f t="shared" si="76"/>
        <v>8.7930247332224098E-5</v>
      </c>
      <c r="Z172">
        <f>Y172/(H172*MPa_to_kPa)</f>
        <v>9.3336925515783365E-11</v>
      </c>
      <c r="AA172" s="43">
        <f t="shared" si="77"/>
        <v>1.647912497403712E-2</v>
      </c>
    </row>
    <row r="173" spans="1:27">
      <c r="A173" s="74">
        <f t="shared" si="63"/>
        <v>165</v>
      </c>
      <c r="B173" s="40">
        <f t="shared" si="64"/>
        <v>1.647912497403712</v>
      </c>
      <c r="C173" s="51">
        <f t="shared" si="65"/>
        <v>2.3212342349463063E-18</v>
      </c>
      <c r="D173" s="34">
        <f t="shared" si="66"/>
        <v>94.207147405959276</v>
      </c>
      <c r="E173" s="34">
        <f t="shared" si="67"/>
        <v>120.5795312696663</v>
      </c>
      <c r="F173" s="14">
        <f t="shared" si="68"/>
        <v>0.72603365266903919</v>
      </c>
      <c r="G173" s="14">
        <f t="shared" si="59"/>
        <v>-1.5232558876962919E-2</v>
      </c>
      <c r="H173" s="15">
        <f t="shared" si="60"/>
        <v>942.07147405959279</v>
      </c>
      <c r="I173" s="15">
        <f t="shared" si="52"/>
        <v>32.520941348927693</v>
      </c>
      <c r="J173" s="34">
        <f t="shared" si="69"/>
        <v>94.202758906645826</v>
      </c>
      <c r="K173" s="34">
        <f t="shared" si="53"/>
        <v>1.28</v>
      </c>
      <c r="L173" s="34">
        <f t="shared" si="70"/>
        <v>1.2799403717221438</v>
      </c>
      <c r="M173" s="40">
        <f t="shared" si="61"/>
        <v>5.9628277856216272E-5</v>
      </c>
      <c r="N173" s="44">
        <f t="shared" si="54"/>
        <v>1E-4</v>
      </c>
      <c r="O173" s="44">
        <f t="shared" si="62"/>
        <v>5.9628277856216272E-9</v>
      </c>
      <c r="P173" s="14">
        <f t="shared" si="55"/>
        <v>115.06891017793595</v>
      </c>
      <c r="Q173" s="44">
        <f t="shared" si="71"/>
        <v>6.8613609487019575E-7</v>
      </c>
      <c r="R173" s="34">
        <f t="shared" si="72"/>
        <v>94.202823542558946</v>
      </c>
      <c r="S173" s="52">
        <f t="shared" si="56"/>
        <v>-1.9391677268995732E-4</v>
      </c>
      <c r="T173" s="34">
        <f t="shared" si="73"/>
        <v>94.206953489186589</v>
      </c>
      <c r="U173" s="14">
        <f t="shared" si="57"/>
        <v>1.27994388474136</v>
      </c>
      <c r="V173">
        <f t="shared" si="74"/>
        <v>120.57961401859811</v>
      </c>
      <c r="W173">
        <f t="shared" si="58"/>
        <v>-5.9628277856216272E-9</v>
      </c>
      <c r="X173" s="44">
        <f t="shared" si="75"/>
        <v>2.3212342349463063E-20</v>
      </c>
      <c r="Y173" s="44">
        <f t="shared" si="76"/>
        <v>8.2748931802711923E-5</v>
      </c>
      <c r="Z173">
        <f>Y173/(H173*MPa_to_kPa)</f>
        <v>8.7837212017606911E-11</v>
      </c>
      <c r="AA173" s="43">
        <f t="shared" si="77"/>
        <v>1.6579125061874332E-2</v>
      </c>
    </row>
    <row r="174" spans="1:27">
      <c r="A174" s="74">
        <f t="shared" si="63"/>
        <v>166</v>
      </c>
      <c r="B174" s="40">
        <f t="shared" si="64"/>
        <v>1.6579125061874331</v>
      </c>
      <c r="C174" s="51">
        <f t="shared" si="65"/>
        <v>2.3212342349463063E-18</v>
      </c>
      <c r="D174" s="34">
        <f t="shared" si="66"/>
        <v>94.206953489186589</v>
      </c>
      <c r="E174" s="34">
        <f t="shared" si="67"/>
        <v>120.57961401859811</v>
      </c>
      <c r="F174" s="14">
        <f t="shared" si="68"/>
        <v>0.72603365266903919</v>
      </c>
      <c r="G174" s="14">
        <f t="shared" si="59"/>
        <v>-1.5232600045213353E-2</v>
      </c>
      <c r="H174" s="15">
        <f t="shared" si="60"/>
        <v>942.06953489186583</v>
      </c>
      <c r="I174" s="15">
        <f t="shared" si="52"/>
        <v>32.520874407552604</v>
      </c>
      <c r="J174" s="34">
        <f t="shared" si="69"/>
        <v>94.202823542558946</v>
      </c>
      <c r="K174" s="34">
        <f t="shared" si="53"/>
        <v>1.28</v>
      </c>
      <c r="L174" s="34">
        <f t="shared" si="70"/>
        <v>1.27994388474136</v>
      </c>
      <c r="M174" s="40">
        <f t="shared" si="61"/>
        <v>5.6115258640021537E-5</v>
      </c>
      <c r="N174" s="44">
        <f t="shared" si="54"/>
        <v>1E-4</v>
      </c>
      <c r="O174" s="44">
        <f t="shared" si="62"/>
        <v>5.6115258640021539E-9</v>
      </c>
      <c r="P174" s="14">
        <f t="shared" si="55"/>
        <v>115.06891017793595</v>
      </c>
      <c r="Q174" s="44">
        <f t="shared" si="71"/>
        <v>6.4571216560602825E-7</v>
      </c>
      <c r="R174" s="34">
        <f t="shared" si="72"/>
        <v>94.202884370468126</v>
      </c>
      <c r="S174" s="52">
        <f t="shared" si="56"/>
        <v>-1.8249172785794716E-4</v>
      </c>
      <c r="T174" s="34">
        <f t="shared" si="73"/>
        <v>94.206770997458733</v>
      </c>
      <c r="U174" s="14">
        <f t="shared" si="57"/>
        <v>1.2799471907897821</v>
      </c>
      <c r="V174">
        <f t="shared" si="74"/>
        <v>120.57969189157363</v>
      </c>
      <c r="W174">
        <f t="shared" si="58"/>
        <v>-5.6115258640021539E-9</v>
      </c>
      <c r="X174" s="44">
        <f t="shared" si="75"/>
        <v>2.3212342349463063E-20</v>
      </c>
      <c r="Y174" s="44">
        <f t="shared" si="76"/>
        <v>7.7872975523973764E-5</v>
      </c>
      <c r="Z174">
        <f>Y174/(H174*MPa_to_kPa)</f>
        <v>8.2661600486754207E-11</v>
      </c>
      <c r="AA174" s="43">
        <f t="shared" si="77"/>
        <v>1.6679125144535931E-2</v>
      </c>
    </row>
    <row r="175" spans="1:27">
      <c r="A175" s="74">
        <f t="shared" si="63"/>
        <v>167</v>
      </c>
      <c r="B175" s="40">
        <f t="shared" si="64"/>
        <v>1.6679125144535931</v>
      </c>
      <c r="C175" s="51">
        <f t="shared" si="65"/>
        <v>2.3212342349463063E-18</v>
      </c>
      <c r="D175" s="34">
        <f t="shared" si="66"/>
        <v>94.206770997458733</v>
      </c>
      <c r="E175" s="34">
        <f t="shared" si="67"/>
        <v>120.57969189157363</v>
      </c>
      <c r="F175" s="14">
        <f t="shared" si="68"/>
        <v>0.72603365266903919</v>
      </c>
      <c r="G175" s="14">
        <f t="shared" si="59"/>
        <v>-1.523263878801834E-2</v>
      </c>
      <c r="H175" s="15">
        <f t="shared" si="60"/>
        <v>942.06770997458739</v>
      </c>
      <c r="I175" s="15">
        <f t="shared" si="52"/>
        <v>32.520811410179881</v>
      </c>
      <c r="J175" s="34">
        <f t="shared" si="69"/>
        <v>94.202884370468126</v>
      </c>
      <c r="K175" s="34">
        <f t="shared" si="53"/>
        <v>1.28</v>
      </c>
      <c r="L175" s="34">
        <f t="shared" si="70"/>
        <v>1.2799471907897821</v>
      </c>
      <c r="M175" s="40">
        <f t="shared" si="61"/>
        <v>5.2809210217885649E-5</v>
      </c>
      <c r="N175" s="44">
        <f t="shared" si="54"/>
        <v>1E-4</v>
      </c>
      <c r="O175" s="44">
        <f t="shared" si="62"/>
        <v>5.2809210217885651E-9</v>
      </c>
      <c r="P175" s="14">
        <f t="shared" si="55"/>
        <v>115.06891017793595</v>
      </c>
      <c r="Q175" s="44">
        <f t="shared" si="71"/>
        <v>6.0766982671296208E-7</v>
      </c>
      <c r="R175" s="34">
        <f t="shared" si="72"/>
        <v>94.20294161471854</v>
      </c>
      <c r="S175" s="52">
        <f t="shared" si="56"/>
        <v>-1.7173983662164036E-4</v>
      </c>
      <c r="T175" s="34">
        <f t="shared" si="73"/>
        <v>94.206599257622116</v>
      </c>
      <c r="U175" s="14">
        <f t="shared" si="57"/>
        <v>1.2799503020611855</v>
      </c>
      <c r="V175">
        <f t="shared" si="74"/>
        <v>120.57976517595048</v>
      </c>
      <c r="W175">
        <f t="shared" si="58"/>
        <v>-5.2809210217885651E-9</v>
      </c>
      <c r="X175" s="44">
        <f t="shared" si="75"/>
        <v>2.3212342349463063E-20</v>
      </c>
      <c r="Y175" s="44">
        <f t="shared" si="76"/>
        <v>7.3284376853166577E-5</v>
      </c>
      <c r="Z175">
        <f>Y175/(H175*MPa_to_kPa)</f>
        <v>7.779098686562927E-11</v>
      </c>
      <c r="AA175" s="43">
        <f t="shared" si="77"/>
        <v>1.677912522232692E-2</v>
      </c>
    </row>
    <row r="176" spans="1:27">
      <c r="A176" s="74">
        <f t="shared" si="63"/>
        <v>168</v>
      </c>
      <c r="B176" s="40">
        <f t="shared" si="64"/>
        <v>1.677912522232692</v>
      </c>
      <c r="C176" s="51">
        <f t="shared" si="65"/>
        <v>2.3212342349463063E-18</v>
      </c>
      <c r="D176" s="34">
        <f t="shared" si="66"/>
        <v>94.206599257622116</v>
      </c>
      <c r="E176" s="34">
        <f t="shared" si="67"/>
        <v>120.57976517595048</v>
      </c>
      <c r="F176" s="14">
        <f t="shared" si="68"/>
        <v>0.72603365266903919</v>
      </c>
      <c r="G176" s="14">
        <f t="shared" si="59"/>
        <v>-1.5232675248274409E-2</v>
      </c>
      <c r="H176" s="15">
        <f t="shared" si="60"/>
        <v>942.06599257622111</v>
      </c>
      <c r="I176" s="15">
        <f t="shared" si="52"/>
        <v>32.520752124432377</v>
      </c>
      <c r="J176" s="34">
        <f t="shared" si="69"/>
        <v>94.20294161471854</v>
      </c>
      <c r="K176" s="34">
        <f t="shared" si="53"/>
        <v>1.28</v>
      </c>
      <c r="L176" s="34">
        <f t="shared" si="70"/>
        <v>1.2799503020611855</v>
      </c>
      <c r="M176" s="40">
        <f t="shared" si="61"/>
        <v>4.9697938814485809E-5</v>
      </c>
      <c r="N176" s="44">
        <f t="shared" si="54"/>
        <v>1E-4</v>
      </c>
      <c r="O176" s="44">
        <f t="shared" si="62"/>
        <v>4.969793881448581E-9</v>
      </c>
      <c r="P176" s="14">
        <f t="shared" si="55"/>
        <v>115.06891017793595</v>
      </c>
      <c r="Q176" s="44">
        <f t="shared" si="71"/>
        <v>5.7186876574726238E-7</v>
      </c>
      <c r="R176" s="34">
        <f t="shared" si="72"/>
        <v>94.202995486438482</v>
      </c>
      <c r="S176" s="52">
        <f t="shared" si="56"/>
        <v>-1.6162143492810997E-4</v>
      </c>
      <c r="T176" s="34">
        <f t="shared" si="73"/>
        <v>94.206437636187189</v>
      </c>
      <c r="U176" s="14">
        <f t="shared" si="57"/>
        <v>1.2799532300309404</v>
      </c>
      <c r="V176">
        <f t="shared" si="74"/>
        <v>120.57983414214614</v>
      </c>
      <c r="W176">
        <f t="shared" si="58"/>
        <v>-4.969793881448581E-9</v>
      </c>
      <c r="X176" s="44">
        <f t="shared" si="75"/>
        <v>2.3212342349463063E-20</v>
      </c>
      <c r="Y176" s="44">
        <f t="shared" si="76"/>
        <v>6.8966195655661977E-5</v>
      </c>
      <c r="Z176">
        <f>Y176/(H176*MPa_to_kPa)</f>
        <v>7.3207393323968259E-11</v>
      </c>
      <c r="AA176" s="43">
        <f t="shared" si="77"/>
        <v>1.6879125295534314E-2</v>
      </c>
    </row>
    <row r="177" spans="1:27">
      <c r="A177" s="74">
        <f t="shared" si="63"/>
        <v>169</v>
      </c>
      <c r="B177" s="40">
        <f t="shared" si="64"/>
        <v>1.6879125295534314</v>
      </c>
      <c r="C177" s="51">
        <f t="shared" si="65"/>
        <v>2.3212342349463063E-18</v>
      </c>
      <c r="D177" s="34">
        <f t="shared" si="66"/>
        <v>94.206437636187189</v>
      </c>
      <c r="E177" s="34">
        <f t="shared" si="67"/>
        <v>120.57983414214614</v>
      </c>
      <c r="F177" s="14">
        <f t="shared" si="68"/>
        <v>0.72603365266903919</v>
      </c>
      <c r="G177" s="14">
        <f t="shared" si="59"/>
        <v>-1.5232709560459219E-2</v>
      </c>
      <c r="H177" s="15">
        <f t="shared" si="60"/>
        <v>942.06437636187195</v>
      </c>
      <c r="I177" s="15">
        <f t="shared" si="52"/>
        <v>32.520696331625246</v>
      </c>
      <c r="J177" s="34">
        <f t="shared" si="69"/>
        <v>94.202995486438482</v>
      </c>
      <c r="K177" s="34">
        <f t="shared" si="53"/>
        <v>1.28</v>
      </c>
      <c r="L177" s="34">
        <f t="shared" si="70"/>
        <v>1.2799532300309404</v>
      </c>
      <c r="M177" s="40">
        <f t="shared" si="61"/>
        <v>4.6769969059612393E-5</v>
      </c>
      <c r="N177" s="44">
        <f t="shared" si="54"/>
        <v>1E-4</v>
      </c>
      <c r="O177" s="44">
        <f t="shared" si="62"/>
        <v>4.6769969059612393E-9</v>
      </c>
      <c r="P177" s="14">
        <f t="shared" si="55"/>
        <v>115.06891017793595</v>
      </c>
      <c r="Q177" s="44">
        <f t="shared" si="71"/>
        <v>5.3817693687453819E-7</v>
      </c>
      <c r="R177" s="34">
        <f t="shared" si="72"/>
        <v>94.203046184318026</v>
      </c>
      <c r="S177" s="52">
        <f t="shared" si="56"/>
        <v>-1.5209919612271629E-4</v>
      </c>
      <c r="T177" s="34">
        <f t="shared" si="73"/>
        <v>94.206285536991061</v>
      </c>
      <c r="U177" s="14">
        <f t="shared" si="57"/>
        <v>1.27995598549834</v>
      </c>
      <c r="V177">
        <f t="shared" si="74"/>
        <v>120.5798990446374</v>
      </c>
      <c r="W177">
        <f t="shared" si="58"/>
        <v>-4.6769969059612393E-9</v>
      </c>
      <c r="X177" s="44">
        <f t="shared" si="75"/>
        <v>2.3212342349463063E-20</v>
      </c>
      <c r="Y177" s="44">
        <f t="shared" si="76"/>
        <v>6.4902491260454553E-5</v>
      </c>
      <c r="Z177">
        <f>Y177/(H177*MPa_to_kPa)</f>
        <v>6.8893902464605867E-11</v>
      </c>
      <c r="AA177" s="43">
        <f t="shared" si="77"/>
        <v>1.6979125364428218E-2</v>
      </c>
    </row>
    <row r="178" spans="1:27">
      <c r="A178" s="74">
        <f t="shared" si="63"/>
        <v>170</v>
      </c>
      <c r="B178" s="40">
        <f t="shared" si="64"/>
        <v>1.6979125364428218</v>
      </c>
      <c r="C178" s="51">
        <f t="shared" si="65"/>
        <v>2.3212342349463063E-18</v>
      </c>
      <c r="D178" s="34">
        <f t="shared" si="66"/>
        <v>94.206285536991061</v>
      </c>
      <c r="E178" s="34">
        <f t="shared" si="67"/>
        <v>120.5798990446374</v>
      </c>
      <c r="F178" s="14">
        <f t="shared" si="68"/>
        <v>0.72603365266903919</v>
      </c>
      <c r="G178" s="14">
        <f t="shared" si="59"/>
        <v>-1.5232741851127567E-2</v>
      </c>
      <c r="H178" s="15">
        <f t="shared" si="60"/>
        <v>942.06285536991061</v>
      </c>
      <c r="I178" s="15">
        <f t="shared" si="52"/>
        <v>32.520643825959034</v>
      </c>
      <c r="J178" s="34">
        <f t="shared" si="69"/>
        <v>94.203046184318026</v>
      </c>
      <c r="K178" s="34">
        <f t="shared" si="53"/>
        <v>1.28</v>
      </c>
      <c r="L178" s="34">
        <f t="shared" si="70"/>
        <v>1.27995598549834</v>
      </c>
      <c r="M178" s="40">
        <f t="shared" si="61"/>
        <v>4.401450166002796E-5</v>
      </c>
      <c r="N178" s="44">
        <f t="shared" si="54"/>
        <v>1E-4</v>
      </c>
      <c r="O178" s="44">
        <f t="shared" si="62"/>
        <v>4.4014501660027962E-9</v>
      </c>
      <c r="P178" s="14">
        <f t="shared" si="55"/>
        <v>115.06891017793595</v>
      </c>
      <c r="Q178" s="44">
        <f t="shared" si="71"/>
        <v>5.0647007380443705E-7</v>
      </c>
      <c r="R178" s="34">
        <f t="shared" si="72"/>
        <v>94.20309389534178</v>
      </c>
      <c r="S178" s="52">
        <f t="shared" si="56"/>
        <v>-1.4313799316628518E-4</v>
      </c>
      <c r="T178" s="34">
        <f t="shared" si="73"/>
        <v>94.206142398997898</v>
      </c>
      <c r="U178" s="14">
        <f t="shared" si="57"/>
        <v>1.2799585786264314</v>
      </c>
      <c r="V178">
        <f t="shared" si="74"/>
        <v>120.57996012290054</v>
      </c>
      <c r="W178">
        <f t="shared" si="58"/>
        <v>-4.4014501660027953E-9</v>
      </c>
      <c r="X178" s="44">
        <f t="shared" si="75"/>
        <v>2.3213169530075616E-20</v>
      </c>
      <c r="Y178" s="44">
        <f t="shared" si="76"/>
        <v>6.107826314405429E-5</v>
      </c>
      <c r="Z178">
        <f>Y178/(H178*MPa_to_kPa)</f>
        <v>6.4834594417875955E-11</v>
      </c>
      <c r="AA178" s="43">
        <f t="shared" si="77"/>
        <v>1.7079125429262813E-2</v>
      </c>
    </row>
    <row r="179" spans="1:27">
      <c r="A179" s="74">
        <f t="shared" si="63"/>
        <v>171</v>
      </c>
      <c r="B179" s="40">
        <f t="shared" si="64"/>
        <v>1.7079125429262814</v>
      </c>
      <c r="C179" s="51">
        <f t="shared" si="65"/>
        <v>2.3213169530075616E-18</v>
      </c>
      <c r="D179" s="34">
        <f t="shared" si="66"/>
        <v>94.206142398997898</v>
      </c>
      <c r="E179" s="34">
        <f t="shared" si="67"/>
        <v>120.57996012290054</v>
      </c>
      <c r="F179" s="14">
        <f t="shared" si="68"/>
        <v>0.72603365266903919</v>
      </c>
      <c r="G179" s="14">
        <f t="shared" si="59"/>
        <v>-1.5232772239378167E-2</v>
      </c>
      <c r="H179" s="15">
        <f t="shared" si="60"/>
        <v>942.06142398997895</v>
      </c>
      <c r="I179" s="15">
        <f t="shared" si="52"/>
        <v>32.520594413760392</v>
      </c>
      <c r="J179" s="34">
        <f t="shared" si="69"/>
        <v>94.20309389534178</v>
      </c>
      <c r="K179" s="34">
        <f t="shared" si="53"/>
        <v>1.28</v>
      </c>
      <c r="L179" s="34">
        <f t="shared" si="70"/>
        <v>1.2799585786264314</v>
      </c>
      <c r="M179" s="40">
        <f t="shared" si="61"/>
        <v>4.1421373568661934E-5</v>
      </c>
      <c r="N179" s="44">
        <f t="shared" si="54"/>
        <v>1E-4</v>
      </c>
      <c r="O179" s="44">
        <f t="shared" si="62"/>
        <v>4.1421373568661937E-9</v>
      </c>
      <c r="P179" s="14">
        <f t="shared" si="55"/>
        <v>115.06891017793595</v>
      </c>
      <c r="Q179" s="44">
        <f t="shared" si="71"/>
        <v>4.7663123146190905E-7</v>
      </c>
      <c r="R179" s="34">
        <f t="shared" si="72"/>
        <v>94.203138795478424</v>
      </c>
      <c r="S179" s="52">
        <f t="shared" si="56"/>
        <v>-1.3470476898873096E-4</v>
      </c>
      <c r="T179" s="34">
        <f t="shared" si="73"/>
        <v>94.206007694228916</v>
      </c>
      <c r="U179" s="14">
        <f t="shared" si="57"/>
        <v>1.2799610189794994</v>
      </c>
      <c r="V179">
        <f t="shared" si="74"/>
        <v>120.58001760229581</v>
      </c>
      <c r="W179">
        <f t="shared" si="58"/>
        <v>-4.1421373568661937E-9</v>
      </c>
      <c r="X179" s="44">
        <f t="shared" si="75"/>
        <v>2.3213169530075616E-20</v>
      </c>
      <c r="Y179" s="44">
        <f t="shared" si="76"/>
        <v>5.7479395266568645E-5</v>
      </c>
      <c r="Z179">
        <f>Y179/(H179*MPa_to_kPa)</f>
        <v>6.1014487806030861E-11</v>
      </c>
      <c r="AA179" s="43">
        <f t="shared" si="77"/>
        <v>1.7179125490277301E-2</v>
      </c>
    </row>
    <row r="180" spans="1:27">
      <c r="A180" s="74">
        <f t="shared" si="63"/>
        <v>172</v>
      </c>
      <c r="B180" s="40">
        <f t="shared" si="64"/>
        <v>1.7179125490277301</v>
      </c>
      <c r="C180" s="51">
        <f t="shared" si="65"/>
        <v>2.3213169530075616E-18</v>
      </c>
      <c r="D180" s="34">
        <f t="shared" si="66"/>
        <v>94.206007694228916</v>
      </c>
      <c r="E180" s="34">
        <f t="shared" si="67"/>
        <v>120.58001760229581</v>
      </c>
      <c r="F180" s="14">
        <f t="shared" si="68"/>
        <v>0.72603365266903919</v>
      </c>
      <c r="G180" s="14">
        <f t="shared" si="59"/>
        <v>-1.5232800837292946E-2</v>
      </c>
      <c r="H180" s="15">
        <f t="shared" si="60"/>
        <v>942.06007694228913</v>
      </c>
      <c r="I180" s="15">
        <f t="shared" si="52"/>
        <v>32.520547912767512</v>
      </c>
      <c r="J180" s="34">
        <f t="shared" si="69"/>
        <v>94.203138795478424</v>
      </c>
      <c r="K180" s="34">
        <f t="shared" si="53"/>
        <v>1.28</v>
      </c>
      <c r="L180" s="34">
        <f t="shared" si="70"/>
        <v>1.2799610189794994</v>
      </c>
      <c r="M180" s="40">
        <f t="shared" si="61"/>
        <v>3.898102050059471E-5</v>
      </c>
      <c r="N180" s="44">
        <f t="shared" si="54"/>
        <v>1E-4</v>
      </c>
      <c r="O180" s="44">
        <f t="shared" si="62"/>
        <v>3.8981020500594708E-9</v>
      </c>
      <c r="P180" s="14">
        <f t="shared" si="55"/>
        <v>115.06891017793595</v>
      </c>
      <c r="Q180" s="44">
        <f t="shared" si="71"/>
        <v>4.4855035466272122E-7</v>
      </c>
      <c r="R180" s="34">
        <f t="shared" si="72"/>
        <v>94.203181050329732</v>
      </c>
      <c r="S180" s="52">
        <f t="shared" si="56"/>
        <v>-1.2676841448781628E-4</v>
      </c>
      <c r="T180" s="34">
        <f t="shared" si="73"/>
        <v>94.205880925814427</v>
      </c>
      <c r="U180" s="14">
        <f t="shared" si="57"/>
        <v>1.2799633155583454</v>
      </c>
      <c r="V180">
        <f t="shared" si="74"/>
        <v>120.58007169490013</v>
      </c>
      <c r="W180">
        <f t="shared" si="58"/>
        <v>-3.8981020500594708E-9</v>
      </c>
      <c r="X180" s="44">
        <f t="shared" si="75"/>
        <v>2.3213169530075616E-20</v>
      </c>
      <c r="Y180" s="44">
        <f t="shared" si="76"/>
        <v>5.4092604315769677E-5</v>
      </c>
      <c r="Z180">
        <f>Y180/(H180*MPa_to_kPa)</f>
        <v>5.7419484849991585E-11</v>
      </c>
      <c r="AA180" s="43">
        <f t="shared" si="77"/>
        <v>1.7279125547696787E-2</v>
      </c>
    </row>
    <row r="181" spans="1:27">
      <c r="A181" s="74">
        <f t="shared" si="63"/>
        <v>173</v>
      </c>
      <c r="B181" s="40">
        <f t="shared" si="64"/>
        <v>1.7279125547696788</v>
      </c>
      <c r="C181" s="51">
        <f t="shared" si="65"/>
        <v>2.3213169530075616E-18</v>
      </c>
      <c r="D181" s="34">
        <f t="shared" si="66"/>
        <v>94.205880925814427</v>
      </c>
      <c r="E181" s="34">
        <f t="shared" si="67"/>
        <v>120.58007169490013</v>
      </c>
      <c r="F181" s="14">
        <f t="shared" si="68"/>
        <v>0.72603365266903919</v>
      </c>
      <c r="G181" s="14">
        <f t="shared" si="59"/>
        <v>-1.5232827750350442E-2</v>
      </c>
      <c r="H181" s="15">
        <f t="shared" si="60"/>
        <v>942.05880925814427</v>
      </c>
      <c r="I181" s="15">
        <f t="shared" si="52"/>
        <v>32.520504151457608</v>
      </c>
      <c r="J181" s="34">
        <f t="shared" si="69"/>
        <v>94.203181050329732</v>
      </c>
      <c r="K181" s="34">
        <f t="shared" si="53"/>
        <v>1.28</v>
      </c>
      <c r="L181" s="34">
        <f t="shared" si="70"/>
        <v>1.2799633155583454</v>
      </c>
      <c r="M181" s="40">
        <f t="shared" si="61"/>
        <v>3.6684441654610822E-5</v>
      </c>
      <c r="N181" s="44">
        <f t="shared" si="54"/>
        <v>1E-4</v>
      </c>
      <c r="O181" s="44">
        <f t="shared" si="62"/>
        <v>3.6684441654610825E-9</v>
      </c>
      <c r="P181" s="14">
        <f t="shared" si="55"/>
        <v>115.06891017793595</v>
      </c>
      <c r="Q181" s="44">
        <f t="shared" si="71"/>
        <v>4.2212387216821448E-7</v>
      </c>
      <c r="R181" s="34">
        <f t="shared" si="72"/>
        <v>94.203220815741275</v>
      </c>
      <c r="S181" s="52">
        <f t="shared" si="56"/>
        <v>-1.1929965371226757E-4</v>
      </c>
      <c r="T181" s="34">
        <f t="shared" si="73"/>
        <v>94.205761626160708</v>
      </c>
      <c r="U181" s="14">
        <f t="shared" si="57"/>
        <v>1.2799654768334829</v>
      </c>
      <c r="V181">
        <f t="shared" si="74"/>
        <v>120.58012260029022</v>
      </c>
      <c r="W181">
        <f t="shared" si="58"/>
        <v>-3.6684441654610825E-9</v>
      </c>
      <c r="X181" s="44">
        <f t="shared" si="75"/>
        <v>2.3213169530075616E-20</v>
      </c>
      <c r="Y181" s="44">
        <f t="shared" si="76"/>
        <v>5.0905390097000236E-5</v>
      </c>
      <c r="Z181">
        <f>Y181/(H181*MPa_to_kPa)</f>
        <v>5.4036318748600621E-11</v>
      </c>
      <c r="AA181" s="43">
        <f t="shared" si="77"/>
        <v>1.7379125601733107E-2</v>
      </c>
    </row>
    <row r="182" spans="1:27">
      <c r="A182" s="74">
        <f t="shared" si="63"/>
        <v>174</v>
      </c>
      <c r="B182" s="40">
        <f t="shared" si="64"/>
        <v>1.7379125601733107</v>
      </c>
      <c r="C182" s="51">
        <f t="shared" si="65"/>
        <v>2.3213169530075616E-18</v>
      </c>
      <c r="D182" s="34">
        <f t="shared" si="66"/>
        <v>94.205761626160708</v>
      </c>
      <c r="E182" s="34">
        <f t="shared" si="67"/>
        <v>120.58012260029022</v>
      </c>
      <c r="F182" s="14">
        <f t="shared" si="68"/>
        <v>0.72603365266903919</v>
      </c>
      <c r="G182" s="14">
        <f t="shared" si="59"/>
        <v>-1.5232853077814846E-2</v>
      </c>
      <c r="H182" s="15">
        <f t="shared" si="60"/>
        <v>942.05761626160711</v>
      </c>
      <c r="I182" s="15">
        <f t="shared" si="52"/>
        <v>32.520462968414193</v>
      </c>
      <c r="J182" s="34">
        <f t="shared" si="69"/>
        <v>94.203220815741275</v>
      </c>
      <c r="K182" s="34">
        <f t="shared" si="53"/>
        <v>1.28</v>
      </c>
      <c r="L182" s="34">
        <f t="shared" si="70"/>
        <v>1.2799654768334829</v>
      </c>
      <c r="M182" s="40">
        <f t="shared" si="61"/>
        <v>3.4523166517086423E-5</v>
      </c>
      <c r="N182" s="44">
        <f t="shared" si="54"/>
        <v>1E-4</v>
      </c>
      <c r="O182" s="44">
        <f t="shared" si="62"/>
        <v>3.4523166517086426E-9</v>
      </c>
      <c r="P182" s="14">
        <f t="shared" si="55"/>
        <v>115.06891017793595</v>
      </c>
      <c r="Q182" s="44">
        <f t="shared" si="71"/>
        <v>3.9725431470125436E-7</v>
      </c>
      <c r="R182" s="34">
        <f t="shared" si="72"/>
        <v>94.203258238377217</v>
      </c>
      <c r="S182" s="52">
        <f t="shared" si="56"/>
        <v>-1.1227093582713059E-4</v>
      </c>
      <c r="T182" s="34">
        <f t="shared" si="73"/>
        <v>94.205649355224878</v>
      </c>
      <c r="U182" s="14">
        <f t="shared" si="57"/>
        <v>1.2799675107763826</v>
      </c>
      <c r="V182">
        <f t="shared" si="74"/>
        <v>120.58017050627991</v>
      </c>
      <c r="W182">
        <f t="shared" si="58"/>
        <v>-3.4523166517086422E-9</v>
      </c>
      <c r="X182" s="44">
        <f t="shared" si="75"/>
        <v>2.3213583120381892E-20</v>
      </c>
      <c r="Y182" s="44">
        <f t="shared" si="76"/>
        <v>4.7905989688956652E-5</v>
      </c>
      <c r="Z182">
        <f>Y182/(H182*MPa_to_kPa)</f>
        <v>5.0852505050660589E-11</v>
      </c>
      <c r="AA182" s="43">
        <f t="shared" si="77"/>
        <v>1.7479125652585612E-2</v>
      </c>
    </row>
    <row r="183" spans="1:27">
      <c r="A183" s="74">
        <f t="shared" si="63"/>
        <v>175</v>
      </c>
      <c r="B183" s="40">
        <f t="shared" si="64"/>
        <v>1.7479125652585612</v>
      </c>
      <c r="C183" s="51">
        <f t="shared" si="65"/>
        <v>2.3213583120381892E-18</v>
      </c>
      <c r="D183" s="34">
        <f t="shared" si="66"/>
        <v>94.205649355224878</v>
      </c>
      <c r="E183" s="34">
        <f t="shared" si="67"/>
        <v>120.58017050627991</v>
      </c>
      <c r="F183" s="14">
        <f t="shared" si="68"/>
        <v>0.72603365266903919</v>
      </c>
      <c r="G183" s="14">
        <f t="shared" si="59"/>
        <v>-1.5232876913102133E-2</v>
      </c>
      <c r="H183" s="15">
        <f t="shared" si="60"/>
        <v>942.05649355224875</v>
      </c>
      <c r="I183" s="15">
        <f t="shared" si="52"/>
        <v>32.520424211731502</v>
      </c>
      <c r="J183" s="34">
        <f t="shared" si="69"/>
        <v>94.203258238377217</v>
      </c>
      <c r="K183" s="34">
        <f t="shared" si="53"/>
        <v>1.28</v>
      </c>
      <c r="L183" s="34">
        <f t="shared" si="70"/>
        <v>1.2799675107763826</v>
      </c>
      <c r="M183" s="40">
        <f t="shared" si="61"/>
        <v>3.2489223617426788E-5</v>
      </c>
      <c r="N183" s="44">
        <f t="shared" si="54"/>
        <v>1E-4</v>
      </c>
      <c r="O183" s="44">
        <f t="shared" si="62"/>
        <v>3.248922361742679E-9</v>
      </c>
      <c r="P183" s="14">
        <f t="shared" si="55"/>
        <v>115.06891017793595</v>
      </c>
      <c r="Q183" s="44">
        <f t="shared" si="71"/>
        <v>3.7384995541845585E-7</v>
      </c>
      <c r="R183" s="34">
        <f t="shared" si="72"/>
        <v>94.203293456261108</v>
      </c>
      <c r="S183" s="52">
        <f t="shared" si="56"/>
        <v>-1.056563334348525E-4</v>
      </c>
      <c r="T183" s="34">
        <f t="shared" si="73"/>
        <v>94.205543698891447</v>
      </c>
      <c r="U183" s="14">
        <f t="shared" si="57"/>
        <v>1.2799694248888698</v>
      </c>
      <c r="V183">
        <f t="shared" si="74"/>
        <v>120.58021558961337</v>
      </c>
      <c r="W183">
        <f t="shared" si="58"/>
        <v>-3.248922361742679E-9</v>
      </c>
      <c r="X183" s="44">
        <f t="shared" si="75"/>
        <v>2.3213583120381892E-20</v>
      </c>
      <c r="Y183" s="44">
        <f t="shared" si="76"/>
        <v>4.5083333461093389E-5</v>
      </c>
      <c r="Z183">
        <f>Y183/(H183*MPa_to_kPa)</f>
        <v>4.7856294998929335E-11</v>
      </c>
      <c r="AA183" s="43">
        <f t="shared" si="77"/>
        <v>1.7579125700441907E-2</v>
      </c>
    </row>
    <row r="184" spans="1:27">
      <c r="A184" s="74">
        <f t="shared" si="63"/>
        <v>176</v>
      </c>
      <c r="B184" s="40">
        <f t="shared" si="64"/>
        <v>1.7579125700441907</v>
      </c>
      <c r="C184" s="51">
        <f t="shared" si="65"/>
        <v>2.3213583120381892E-18</v>
      </c>
      <c r="D184" s="34">
        <f t="shared" si="66"/>
        <v>94.205543698891447</v>
      </c>
      <c r="E184" s="34">
        <f t="shared" si="67"/>
        <v>120.58021558961337</v>
      </c>
      <c r="F184" s="14">
        <f t="shared" si="68"/>
        <v>0.72603365266903919</v>
      </c>
      <c r="G184" s="14">
        <f t="shared" si="59"/>
        <v>-1.5232899344124615E-2</v>
      </c>
      <c r="H184" s="15">
        <f t="shared" si="60"/>
        <v>942.05543698891449</v>
      </c>
      <c r="I184" s="15">
        <f t="shared" si="52"/>
        <v>32.520387738454076</v>
      </c>
      <c r="J184" s="34">
        <f t="shared" si="69"/>
        <v>94.203293456261108</v>
      </c>
      <c r="K184" s="34">
        <f t="shared" si="53"/>
        <v>1.28</v>
      </c>
      <c r="L184" s="34">
        <f t="shared" si="70"/>
        <v>1.2799694248888698</v>
      </c>
      <c r="M184" s="40">
        <f t="shared" si="61"/>
        <v>3.05751111302488E-5</v>
      </c>
      <c r="N184" s="44">
        <f t="shared" si="54"/>
        <v>1E-4</v>
      </c>
      <c r="O184" s="44">
        <f t="shared" si="62"/>
        <v>3.0575111130248803E-9</v>
      </c>
      <c r="P184" s="14">
        <f t="shared" si="55"/>
        <v>115.06891017793595</v>
      </c>
      <c r="Q184" s="44">
        <f t="shared" si="71"/>
        <v>3.518244716327009E-7</v>
      </c>
      <c r="R184" s="34">
        <f t="shared" si="72"/>
        <v>94.203326599285049</v>
      </c>
      <c r="S184" s="52">
        <f t="shared" si="56"/>
        <v>-9.9431446910201396E-5</v>
      </c>
      <c r="T184" s="34">
        <f t="shared" si="73"/>
        <v>94.205444267444534</v>
      </c>
      <c r="U184" s="14">
        <f t="shared" si="57"/>
        <v>1.2799712262307983</v>
      </c>
      <c r="V184">
        <f t="shared" si="74"/>
        <v>120.5802580166181</v>
      </c>
      <c r="W184">
        <f t="shared" si="58"/>
        <v>-3.0575111130248803E-9</v>
      </c>
      <c r="X184" s="44">
        <f t="shared" si="75"/>
        <v>2.3213583120381892E-20</v>
      </c>
      <c r="Y184" s="44">
        <f t="shared" si="76"/>
        <v>4.2427004729006512E-5</v>
      </c>
      <c r="Z184">
        <f>Y184/(H184*MPa_to_kPa)</f>
        <v>4.5036632732162416E-11</v>
      </c>
      <c r="AA184" s="43">
        <f t="shared" si="77"/>
        <v>1.767912574547854E-2</v>
      </c>
    </row>
    <row r="185" spans="1:27">
      <c r="A185" s="74">
        <f t="shared" si="63"/>
        <v>177</v>
      </c>
      <c r="B185" s="40">
        <f t="shared" si="64"/>
        <v>1.7679125745478541</v>
      </c>
      <c r="C185" s="51">
        <f t="shared" si="65"/>
        <v>2.3213583120381892E-18</v>
      </c>
      <c r="D185" s="34">
        <f t="shared" si="66"/>
        <v>94.205444267444534</v>
      </c>
      <c r="E185" s="34">
        <f t="shared" si="67"/>
        <v>120.5802580166181</v>
      </c>
      <c r="F185" s="14">
        <f t="shared" si="68"/>
        <v>0.72603365266903919</v>
      </c>
      <c r="G185" s="14">
        <f t="shared" si="59"/>
        <v>-1.5232920453615195E-2</v>
      </c>
      <c r="H185" s="15">
        <f t="shared" si="60"/>
        <v>942.05444267444534</v>
      </c>
      <c r="I185" s="15">
        <f t="shared" si="52"/>
        <v>32.520353414049382</v>
      </c>
      <c r="J185" s="34">
        <f t="shared" si="69"/>
        <v>94.203326599285049</v>
      </c>
      <c r="K185" s="34">
        <f t="shared" si="53"/>
        <v>1.28</v>
      </c>
      <c r="L185" s="34">
        <f t="shared" si="70"/>
        <v>1.2799712262307983</v>
      </c>
      <c r="M185" s="40">
        <f t="shared" si="61"/>
        <v>2.8773769201739796E-5</v>
      </c>
      <c r="N185" s="44">
        <f t="shared" si="54"/>
        <v>1E-4</v>
      </c>
      <c r="O185" s="44">
        <f t="shared" si="62"/>
        <v>2.8773769201739798E-9</v>
      </c>
      <c r="P185" s="14">
        <f t="shared" si="55"/>
        <v>115.06891017793595</v>
      </c>
      <c r="Q185" s="44">
        <f t="shared" si="71"/>
        <v>3.3109662637556566E-7</v>
      </c>
      <c r="R185" s="34">
        <f t="shared" si="72"/>
        <v>94.203357789688681</v>
      </c>
      <c r="S185" s="52">
        <f t="shared" si="56"/>
        <v>-9.3573314349486769E-5</v>
      </c>
      <c r="T185" s="34">
        <f t="shared" si="73"/>
        <v>94.205350694130189</v>
      </c>
      <c r="U185" s="14">
        <f t="shared" si="57"/>
        <v>1.2799729214460864</v>
      </c>
      <c r="V185">
        <f t="shared" si="74"/>
        <v>120.58029794381892</v>
      </c>
      <c r="W185">
        <f t="shared" si="58"/>
        <v>-2.8773769201739794E-9</v>
      </c>
      <c r="X185" s="44">
        <f t="shared" si="75"/>
        <v>2.3213996710688169E-20</v>
      </c>
      <c r="Y185" s="44">
        <f t="shared" si="76"/>
        <v>3.9927200816691766E-5</v>
      </c>
      <c r="Z185">
        <f>Y185/(H185*MPa_to_kPa)</f>
        <v>4.2383113977298856E-11</v>
      </c>
      <c r="AA185" s="43">
        <f t="shared" si="77"/>
        <v>1.7779125787861654E-2</v>
      </c>
    </row>
    <row r="186" spans="1:27">
      <c r="A186" s="74">
        <f t="shared" si="63"/>
        <v>178</v>
      </c>
      <c r="B186" s="40">
        <f t="shared" si="64"/>
        <v>1.7779125787861654</v>
      </c>
      <c r="C186" s="51">
        <f t="shared" si="65"/>
        <v>2.3213996710688169E-18</v>
      </c>
      <c r="D186" s="34">
        <f t="shared" si="66"/>
        <v>94.205350694130189</v>
      </c>
      <c r="E186" s="34">
        <f t="shared" si="67"/>
        <v>120.58029794381892</v>
      </c>
      <c r="F186" s="14">
        <f t="shared" si="68"/>
        <v>0.72603365266903919</v>
      </c>
      <c r="G186" s="14">
        <f t="shared" si="59"/>
        <v>-1.523294031943251E-2</v>
      </c>
      <c r="H186" s="15">
        <f t="shared" si="60"/>
        <v>942.05350694130186</v>
      </c>
      <c r="I186" s="15">
        <f t="shared" si="52"/>
        <v>32.520321111911464</v>
      </c>
      <c r="J186" s="34">
        <f t="shared" si="69"/>
        <v>94.203357789688681</v>
      </c>
      <c r="K186" s="34">
        <f t="shared" si="53"/>
        <v>1.28</v>
      </c>
      <c r="L186" s="34">
        <f t="shared" si="70"/>
        <v>1.2799729214460864</v>
      </c>
      <c r="M186" s="40">
        <f t="shared" si="61"/>
        <v>2.7078553913595371E-5</v>
      </c>
      <c r="N186" s="44">
        <f t="shared" si="54"/>
        <v>1E-4</v>
      </c>
      <c r="O186" s="44">
        <f t="shared" si="62"/>
        <v>2.7078553913595372E-9</v>
      </c>
      <c r="P186" s="14">
        <f t="shared" si="55"/>
        <v>115.06891017793595</v>
      </c>
      <c r="Q186" s="44">
        <f t="shared" si="71"/>
        <v>3.1158996880319019E-7</v>
      </c>
      <c r="R186" s="34">
        <f t="shared" si="72"/>
        <v>94.203387142509982</v>
      </c>
      <c r="S186" s="52">
        <f t="shared" si="56"/>
        <v>-8.8060326851632843E-5</v>
      </c>
      <c r="T186" s="34">
        <f t="shared" si="73"/>
        <v>94.205262633803343</v>
      </c>
      <c r="U186" s="14">
        <f t="shared" si="57"/>
        <v>1.2799745167872236</v>
      </c>
      <c r="V186">
        <f t="shared" si="74"/>
        <v>120.58033551851592</v>
      </c>
      <c r="W186">
        <f t="shared" si="58"/>
        <v>-2.7078553913595372E-9</v>
      </c>
      <c r="X186" s="44">
        <f t="shared" si="75"/>
        <v>2.3213996710688169E-20</v>
      </c>
      <c r="Y186" s="44">
        <f t="shared" si="76"/>
        <v>3.7574697003606161E-5</v>
      </c>
      <c r="Z186">
        <f>Y186/(H186*MPa_to_kPa)</f>
        <v>3.9885947800996182E-11</v>
      </c>
      <c r="AA186" s="43">
        <f t="shared" si="77"/>
        <v>1.7879125827747602E-2</v>
      </c>
    </row>
    <row r="187" spans="1:27">
      <c r="A187" s="74">
        <f t="shared" si="63"/>
        <v>179</v>
      </c>
      <c r="B187" s="40">
        <f t="shared" si="64"/>
        <v>1.7879125827747602</v>
      </c>
      <c r="C187" s="51">
        <f t="shared" si="65"/>
        <v>2.3213996710688169E-18</v>
      </c>
      <c r="D187" s="34">
        <f t="shared" si="66"/>
        <v>94.205262633803343</v>
      </c>
      <c r="E187" s="34">
        <f t="shared" si="67"/>
        <v>120.58033551851592</v>
      </c>
      <c r="F187" s="14">
        <f t="shared" si="68"/>
        <v>0.72603365266903919</v>
      </c>
      <c r="G187" s="14">
        <f t="shared" si="59"/>
        <v>-1.5232959014848115E-2</v>
      </c>
      <c r="H187" s="15">
        <f t="shared" si="60"/>
        <v>942.05262633803341</v>
      </c>
      <c r="I187" s="15">
        <f t="shared" si="52"/>
        <v>32.520290712893946</v>
      </c>
      <c r="J187" s="34">
        <f t="shared" si="69"/>
        <v>94.203387142509982</v>
      </c>
      <c r="K187" s="34">
        <f t="shared" si="53"/>
        <v>1.28</v>
      </c>
      <c r="L187" s="34">
        <f t="shared" si="70"/>
        <v>1.2799745167872236</v>
      </c>
      <c r="M187" s="40">
        <f t="shared" si="61"/>
        <v>2.5483212776400421E-5</v>
      </c>
      <c r="N187" s="44">
        <f t="shared" si="54"/>
        <v>1E-4</v>
      </c>
      <c r="O187" s="44">
        <f t="shared" si="62"/>
        <v>2.5483212776400422E-9</v>
      </c>
      <c r="P187" s="14">
        <f t="shared" si="55"/>
        <v>115.06891017793595</v>
      </c>
      <c r="Q187" s="44">
        <f t="shared" si="71"/>
        <v>2.9323255220128497E-7</v>
      </c>
      <c r="R187" s="34">
        <f t="shared" si="72"/>
        <v>94.203414766009629</v>
      </c>
      <c r="S187" s="52">
        <f t="shared" si="56"/>
        <v>-8.2872148778707496E-5</v>
      </c>
      <c r="T187" s="34">
        <f t="shared" si="73"/>
        <v>94.205179761654563</v>
      </c>
      <c r="U187" s="14">
        <f t="shared" si="57"/>
        <v>1.2799760181383313</v>
      </c>
      <c r="V187">
        <f t="shared" si="74"/>
        <v>120.58037087932831</v>
      </c>
      <c r="W187">
        <f t="shared" si="58"/>
        <v>-2.5483212776400422E-9</v>
      </c>
      <c r="X187" s="44">
        <f t="shared" si="75"/>
        <v>2.3213996710688169E-20</v>
      </c>
      <c r="Y187" s="44">
        <f t="shared" si="76"/>
        <v>3.5360812390194951E-5</v>
      </c>
      <c r="Z187">
        <f>Y187/(H187*MPa_to_kPa)</f>
        <v>3.753592039507415E-11</v>
      </c>
      <c r="AA187" s="43">
        <f t="shared" si="77"/>
        <v>1.7979125865283524E-2</v>
      </c>
    </row>
    <row r="188" spans="1:27">
      <c r="A188" s="74">
        <f t="shared" si="63"/>
        <v>180</v>
      </c>
      <c r="B188" s="40">
        <f t="shared" si="64"/>
        <v>1.7979125865283523</v>
      </c>
      <c r="C188" s="51">
        <f t="shared" si="65"/>
        <v>2.3213996710688169E-18</v>
      </c>
      <c r="D188" s="34">
        <f t="shared" si="66"/>
        <v>94.205179761654563</v>
      </c>
      <c r="E188" s="34">
        <f t="shared" si="67"/>
        <v>120.58037087932831</v>
      </c>
      <c r="F188" s="14">
        <f t="shared" si="68"/>
        <v>0.72603365266903919</v>
      </c>
      <c r="G188" s="14">
        <f t="shared" si="59"/>
        <v>-1.5232976608816725E-2</v>
      </c>
      <c r="H188" s="15">
        <f t="shared" si="60"/>
        <v>942.05179761654563</v>
      </c>
      <c r="I188" s="15">
        <f t="shared" si="52"/>
        <v>32.520262104870412</v>
      </c>
      <c r="J188" s="34">
        <f t="shared" si="69"/>
        <v>94.203414766009629</v>
      </c>
      <c r="K188" s="34">
        <f t="shared" si="53"/>
        <v>1.28</v>
      </c>
      <c r="L188" s="34">
        <f t="shared" si="70"/>
        <v>1.2799760181383313</v>
      </c>
      <c r="M188" s="40">
        <f t="shared" si="61"/>
        <v>2.398186166874261E-5</v>
      </c>
      <c r="N188" s="44">
        <f t="shared" si="54"/>
        <v>1E-4</v>
      </c>
      <c r="O188" s="44">
        <f t="shared" si="62"/>
        <v>2.3981861668742611E-9</v>
      </c>
      <c r="P188" s="14">
        <f t="shared" si="55"/>
        <v>115.06891017793595</v>
      </c>
      <c r="Q188" s="44">
        <f t="shared" si="71"/>
        <v>2.7595666862602286E-7</v>
      </c>
      <c r="R188" s="34">
        <f t="shared" si="72"/>
        <v>94.203440762070144</v>
      </c>
      <c r="S188" s="52">
        <f t="shared" si="56"/>
        <v>-7.7989642723025465E-5</v>
      </c>
      <c r="T188" s="34">
        <f t="shared" si="73"/>
        <v>94.205101772011844</v>
      </c>
      <c r="U188" s="14">
        <f t="shared" si="57"/>
        <v>1.2799774310368646</v>
      </c>
      <c r="V188">
        <f t="shared" si="74"/>
        <v>120.58040415670609</v>
      </c>
      <c r="W188">
        <f t="shared" si="58"/>
        <v>-2.3981861668742611E-9</v>
      </c>
      <c r="X188" s="44">
        <f t="shared" si="75"/>
        <v>2.3213996710688169E-20</v>
      </c>
      <c r="Y188" s="44">
        <f t="shared" si="76"/>
        <v>3.3277377781359974E-5</v>
      </c>
      <c r="Z188">
        <f>Y188/(H188*MPa_to_kPa)</f>
        <v>3.5324361001755934E-11</v>
      </c>
      <c r="AA188" s="43">
        <f t="shared" si="77"/>
        <v>1.8079125900607885E-2</v>
      </c>
    </row>
    <row r="189" spans="1:27">
      <c r="A189" s="74">
        <f t="shared" si="63"/>
        <v>181</v>
      </c>
      <c r="B189" s="40">
        <f t="shared" si="64"/>
        <v>1.8079125900607884</v>
      </c>
      <c r="C189" s="51">
        <f t="shared" si="65"/>
        <v>2.3213996710688169E-18</v>
      </c>
      <c r="D189" s="34">
        <f t="shared" si="66"/>
        <v>94.205101772011844</v>
      </c>
      <c r="E189" s="34">
        <f t="shared" si="67"/>
        <v>120.58040415670609</v>
      </c>
      <c r="F189" s="14">
        <f t="shared" si="68"/>
        <v>0.72603365266903919</v>
      </c>
      <c r="G189" s="14">
        <f t="shared" si="59"/>
        <v>-1.523299316623055E-2</v>
      </c>
      <c r="H189" s="15">
        <f t="shared" si="60"/>
        <v>942.05101772011847</v>
      </c>
      <c r="I189" s="15">
        <f t="shared" si="52"/>
        <v>32.520235182320832</v>
      </c>
      <c r="J189" s="34">
        <f t="shared" si="69"/>
        <v>94.203440762070144</v>
      </c>
      <c r="K189" s="34">
        <f t="shared" si="53"/>
        <v>1.28</v>
      </c>
      <c r="L189" s="34">
        <f t="shared" si="70"/>
        <v>1.2799774310368646</v>
      </c>
      <c r="M189" s="40">
        <f t="shared" si="61"/>
        <v>2.2568963135460862E-5</v>
      </c>
      <c r="N189" s="44">
        <f t="shared" si="54"/>
        <v>1E-4</v>
      </c>
      <c r="O189" s="44">
        <f t="shared" si="62"/>
        <v>2.2568963135460863E-9</v>
      </c>
      <c r="P189" s="14">
        <f t="shared" si="55"/>
        <v>115.06891017793595</v>
      </c>
      <c r="Q189" s="44">
        <f t="shared" si="71"/>
        <v>2.5969859918434939E-7</v>
      </c>
      <c r="R189" s="34">
        <f t="shared" si="72"/>
        <v>94.203465226571765</v>
      </c>
      <c r="S189" s="52">
        <f t="shared" si="56"/>
        <v>-7.3394798898631625E-5</v>
      </c>
      <c r="T189" s="34">
        <f t="shared" si="73"/>
        <v>94.20502837721294</v>
      </c>
      <c r="U189" s="14">
        <f t="shared" si="57"/>
        <v>1.2799787606940378</v>
      </c>
      <c r="V189">
        <f t="shared" si="74"/>
        <v>120.58043547341168</v>
      </c>
      <c r="W189">
        <f t="shared" si="58"/>
        <v>-2.2568963135460863E-9</v>
      </c>
      <c r="X189" s="44">
        <f t="shared" si="75"/>
        <v>2.3213996710688169E-20</v>
      </c>
      <c r="Y189" s="44">
        <f t="shared" si="76"/>
        <v>3.1316705587869365E-5</v>
      </c>
      <c r="Z189">
        <f>Y189/(H189*MPa_to_kPa)</f>
        <v>3.3243109978968776E-11</v>
      </c>
      <c r="AA189" s="43">
        <f t="shared" si="77"/>
        <v>1.8179125933850994E-2</v>
      </c>
    </row>
    <row r="190" spans="1:27">
      <c r="A190" s="74">
        <f t="shared" si="63"/>
        <v>182</v>
      </c>
      <c r="B190" s="40">
        <f t="shared" si="64"/>
        <v>1.8179125933850995</v>
      </c>
      <c r="C190" s="51">
        <f t="shared" si="65"/>
        <v>2.3213996710688169E-18</v>
      </c>
      <c r="D190" s="34">
        <f t="shared" si="66"/>
        <v>94.20502837721294</v>
      </c>
      <c r="E190" s="34">
        <f t="shared" si="67"/>
        <v>120.58043547341168</v>
      </c>
      <c r="F190" s="14">
        <f t="shared" si="68"/>
        <v>0.72603365266903919</v>
      </c>
      <c r="G190" s="14">
        <f t="shared" si="59"/>
        <v>-1.5233008748158642E-2</v>
      </c>
      <c r="H190" s="15">
        <f t="shared" si="60"/>
        <v>942.05028377212943</v>
      </c>
      <c r="I190" s="15">
        <f t="shared" si="52"/>
        <v>32.520209845942269</v>
      </c>
      <c r="J190" s="34">
        <f t="shared" si="69"/>
        <v>94.203465226571765</v>
      </c>
      <c r="K190" s="34">
        <f t="shared" si="53"/>
        <v>1.28</v>
      </c>
      <c r="L190" s="34">
        <f t="shared" si="70"/>
        <v>1.2799787606940378</v>
      </c>
      <c r="M190" s="40">
        <f t="shared" si="61"/>
        <v>2.1239305962206245E-5</v>
      </c>
      <c r="N190" s="44">
        <f t="shared" si="54"/>
        <v>1E-4</v>
      </c>
      <c r="O190" s="44">
        <f t="shared" si="62"/>
        <v>2.1239305962206245E-9</v>
      </c>
      <c r="P190" s="14">
        <f t="shared" si="55"/>
        <v>115.06891017793595</v>
      </c>
      <c r="Q190" s="44">
        <f t="shared" si="71"/>
        <v>2.44398379000681E-7</v>
      </c>
      <c r="R190" s="34">
        <f t="shared" si="72"/>
        <v>94.203488249745973</v>
      </c>
      <c r="S190" s="52">
        <f t="shared" si="56"/>
        <v>-6.9070668687311985E-5</v>
      </c>
      <c r="T190" s="34">
        <f t="shared" si="73"/>
        <v>94.204959306544254</v>
      </c>
      <c r="U190" s="14">
        <f t="shared" si="57"/>
        <v>1.2799800120140445</v>
      </c>
      <c r="V190">
        <f t="shared" si="74"/>
        <v>120.58046494497309</v>
      </c>
      <c r="W190">
        <f t="shared" si="58"/>
        <v>-2.1239305962206245E-9</v>
      </c>
      <c r="X190" s="44">
        <f t="shared" si="75"/>
        <v>2.3213996710688169E-20</v>
      </c>
      <c r="Y190" s="44">
        <f t="shared" si="76"/>
        <v>2.9471561404648128E-5</v>
      </c>
      <c r="Z190">
        <f>Y190/(H190*MPa_to_kPa)</f>
        <v>3.1284488643895936E-11</v>
      </c>
      <c r="AA190" s="43">
        <f t="shared" si="77"/>
        <v>1.8279125965135482E-2</v>
      </c>
    </row>
    <row r="191" spans="1:27">
      <c r="A191" s="74">
        <f t="shared" si="63"/>
        <v>183</v>
      </c>
      <c r="B191" s="40">
        <f t="shared" si="64"/>
        <v>1.8279125965135483</v>
      </c>
      <c r="C191" s="51">
        <f t="shared" si="65"/>
        <v>2.3213996710688169E-18</v>
      </c>
      <c r="D191" s="34">
        <f t="shared" si="66"/>
        <v>94.204959306544254</v>
      </c>
      <c r="E191" s="34">
        <f t="shared" si="67"/>
        <v>120.58046494497309</v>
      </c>
      <c r="F191" s="14">
        <f t="shared" si="68"/>
        <v>0.72603365266903919</v>
      </c>
      <c r="G191" s="14">
        <f t="shared" si="59"/>
        <v>-1.5233023412072133E-2</v>
      </c>
      <c r="H191" s="15">
        <f t="shared" si="60"/>
        <v>942.04959306544254</v>
      </c>
      <c r="I191" s="15">
        <f t="shared" si="52"/>
        <v>32.52018600228255</v>
      </c>
      <c r="J191" s="34">
        <f t="shared" si="69"/>
        <v>94.203488249745973</v>
      </c>
      <c r="K191" s="34">
        <f t="shared" si="53"/>
        <v>1.28</v>
      </c>
      <c r="L191" s="34">
        <f t="shared" si="70"/>
        <v>1.2799800120140445</v>
      </c>
      <c r="M191" s="40">
        <f t="shared" si="61"/>
        <v>1.9987985955483012E-5</v>
      </c>
      <c r="N191" s="44">
        <f t="shared" si="54"/>
        <v>1E-4</v>
      </c>
      <c r="O191" s="44">
        <f t="shared" si="62"/>
        <v>1.9987985955483014E-9</v>
      </c>
      <c r="P191" s="14">
        <f t="shared" si="55"/>
        <v>115.06891017793595</v>
      </c>
      <c r="Q191" s="44">
        <f t="shared" si="71"/>
        <v>2.2999957605493201E-7</v>
      </c>
      <c r="R191" s="34">
        <f t="shared" si="72"/>
        <v>94.203509916508338</v>
      </c>
      <c r="S191" s="52">
        <f t="shared" si="56"/>
        <v>-6.5001302108331905E-5</v>
      </c>
      <c r="T191" s="34">
        <f t="shared" si="73"/>
        <v>94.204894305242149</v>
      </c>
      <c r="U191" s="14">
        <f t="shared" si="57"/>
        <v>1.2799811896121447</v>
      </c>
      <c r="V191">
        <f t="shared" si="74"/>
        <v>120.5804926801102</v>
      </c>
      <c r="W191">
        <f t="shared" si="58"/>
        <v>-1.9987985955483019E-9</v>
      </c>
      <c r="X191" s="44">
        <f t="shared" si="75"/>
        <v>2.3213583120381892E-20</v>
      </c>
      <c r="Y191" s="44">
        <f t="shared" si="76"/>
        <v>2.7735137109630159E-5</v>
      </c>
      <c r="Z191">
        <f>Y191/(H191*MPa_to_kPa)</f>
        <v>2.9441270729049023E-11</v>
      </c>
      <c r="AA191" s="43">
        <f t="shared" si="77"/>
        <v>1.8379125994576754E-2</v>
      </c>
    </row>
    <row r="192" spans="1:27">
      <c r="A192" s="74">
        <f t="shared" si="63"/>
        <v>184</v>
      </c>
      <c r="B192" s="40">
        <f t="shared" si="64"/>
        <v>1.8379125994576755</v>
      </c>
      <c r="C192" s="51">
        <f t="shared" si="65"/>
        <v>2.3213583120381892E-18</v>
      </c>
      <c r="D192" s="34">
        <f t="shared" si="66"/>
        <v>94.204894305242149</v>
      </c>
      <c r="E192" s="34">
        <f t="shared" si="67"/>
        <v>120.5804926801102</v>
      </c>
      <c r="F192" s="14">
        <f t="shared" si="68"/>
        <v>0.72603365266903919</v>
      </c>
      <c r="G192" s="14">
        <f t="shared" si="59"/>
        <v>-1.5233037212056219E-2</v>
      </c>
      <c r="H192" s="15">
        <f t="shared" si="60"/>
        <v>942.04894305242146</v>
      </c>
      <c r="I192" s="15">
        <f t="shared" si="52"/>
        <v>32.520163563395577</v>
      </c>
      <c r="J192" s="34">
        <f t="shared" si="69"/>
        <v>94.203509916508338</v>
      </c>
      <c r="K192" s="34">
        <f t="shared" si="53"/>
        <v>1.28</v>
      </c>
      <c r="L192" s="34">
        <f t="shared" si="70"/>
        <v>1.2799811896121447</v>
      </c>
      <c r="M192" s="40">
        <f t="shared" si="61"/>
        <v>1.8810387855339172E-5</v>
      </c>
      <c r="N192" s="44">
        <f t="shared" si="54"/>
        <v>1E-4</v>
      </c>
      <c r="O192" s="44">
        <f t="shared" si="62"/>
        <v>1.8810387855339172E-9</v>
      </c>
      <c r="P192" s="14">
        <f t="shared" si="55"/>
        <v>115.06891017793595</v>
      </c>
      <c r="Q192" s="44">
        <f t="shared" si="71"/>
        <v>2.1644908305381604E-7</v>
      </c>
      <c r="R192" s="34">
        <f t="shared" si="72"/>
        <v>94.203530306771682</v>
      </c>
      <c r="S192" s="52">
        <f t="shared" si="56"/>
        <v>-6.1171688974653968E-5</v>
      </c>
      <c r="T192" s="34">
        <f t="shared" si="73"/>
        <v>94.20483313355318</v>
      </c>
      <c r="U192" s="14">
        <f t="shared" si="57"/>
        <v>1.2799822978316897</v>
      </c>
      <c r="V192">
        <f t="shared" si="74"/>
        <v>120.58051878113629</v>
      </c>
      <c r="W192">
        <f t="shared" si="58"/>
        <v>-1.8810387855339172E-9</v>
      </c>
      <c r="X192" s="44">
        <f t="shared" si="75"/>
        <v>2.3213583120381892E-20</v>
      </c>
      <c r="Y192" s="44">
        <f t="shared" si="76"/>
        <v>2.6101026094238478E-5</v>
      </c>
      <c r="Z192">
        <f>Y192/(H192*MPa_to_kPa)</f>
        <v>2.7706656099699115E-11</v>
      </c>
      <c r="AA192" s="43">
        <f t="shared" si="77"/>
        <v>1.847912602228341E-2</v>
      </c>
    </row>
    <row r="193" spans="1:27">
      <c r="A193" s="74">
        <f t="shared" si="63"/>
        <v>185</v>
      </c>
      <c r="B193" s="40">
        <f t="shared" si="64"/>
        <v>1.847912602228341</v>
      </c>
      <c r="C193" s="51">
        <f t="shared" si="65"/>
        <v>2.3213583120381892E-18</v>
      </c>
      <c r="D193" s="34">
        <f t="shared" si="66"/>
        <v>94.20483313355318</v>
      </c>
      <c r="E193" s="34">
        <f t="shared" si="67"/>
        <v>120.58051878113629</v>
      </c>
      <c r="F193" s="14">
        <f t="shared" si="68"/>
        <v>0.72603365266903919</v>
      </c>
      <c r="G193" s="14">
        <f t="shared" si="59"/>
        <v>-1.5233050199009635E-2</v>
      </c>
      <c r="H193" s="15">
        <f t="shared" si="60"/>
        <v>942.04833133553177</v>
      </c>
      <c r="I193" s="15">
        <f t="shared" si="52"/>
        <v>32.520142446516822</v>
      </c>
      <c r="J193" s="34">
        <f t="shared" si="69"/>
        <v>94.203530306771682</v>
      </c>
      <c r="K193" s="34">
        <f t="shared" si="53"/>
        <v>1.28</v>
      </c>
      <c r="L193" s="34">
        <f t="shared" si="70"/>
        <v>1.2799822978316897</v>
      </c>
      <c r="M193" s="40">
        <f t="shared" si="61"/>
        <v>1.7702168310318456E-5</v>
      </c>
      <c r="N193" s="44">
        <f t="shared" si="54"/>
        <v>1E-4</v>
      </c>
      <c r="O193" s="44">
        <f t="shared" si="62"/>
        <v>1.7702168310318456E-9</v>
      </c>
      <c r="P193" s="14">
        <f t="shared" si="55"/>
        <v>115.06891017793595</v>
      </c>
      <c r="Q193" s="44">
        <f t="shared" si="71"/>
        <v>2.0369692152547386E-7</v>
      </c>
      <c r="R193" s="34">
        <f t="shared" si="72"/>
        <v>94.203549495740802</v>
      </c>
      <c r="S193" s="52">
        <f t="shared" si="56"/>
        <v>-5.7567703506377217E-5</v>
      </c>
      <c r="T193" s="34">
        <f t="shared" si="73"/>
        <v>94.204775565849673</v>
      </c>
      <c r="U193" s="14">
        <f t="shared" si="57"/>
        <v>1.2799833407601404</v>
      </c>
      <c r="V193">
        <f t="shared" si="74"/>
        <v>120.58054334433551</v>
      </c>
      <c r="W193">
        <f t="shared" si="58"/>
        <v>-1.7702168310318456E-9</v>
      </c>
      <c r="X193" s="44">
        <f t="shared" si="75"/>
        <v>2.3213583120381892E-20</v>
      </c>
      <c r="Y193" s="44">
        <f t="shared" si="76"/>
        <v>2.4563199218619047E-5</v>
      </c>
      <c r="Z193">
        <f>Y193/(H193*MPa_to_kPa)</f>
        <v>2.6074245239409387E-11</v>
      </c>
      <c r="AA193" s="43">
        <f t="shared" si="77"/>
        <v>1.8579126048357656E-2</v>
      </c>
    </row>
    <row r="194" spans="1:27">
      <c r="A194" s="74">
        <f t="shared" si="63"/>
        <v>186</v>
      </c>
      <c r="B194" s="40">
        <f t="shared" si="64"/>
        <v>1.8579126048357657</v>
      </c>
      <c r="C194" s="51">
        <f t="shared" si="65"/>
        <v>2.3213583120381892E-18</v>
      </c>
      <c r="D194" s="34">
        <f t="shared" si="66"/>
        <v>94.204775565849673</v>
      </c>
      <c r="E194" s="34">
        <f t="shared" si="67"/>
        <v>120.58054334433551</v>
      </c>
      <c r="F194" s="14">
        <f t="shared" si="68"/>
        <v>0.72603365266903919</v>
      </c>
      <c r="G194" s="14">
        <f t="shared" si="59"/>
        <v>-1.5233062420832395E-2</v>
      </c>
      <c r="H194" s="15">
        <f t="shared" si="60"/>
        <v>942.04775565849673</v>
      </c>
      <c r="I194" s="15">
        <f t="shared" si="52"/>
        <v>32.520122573758115</v>
      </c>
      <c r="J194" s="34">
        <f t="shared" si="69"/>
        <v>94.203549495740802</v>
      </c>
      <c r="K194" s="34">
        <f t="shared" si="53"/>
        <v>1.28</v>
      </c>
      <c r="L194" s="34">
        <f t="shared" si="70"/>
        <v>1.2799833407601404</v>
      </c>
      <c r="M194" s="40">
        <f t="shared" si="61"/>
        <v>1.66592398596066E-5</v>
      </c>
      <c r="N194" s="44">
        <f t="shared" si="54"/>
        <v>1E-4</v>
      </c>
      <c r="O194" s="44">
        <f t="shared" si="62"/>
        <v>1.6659239859606601E-9</v>
      </c>
      <c r="P194" s="14">
        <f t="shared" si="55"/>
        <v>115.06891017793595</v>
      </c>
      <c r="Q194" s="44">
        <f t="shared" si="71"/>
        <v>1.9169605750377623E-7</v>
      </c>
      <c r="R194" s="34">
        <f t="shared" si="72"/>
        <v>94.203567554189846</v>
      </c>
      <c r="S194" s="52">
        <f t="shared" si="56"/>
        <v>-5.4176052222004361E-5</v>
      </c>
      <c r="T194" s="34">
        <f t="shared" si="73"/>
        <v>94.204721389797456</v>
      </c>
      <c r="U194" s="14">
        <f t="shared" si="57"/>
        <v>1.2799843222441429</v>
      </c>
      <c r="V194">
        <f t="shared" si="74"/>
        <v>120.58056646031821</v>
      </c>
      <c r="W194">
        <f t="shared" si="58"/>
        <v>-1.6659239859606601E-9</v>
      </c>
      <c r="X194" s="44">
        <f t="shared" si="75"/>
        <v>2.3213583120381892E-20</v>
      </c>
      <c r="Y194" s="44">
        <f t="shared" si="76"/>
        <v>2.3115982699550841E-5</v>
      </c>
      <c r="Z194">
        <f>Y194/(H194*MPa_to_kPa)</f>
        <v>2.4538015786039038E-11</v>
      </c>
      <c r="AA194" s="43">
        <f t="shared" si="77"/>
        <v>1.8679126072895673E-2</v>
      </c>
    </row>
    <row r="195" spans="1:27">
      <c r="A195" s="74">
        <f t="shared" si="63"/>
        <v>187</v>
      </c>
      <c r="B195" s="40">
        <f t="shared" si="64"/>
        <v>1.8679126072895673</v>
      </c>
      <c r="C195" s="51">
        <f t="shared" si="65"/>
        <v>2.3213583120381892E-18</v>
      </c>
      <c r="D195" s="34">
        <f t="shared" si="66"/>
        <v>94.204721389797456</v>
      </c>
      <c r="E195" s="34">
        <f t="shared" si="67"/>
        <v>120.58056646031821</v>
      </c>
      <c r="F195" s="14">
        <f t="shared" si="68"/>
        <v>0.72603365266903919</v>
      </c>
      <c r="G195" s="14">
        <f t="shared" si="59"/>
        <v>-1.5233073922602459E-2</v>
      </c>
      <c r="H195" s="15">
        <f t="shared" si="60"/>
        <v>942.04721389797453</v>
      </c>
      <c r="I195" s="15">
        <f t="shared" si="52"/>
        <v>32.520103871820254</v>
      </c>
      <c r="J195" s="34">
        <f t="shared" si="69"/>
        <v>94.203567554189846</v>
      </c>
      <c r="K195" s="34">
        <f t="shared" si="53"/>
        <v>1.28</v>
      </c>
      <c r="L195" s="34">
        <f t="shared" si="70"/>
        <v>1.2799843222441429</v>
      </c>
      <c r="M195" s="40">
        <f t="shared" si="61"/>
        <v>1.5677755857090858E-5</v>
      </c>
      <c r="N195" s="44">
        <f t="shared" si="54"/>
        <v>1E-4</v>
      </c>
      <c r="O195" s="44">
        <f t="shared" si="62"/>
        <v>1.5677755857090859E-9</v>
      </c>
      <c r="P195" s="14">
        <f t="shared" si="55"/>
        <v>115.06891017793595</v>
      </c>
      <c r="Q195" s="44">
        <f t="shared" si="71"/>
        <v>1.8040222805111972E-7</v>
      </c>
      <c r="R195" s="34">
        <f t="shared" si="72"/>
        <v>94.203584548723327</v>
      </c>
      <c r="S195" s="52">
        <f t="shared" si="56"/>
        <v>-5.0984224894963314E-5</v>
      </c>
      <c r="T195" s="34">
        <f t="shared" si="73"/>
        <v>94.204670405572557</v>
      </c>
      <c r="U195" s="14">
        <f t="shared" si="57"/>
        <v>1.2799852459037173</v>
      </c>
      <c r="V195">
        <f t="shared" si="74"/>
        <v>120.58058821435543</v>
      </c>
      <c r="W195">
        <f t="shared" si="58"/>
        <v>-1.5677755857090859E-9</v>
      </c>
      <c r="X195" s="44">
        <f t="shared" si="75"/>
        <v>2.3213583120381892E-20</v>
      </c>
      <c r="Y195" s="44">
        <f t="shared" si="76"/>
        <v>2.1754037220489408E-5</v>
      </c>
      <c r="Z195">
        <f>Y195/(H195*MPa_to_kPa)</f>
        <v>2.3092300364093438E-11</v>
      </c>
      <c r="AA195" s="43">
        <f t="shared" si="77"/>
        <v>1.8779126095987975E-2</v>
      </c>
    </row>
    <row r="196" spans="1:27">
      <c r="A196" s="74">
        <f t="shared" si="63"/>
        <v>188</v>
      </c>
      <c r="B196" s="40">
        <f t="shared" si="64"/>
        <v>1.8779126095987975</v>
      </c>
      <c r="C196" s="51">
        <f t="shared" si="65"/>
        <v>2.3213583120381892E-18</v>
      </c>
      <c r="D196" s="34">
        <f t="shared" si="66"/>
        <v>94.204670405572557</v>
      </c>
      <c r="E196" s="34">
        <f t="shared" si="67"/>
        <v>120.58058821435543</v>
      </c>
      <c r="F196" s="14">
        <f t="shared" si="68"/>
        <v>0.72603365266903919</v>
      </c>
      <c r="G196" s="14">
        <f t="shared" si="59"/>
        <v>-1.5233084746742001E-2</v>
      </c>
      <c r="H196" s="15">
        <f t="shared" si="60"/>
        <v>942.04670405572551</v>
      </c>
      <c r="I196" s="15">
        <f t="shared" si="52"/>
        <v>32.520086271722668</v>
      </c>
      <c r="J196" s="34">
        <f t="shared" si="69"/>
        <v>94.203584548723327</v>
      </c>
      <c r="K196" s="34">
        <f t="shared" si="53"/>
        <v>1.28</v>
      </c>
      <c r="L196" s="34">
        <f t="shared" si="70"/>
        <v>1.2799852459037173</v>
      </c>
      <c r="M196" s="40">
        <f t="shared" si="61"/>
        <v>1.4754096282709739E-5</v>
      </c>
      <c r="N196" s="44">
        <f t="shared" si="54"/>
        <v>1E-4</v>
      </c>
      <c r="O196" s="44">
        <f t="shared" si="62"/>
        <v>1.4754096282709739E-9</v>
      </c>
      <c r="P196" s="14">
        <f t="shared" si="55"/>
        <v>115.06891017793595</v>
      </c>
      <c r="Q196" s="44">
        <f t="shared" si="71"/>
        <v>1.6977377799117456E-7</v>
      </c>
      <c r="R196" s="34">
        <f t="shared" si="72"/>
        <v>94.203600542021775</v>
      </c>
      <c r="S196" s="52">
        <f t="shared" si="56"/>
        <v>-4.7980448397502347E-5</v>
      </c>
      <c r="T196" s="34">
        <f t="shared" si="73"/>
        <v>94.204622425124157</v>
      </c>
      <c r="U196" s="14">
        <f t="shared" si="57"/>
        <v>1.2799861151456082</v>
      </c>
      <c r="V196">
        <f t="shared" si="74"/>
        <v>120.58060868669351</v>
      </c>
      <c r="W196">
        <f t="shared" si="58"/>
        <v>-1.4754096282709739E-9</v>
      </c>
      <c r="X196" s="44">
        <f t="shared" si="75"/>
        <v>2.3213583120381892E-20</v>
      </c>
      <c r="Y196" s="44">
        <f t="shared" si="76"/>
        <v>2.0472338079002839E-5</v>
      </c>
      <c r="Z196">
        <f>Y196/(H196*MPa_to_kPa)</f>
        <v>2.1731765517425797E-11</v>
      </c>
      <c r="AA196" s="43">
        <f t="shared" si="77"/>
        <v>1.887912611771974E-2</v>
      </c>
    </row>
    <row r="197" spans="1:27">
      <c r="A197" s="74">
        <f t="shared" si="63"/>
        <v>189</v>
      </c>
      <c r="B197" s="40">
        <f t="shared" si="64"/>
        <v>1.887912611771974</v>
      </c>
      <c r="C197" s="51">
        <f t="shared" si="65"/>
        <v>2.3213583120381892E-18</v>
      </c>
      <c r="D197" s="34">
        <f t="shared" si="66"/>
        <v>94.204622425124157</v>
      </c>
      <c r="E197" s="34">
        <f t="shared" si="67"/>
        <v>120.58060868669351</v>
      </c>
      <c r="F197" s="14">
        <f t="shared" si="68"/>
        <v>0.72603365266903919</v>
      </c>
      <c r="G197" s="14">
        <f t="shared" si="59"/>
        <v>-1.5233094933173869E-2</v>
      </c>
      <c r="H197" s="15">
        <f t="shared" si="60"/>
        <v>942.04622425124148</v>
      </c>
      <c r="I197" s="15">
        <f t="shared" si="52"/>
        <v>32.520069708548945</v>
      </c>
      <c r="J197" s="34">
        <f t="shared" si="69"/>
        <v>94.203600542021775</v>
      </c>
      <c r="K197" s="34">
        <f t="shared" si="53"/>
        <v>1.28</v>
      </c>
      <c r="L197" s="34">
        <f t="shared" si="70"/>
        <v>1.2799861151456082</v>
      </c>
      <c r="M197" s="40">
        <f t="shared" si="61"/>
        <v>1.3884854391799095E-5</v>
      </c>
      <c r="N197" s="44">
        <f t="shared" si="54"/>
        <v>1E-4</v>
      </c>
      <c r="O197" s="44">
        <f t="shared" si="62"/>
        <v>1.3884854391799095E-9</v>
      </c>
      <c r="P197" s="14">
        <f t="shared" si="55"/>
        <v>115.06891017793595</v>
      </c>
      <c r="Q197" s="44">
        <f t="shared" si="71"/>
        <v>1.5977150628436497E-7</v>
      </c>
      <c r="R197" s="34">
        <f t="shared" si="72"/>
        <v>94.203615593072925</v>
      </c>
      <c r="S197" s="52">
        <f t="shared" si="56"/>
        <v>-4.5153643271435853E-5</v>
      </c>
      <c r="T197" s="34">
        <f t="shared" si="73"/>
        <v>94.204577271480886</v>
      </c>
      <c r="U197" s="14">
        <f t="shared" si="57"/>
        <v>1.2799869331758509</v>
      </c>
      <c r="V197">
        <f t="shared" si="74"/>
        <v>120.58062795285029</v>
      </c>
      <c r="W197">
        <f t="shared" si="58"/>
        <v>-1.3884854391799095E-9</v>
      </c>
      <c r="X197" s="44">
        <f t="shared" si="75"/>
        <v>2.3213583120381892E-20</v>
      </c>
      <c r="Y197" s="44">
        <f t="shared" si="76"/>
        <v>1.9266156783714905E-5</v>
      </c>
      <c r="Z197">
        <f>Y197/(H197*MPa_to_kPa)</f>
        <v>2.0451392179856204E-11</v>
      </c>
      <c r="AA197" s="43">
        <f t="shared" si="77"/>
        <v>1.8979126138171133E-2</v>
      </c>
    </row>
    <row r="198" spans="1:27">
      <c r="A198" s="74">
        <f t="shared" si="63"/>
        <v>190</v>
      </c>
      <c r="B198" s="40">
        <f t="shared" si="64"/>
        <v>1.8979126138171134</v>
      </c>
      <c r="C198" s="51">
        <f t="shared" si="65"/>
        <v>2.3213583120381892E-18</v>
      </c>
      <c r="D198" s="34">
        <f t="shared" si="66"/>
        <v>94.204577271480886</v>
      </c>
      <c r="E198" s="34">
        <f t="shared" si="67"/>
        <v>120.58062795285029</v>
      </c>
      <c r="F198" s="14">
        <f t="shared" si="68"/>
        <v>0.72603365266903919</v>
      </c>
      <c r="G198" s="14">
        <f t="shared" si="59"/>
        <v>-1.523310451946884E-2</v>
      </c>
      <c r="H198" s="15">
        <f t="shared" si="60"/>
        <v>942.04577271480878</v>
      </c>
      <c r="I198" s="15">
        <f t="shared" si="52"/>
        <v>32.52005412120738</v>
      </c>
      <c r="J198" s="34">
        <f t="shared" si="69"/>
        <v>94.203615593072925</v>
      </c>
      <c r="K198" s="34">
        <f t="shared" si="53"/>
        <v>1.28</v>
      </c>
      <c r="L198" s="34">
        <f t="shared" si="70"/>
        <v>1.2799869331758509</v>
      </c>
      <c r="M198" s="40">
        <f t="shared" si="61"/>
        <v>1.3066824149143841E-5</v>
      </c>
      <c r="N198" s="44">
        <f t="shared" si="54"/>
        <v>1E-4</v>
      </c>
      <c r="O198" s="44">
        <f t="shared" si="62"/>
        <v>1.3066824149143841E-9</v>
      </c>
      <c r="P198" s="14">
        <f t="shared" si="55"/>
        <v>115.06891017793595</v>
      </c>
      <c r="Q198" s="44">
        <f t="shared" si="71"/>
        <v>1.503585214328717E-7</v>
      </c>
      <c r="R198" s="34">
        <f t="shared" si="72"/>
        <v>94.20362975738928</v>
      </c>
      <c r="S198" s="52">
        <f t="shared" si="56"/>
        <v>-4.249338285224573E-5</v>
      </c>
      <c r="T198" s="34">
        <f t="shared" si="73"/>
        <v>94.204534778098036</v>
      </c>
      <c r="U198" s="14">
        <f t="shared" si="57"/>
        <v>1.2799877030115965</v>
      </c>
      <c r="V198">
        <f t="shared" si="74"/>
        <v>120.58064608389377</v>
      </c>
      <c r="W198">
        <f t="shared" si="58"/>
        <v>-1.3066824149143841E-9</v>
      </c>
      <c r="X198" s="44">
        <f t="shared" si="75"/>
        <v>2.3213583120381892E-20</v>
      </c>
      <c r="Y198" s="44">
        <f t="shared" si="76"/>
        <v>1.8131043475477782E-5</v>
      </c>
      <c r="Z198">
        <f>Y198/(H198*MPa_to_kPa)</f>
        <v>1.9246457020052572E-11</v>
      </c>
      <c r="AA198" s="43">
        <f t="shared" si="77"/>
        <v>1.9079126157417591E-2</v>
      </c>
    </row>
    <row r="199" spans="1:27">
      <c r="A199" s="74">
        <f t="shared" si="63"/>
        <v>191</v>
      </c>
      <c r="B199" s="40">
        <f t="shared" si="64"/>
        <v>1.9079126157417592</v>
      </c>
      <c r="C199" s="51">
        <f t="shared" si="65"/>
        <v>2.3213583120381892E-18</v>
      </c>
      <c r="D199" s="34">
        <f t="shared" si="66"/>
        <v>94.204534778098036</v>
      </c>
      <c r="E199" s="34">
        <f t="shared" si="67"/>
        <v>120.58064608389377</v>
      </c>
      <c r="F199" s="14">
        <f t="shared" si="68"/>
        <v>0.72603365266903919</v>
      </c>
      <c r="G199" s="14">
        <f t="shared" si="59"/>
        <v>-1.5233113540984196E-2</v>
      </c>
      <c r="H199" s="15">
        <f t="shared" si="60"/>
        <v>942.04534778098036</v>
      </c>
      <c r="I199" s="15">
        <f t="shared" si="52"/>
        <v>32.520039452205616</v>
      </c>
      <c r="J199" s="34">
        <f t="shared" si="69"/>
        <v>94.20362975738928</v>
      </c>
      <c r="K199" s="34">
        <f t="shared" si="53"/>
        <v>1.28</v>
      </c>
      <c r="L199" s="34">
        <f t="shared" si="70"/>
        <v>1.2799877030115965</v>
      </c>
      <c r="M199" s="40">
        <f t="shared" si="61"/>
        <v>1.2296988403548426E-5</v>
      </c>
      <c r="N199" s="44">
        <f t="shared" si="54"/>
        <v>1E-4</v>
      </c>
      <c r="O199" s="44">
        <f t="shared" si="62"/>
        <v>1.2296988403548427E-9</v>
      </c>
      <c r="P199" s="14">
        <f t="shared" si="55"/>
        <v>115.06891017793595</v>
      </c>
      <c r="Q199" s="44">
        <f t="shared" si="71"/>
        <v>1.415001054067034E-7</v>
      </c>
      <c r="R199" s="34">
        <f t="shared" si="72"/>
        <v>94.203643087212825</v>
      </c>
      <c r="S199" s="52">
        <f t="shared" si="56"/>
        <v>-3.9989854802670981E-5</v>
      </c>
      <c r="T199" s="34">
        <f t="shared" si="73"/>
        <v>94.204494788243238</v>
      </c>
      <c r="U199" s="14">
        <f t="shared" si="57"/>
        <v>1.2799884274922386</v>
      </c>
      <c r="V199">
        <f t="shared" si="74"/>
        <v>120.58066314670425</v>
      </c>
      <c r="W199">
        <f t="shared" si="58"/>
        <v>-1.2296988403548427E-9</v>
      </c>
      <c r="X199" s="44">
        <f t="shared" si="75"/>
        <v>2.3213583120381892E-20</v>
      </c>
      <c r="Y199" s="44">
        <f t="shared" si="76"/>
        <v>1.7062810485413138E-5</v>
      </c>
      <c r="Z199">
        <f>Y199/(H199*MPa_to_kPa)</f>
        <v>1.8112514992622344E-11</v>
      </c>
      <c r="AA199" s="43">
        <f t="shared" si="77"/>
        <v>1.9179126175530106E-2</v>
      </c>
    </row>
    <row r="200" spans="1:27">
      <c r="A200" s="74">
        <f t="shared" si="63"/>
        <v>192</v>
      </c>
      <c r="B200" s="40">
        <f t="shared" si="64"/>
        <v>1.9179126175530106</v>
      </c>
      <c r="C200" s="51">
        <f t="shared" si="65"/>
        <v>2.3213583120381892E-18</v>
      </c>
      <c r="D200" s="34">
        <f t="shared" si="66"/>
        <v>94.204494788243238</v>
      </c>
      <c r="E200" s="34">
        <f t="shared" si="67"/>
        <v>120.58066314670425</v>
      </c>
      <c r="F200" s="14">
        <f t="shared" si="68"/>
        <v>0.72603365266903919</v>
      </c>
      <c r="G200" s="14">
        <f t="shared" si="59"/>
        <v>-1.5233122030994124E-2</v>
      </c>
      <c r="H200" s="15">
        <f t="shared" si="60"/>
        <v>942.04494788243244</v>
      </c>
      <c r="I200" s="15">
        <f t="shared" si="52"/>
        <v>32.520025647438587</v>
      </c>
      <c r="J200" s="34">
        <f t="shared" si="69"/>
        <v>94.203643087212825</v>
      </c>
      <c r="K200" s="34">
        <f t="shared" si="53"/>
        <v>1.28</v>
      </c>
      <c r="L200" s="34">
        <f t="shared" si="70"/>
        <v>1.2799884274922386</v>
      </c>
      <c r="M200" s="40">
        <f t="shared" si="61"/>
        <v>1.1572507761403727E-5</v>
      </c>
      <c r="N200" s="44">
        <f t="shared" si="54"/>
        <v>1E-4</v>
      </c>
      <c r="O200" s="44">
        <f t="shared" si="62"/>
        <v>1.1572507761403729E-9</v>
      </c>
      <c r="P200" s="14">
        <f t="shared" si="55"/>
        <v>115.06891017793595</v>
      </c>
      <c r="Q200" s="44">
        <f t="shared" si="71"/>
        <v>1.3316358561304324E-7</v>
      </c>
      <c r="R200" s="34">
        <f t="shared" si="72"/>
        <v>94.203655631707733</v>
      </c>
      <c r="S200" s="52">
        <f t="shared" si="56"/>
        <v>-3.7633824920603137E-5</v>
      </c>
      <c r="T200" s="34">
        <f t="shared" si="73"/>
        <v>94.204457154418321</v>
      </c>
      <c r="U200" s="14">
        <f t="shared" si="57"/>
        <v>1.2799891092898878</v>
      </c>
      <c r="V200">
        <f t="shared" si="74"/>
        <v>120.58067920422131</v>
      </c>
      <c r="W200">
        <f t="shared" si="58"/>
        <v>-1.1572507761403729E-9</v>
      </c>
      <c r="X200" s="44">
        <f t="shared" si="75"/>
        <v>2.3213583120381892E-20</v>
      </c>
      <c r="Y200" s="44">
        <f t="shared" si="76"/>
        <v>1.605751705824332E-5</v>
      </c>
      <c r="Z200">
        <f>Y200/(H200*MPa_to_kPa)</f>
        <v>1.7045383125654534E-11</v>
      </c>
      <c r="AA200" s="43">
        <f t="shared" si="77"/>
        <v>1.9279126192575487E-2</v>
      </c>
    </row>
    <row r="201" spans="1:27">
      <c r="A201" s="74">
        <f t="shared" si="63"/>
        <v>193</v>
      </c>
      <c r="B201" s="40">
        <f t="shared" si="64"/>
        <v>1.9279126192575486</v>
      </c>
      <c r="C201" s="51">
        <f t="shared" si="65"/>
        <v>2.3213583120381892E-18</v>
      </c>
      <c r="D201" s="34">
        <f t="shared" si="66"/>
        <v>94.204457154418321</v>
      </c>
      <c r="E201" s="34">
        <f t="shared" si="67"/>
        <v>120.58067920422131</v>
      </c>
      <c r="F201" s="14">
        <f t="shared" si="68"/>
        <v>0.72603365266903919</v>
      </c>
      <c r="G201" s="14">
        <f t="shared" si="59"/>
        <v>-1.5233130020812452E-2</v>
      </c>
      <c r="H201" s="15">
        <f t="shared" si="60"/>
        <v>942.04457154418321</v>
      </c>
      <c r="I201" s="15">
        <f t="shared" ref="I201:I264" si="78">0.001*D201*(1+F201)/kappa</f>
        <v>32.520012655988928</v>
      </c>
      <c r="J201" s="34">
        <f t="shared" si="69"/>
        <v>94.203655631707733</v>
      </c>
      <c r="K201" s="34">
        <f t="shared" ref="K201:K264" si="79">Mtc</f>
        <v>1.28</v>
      </c>
      <c r="L201" s="34">
        <f t="shared" si="70"/>
        <v>1.2799891092898878</v>
      </c>
      <c r="M201" s="40">
        <f t="shared" si="61"/>
        <v>1.0890710112176905E-5</v>
      </c>
      <c r="N201" s="44">
        <f t="shared" ref="N201:N264" si="80">d_epQp</f>
        <v>1E-4</v>
      </c>
      <c r="O201" s="44">
        <f t="shared" si="62"/>
        <v>1.0890710112176905E-9</v>
      </c>
      <c r="P201" s="14">
        <f t="shared" ref="P201:P264" si="81">(1+F201)/(lambda-kappa)</f>
        <v>115.06891017793595</v>
      </c>
      <c r="Q201" s="44">
        <f t="shared" si="71"/>
        <v>1.253182143672023E-7</v>
      </c>
      <c r="R201" s="34">
        <f t="shared" si="72"/>
        <v>94.203667437141647</v>
      </c>
      <c r="S201" s="52">
        <f t="shared" ref="S201:S264" si="82">-O201*I201*MPa_to_kPa</f>
        <v>-3.5416603068069957E-5</v>
      </c>
      <c r="T201" s="34">
        <f t="shared" si="73"/>
        <v>94.204421737815252</v>
      </c>
      <c r="U201" s="14">
        <f t="shared" ref="U201:U264" si="83">Mtc*(1+LN(R201/T201))</f>
        <v>1.279989750919226</v>
      </c>
      <c r="V201">
        <f t="shared" si="74"/>
        <v>120.58069431567586</v>
      </c>
      <c r="W201">
        <f t="shared" ref="W201:W264" si="84">S201/(I201*MPa_to_kPa)</f>
        <v>-1.0890710112176905E-9</v>
      </c>
      <c r="X201" s="44">
        <f t="shared" si="75"/>
        <v>2.3213583120381892E-20</v>
      </c>
      <c r="Y201" s="44">
        <f t="shared" si="76"/>
        <v>1.5111454544580738E-5</v>
      </c>
      <c r="Z201">
        <f>Y201/(H201*MPa_to_kPa)</f>
        <v>1.6041124805602672E-11</v>
      </c>
      <c r="AA201" s="43">
        <f t="shared" si="77"/>
        <v>1.9379126208616614E-2</v>
      </c>
    </row>
    <row r="202" spans="1:27">
      <c r="A202" s="74">
        <f t="shared" si="63"/>
        <v>194</v>
      </c>
      <c r="B202" s="40">
        <f t="shared" si="64"/>
        <v>1.9379126208616613</v>
      </c>
      <c r="C202" s="51">
        <f t="shared" si="65"/>
        <v>2.3213583120381892E-18</v>
      </c>
      <c r="D202" s="34">
        <f t="shared" si="66"/>
        <v>94.204421737815252</v>
      </c>
      <c r="E202" s="34">
        <f t="shared" si="67"/>
        <v>120.58069431567586</v>
      </c>
      <c r="F202" s="14">
        <f t="shared" si="68"/>
        <v>0.72603365266903919</v>
      </c>
      <c r="G202" s="14">
        <f t="shared" ref="G202:G265" si="85">G201+S201/T201*lambda</f>
        <v>-1.523313753990814E-2</v>
      </c>
      <c r="H202" s="15">
        <f t="shared" ref="H202:H265" si="86">Gmax*(T201/_p0)^G_exponent</f>
        <v>942.04421737815244</v>
      </c>
      <c r="I202" s="15">
        <f t="shared" si="78"/>
        <v>32.520000429939174</v>
      </c>
      <c r="J202" s="34">
        <f t="shared" si="69"/>
        <v>94.203667437141647</v>
      </c>
      <c r="K202" s="34">
        <f t="shared" si="79"/>
        <v>1.28</v>
      </c>
      <c r="L202" s="34">
        <f t="shared" si="70"/>
        <v>1.279989750919226</v>
      </c>
      <c r="M202" s="40">
        <f t="shared" ref="M202:M265" si="87">K202-L202</f>
        <v>1.0249080774071828E-5</v>
      </c>
      <c r="N202" s="44">
        <f t="shared" si="80"/>
        <v>1E-4</v>
      </c>
      <c r="O202" s="44">
        <f t="shared" ref="O202:O265" si="88">N202*M202</f>
        <v>1.0249080774071828E-9</v>
      </c>
      <c r="P202" s="14">
        <f t="shared" si="81"/>
        <v>115.06891017793595</v>
      </c>
      <c r="Q202" s="44">
        <f t="shared" si="71"/>
        <v>1.1793505549980814E-7</v>
      </c>
      <c r="R202" s="34">
        <f t="shared" si="72"/>
        <v>94.203678547056398</v>
      </c>
      <c r="S202" s="52">
        <f t="shared" si="82"/>
        <v>-3.3330011117929718E-5</v>
      </c>
      <c r="T202" s="34">
        <f t="shared" si="73"/>
        <v>94.204388407804132</v>
      </c>
      <c r="U202" s="14">
        <f t="shared" si="83"/>
        <v>1.2799903547467815</v>
      </c>
      <c r="V202">
        <f t="shared" si="74"/>
        <v>120.5807085368088</v>
      </c>
      <c r="W202">
        <f t="shared" si="84"/>
        <v>-1.0249080774071828E-9</v>
      </c>
      <c r="X202" s="44">
        <f t="shared" si="75"/>
        <v>2.3213583120381892E-20</v>
      </c>
      <c r="Y202" s="44">
        <f t="shared" si="76"/>
        <v>1.4221132943248449E-5</v>
      </c>
      <c r="Z202">
        <f>Y202/(H202*MPa_to_kPa)</f>
        <v>1.5096035494839037E-11</v>
      </c>
      <c r="AA202" s="43">
        <f t="shared" si="77"/>
        <v>1.9479126223712648E-2</v>
      </c>
    </row>
    <row r="203" spans="1:27">
      <c r="A203" s="74">
        <f t="shared" ref="A203:A266" si="89">A202+1</f>
        <v>195</v>
      </c>
      <c r="B203" s="40">
        <f t="shared" ref="B203:B266" si="90">100*AA202+C203/3</f>
        <v>1.9479126223712648</v>
      </c>
      <c r="C203" s="51">
        <f t="shared" ref="C203:C266" si="91">100*X202</f>
        <v>2.3213583120381892E-18</v>
      </c>
      <c r="D203" s="34">
        <f t="shared" ref="D203:D266" si="92">T202</f>
        <v>94.204388407804132</v>
      </c>
      <c r="E203" s="34">
        <f t="shared" ref="E203:E266" si="93">V202</f>
        <v>120.5807085368088</v>
      </c>
      <c r="F203" s="14">
        <f t="shared" ref="F203:F266" si="94">F$9-(1+F$9)*C202</f>
        <v>0.72603365266903919</v>
      </c>
      <c r="G203" s="14">
        <f t="shared" si="85"/>
        <v>-1.5233144616013973E-2</v>
      </c>
      <c r="H203" s="15">
        <f t="shared" si="86"/>
        <v>942.04388407804129</v>
      </c>
      <c r="I203" s="15">
        <f t="shared" si="78"/>
        <v>32.519988924195012</v>
      </c>
      <c r="J203" s="34">
        <f t="shared" ref="J203:J266" si="95">R202</f>
        <v>94.203678547056398</v>
      </c>
      <c r="K203" s="34">
        <f t="shared" si="79"/>
        <v>1.28</v>
      </c>
      <c r="L203" s="34">
        <f t="shared" ref="L203:L266" si="96">E203/D203</f>
        <v>1.2799903547467815</v>
      </c>
      <c r="M203" s="40">
        <f t="shared" si="87"/>
        <v>9.6452532185598017E-6</v>
      </c>
      <c r="N203" s="44">
        <f t="shared" si="80"/>
        <v>1E-4</v>
      </c>
      <c r="O203" s="44">
        <f t="shared" si="88"/>
        <v>9.6452532185598031E-10</v>
      </c>
      <c r="P203" s="14">
        <f t="shared" si="81"/>
        <v>115.06891017793595</v>
      </c>
      <c r="Q203" s="44">
        <f t="shared" ref="Q203:Q266" si="97">P203*O203</f>
        <v>1.1098687762499056E-7</v>
      </c>
      <c r="R203" s="34">
        <f t="shared" ref="R203:R266" si="98">J203*(1+Q203)</f>
        <v>94.203689002428547</v>
      </c>
      <c r="S203" s="52">
        <f t="shared" si="82"/>
        <v>-3.1366352783862105E-5</v>
      </c>
      <c r="T203" s="34">
        <f t="shared" ref="T203:T266" si="99">D203+S203</f>
        <v>94.204357041451345</v>
      </c>
      <c r="U203" s="14">
        <f t="shared" si="83"/>
        <v>1.279990922999658</v>
      </c>
      <c r="V203">
        <f t="shared" ref="V203:V266" si="100">U203*T203</f>
        <v>120.58072192007664</v>
      </c>
      <c r="W203">
        <f t="shared" si="84"/>
        <v>-9.645253218559801E-10</v>
      </c>
      <c r="X203" s="44">
        <f t="shared" ref="X203:X266" si="101">X202+(W203+O203)</f>
        <v>2.321378991553503E-20</v>
      </c>
      <c r="Y203" s="44">
        <f t="shared" ref="Y203:Y266" si="102">V203-E203</f>
        <v>1.3383267841504676E-5</v>
      </c>
      <c r="Z203">
        <f>Y203/(H203*MPa_to_kPa)</f>
        <v>1.4206628871225677E-11</v>
      </c>
      <c r="AA203" s="43">
        <f t="shared" ref="AA203:AA266" si="103">AA202+(Z203+N203)</f>
        <v>1.9579126237919277E-2</v>
      </c>
    </row>
    <row r="204" spans="1:27">
      <c r="A204" s="74">
        <f t="shared" si="89"/>
        <v>196</v>
      </c>
      <c r="B204" s="40">
        <f t="shared" si="90"/>
        <v>1.9579126237919278</v>
      </c>
      <c r="C204" s="51">
        <f t="shared" si="91"/>
        <v>2.321378991553503E-18</v>
      </c>
      <c r="D204" s="34">
        <f t="shared" si="92"/>
        <v>94.204357041451345</v>
      </c>
      <c r="E204" s="34">
        <f t="shared" si="93"/>
        <v>120.58072192007664</v>
      </c>
      <c r="F204" s="14">
        <f t="shared" si="94"/>
        <v>0.72603365266903919</v>
      </c>
      <c r="G204" s="14">
        <f t="shared" si="85"/>
        <v>-1.5233151275228847E-2</v>
      </c>
      <c r="H204" s="15">
        <f t="shared" si="86"/>
        <v>942.04357041451351</v>
      </c>
      <c r="I204" s="15">
        <f t="shared" si="78"/>
        <v>32.519978096318916</v>
      </c>
      <c r="J204" s="34">
        <f t="shared" si="95"/>
        <v>94.203689002428547</v>
      </c>
      <c r="K204" s="34">
        <f t="shared" si="79"/>
        <v>1.28</v>
      </c>
      <c r="L204" s="34">
        <f t="shared" si="96"/>
        <v>1.279990922999658</v>
      </c>
      <c r="M204" s="40">
        <f t="shared" si="87"/>
        <v>9.0770003420281853E-6</v>
      </c>
      <c r="N204" s="44">
        <f t="shared" si="80"/>
        <v>1E-4</v>
      </c>
      <c r="O204" s="44">
        <f t="shared" si="88"/>
        <v>9.0770003420281857E-10</v>
      </c>
      <c r="P204" s="14">
        <f t="shared" si="81"/>
        <v>115.06891017793595</v>
      </c>
      <c r="Q204" s="44">
        <f t="shared" si="97"/>
        <v>1.0444805370419352E-7</v>
      </c>
      <c r="R204" s="34">
        <f t="shared" si="98"/>
        <v>94.203698841820525</v>
      </c>
      <c r="S204" s="52">
        <f t="shared" si="82"/>
        <v>-2.951838523030359E-5</v>
      </c>
      <c r="T204" s="34">
        <f t="shared" si="99"/>
        <v>94.204327523066112</v>
      </c>
      <c r="U204" s="14">
        <f t="shared" si="83"/>
        <v>1.279991457773749</v>
      </c>
      <c r="V204">
        <f t="shared" si="100"/>
        <v>120.5807345148451</v>
      </c>
      <c r="W204">
        <f t="shared" si="84"/>
        <v>-9.0770003420281857E-10</v>
      </c>
      <c r="X204" s="44">
        <f t="shared" si="101"/>
        <v>2.321378991553503E-20</v>
      </c>
      <c r="Y204" s="44">
        <f t="shared" si="102"/>
        <v>1.259476846371399E-5</v>
      </c>
      <c r="Z204">
        <f>Y204/(H204*MPa_to_kPa)</f>
        <v>1.3369624144000156E-11</v>
      </c>
      <c r="AA204" s="43">
        <f t="shared" si="103"/>
        <v>1.9679126251288901E-2</v>
      </c>
    </row>
    <row r="205" spans="1:27">
      <c r="A205" s="74">
        <f t="shared" si="89"/>
        <v>197</v>
      </c>
      <c r="B205" s="40">
        <f t="shared" si="90"/>
        <v>1.9679126251288901</v>
      </c>
      <c r="C205" s="51">
        <f t="shared" si="91"/>
        <v>2.321378991553503E-18</v>
      </c>
      <c r="D205" s="34">
        <f t="shared" si="92"/>
        <v>94.204327523066112</v>
      </c>
      <c r="E205" s="34">
        <f t="shared" si="93"/>
        <v>120.5807345148451</v>
      </c>
      <c r="F205" s="14">
        <f t="shared" si="94"/>
        <v>0.72603365266903919</v>
      </c>
      <c r="G205" s="14">
        <f t="shared" si="85"/>
        <v>-1.5233157542114033E-2</v>
      </c>
      <c r="H205" s="15">
        <f t="shared" si="86"/>
        <v>942.04327523066115</v>
      </c>
      <c r="I205" s="15">
        <f t="shared" si="78"/>
        <v>32.519967906373658</v>
      </c>
      <c r="J205" s="34">
        <f t="shared" si="95"/>
        <v>94.203698841820525</v>
      </c>
      <c r="K205" s="34">
        <f t="shared" si="79"/>
        <v>1.28</v>
      </c>
      <c r="L205" s="34">
        <f t="shared" si="96"/>
        <v>1.279991457773749</v>
      </c>
      <c r="M205" s="40">
        <f t="shared" si="87"/>
        <v>8.5422262510181923E-6</v>
      </c>
      <c r="N205" s="44">
        <f t="shared" si="80"/>
        <v>1E-4</v>
      </c>
      <c r="O205" s="44">
        <f t="shared" si="88"/>
        <v>8.542226251018193E-10</v>
      </c>
      <c r="P205" s="14">
        <f t="shared" si="81"/>
        <v>115.06891017793595</v>
      </c>
      <c r="Q205" s="44">
        <f t="shared" si="97"/>
        <v>9.8294466519801901E-8</v>
      </c>
      <c r="R205" s="34">
        <f t="shared" si="98"/>
        <v>94.203708101522849</v>
      </c>
      <c r="S205" s="52">
        <f t="shared" si="82"/>
        <v>-2.777929235320942E-5</v>
      </c>
      <c r="T205" s="34">
        <f t="shared" si="99"/>
        <v>94.20429974377376</v>
      </c>
      <c r="U205" s="14">
        <f t="shared" si="83"/>
        <v>1.2799919610414672</v>
      </c>
      <c r="V205">
        <f t="shared" si="100"/>
        <v>120.58074636757115</v>
      </c>
      <c r="W205">
        <f t="shared" si="84"/>
        <v>-8.542226251018193E-10</v>
      </c>
      <c r="X205" s="44">
        <f t="shared" si="101"/>
        <v>2.321378991553503E-20</v>
      </c>
      <c r="Y205" s="44">
        <f t="shared" si="102"/>
        <v>1.1852726046868156E-5</v>
      </c>
      <c r="Z205">
        <f>Y205/(H205*MPa_to_kPa)</f>
        <v>1.2581933716331655E-11</v>
      </c>
      <c r="AA205" s="43">
        <f t="shared" si="103"/>
        <v>1.9779126263870836E-2</v>
      </c>
    </row>
    <row r="206" spans="1:27">
      <c r="A206" s="74">
        <f t="shared" si="89"/>
        <v>198</v>
      </c>
      <c r="B206" s="40">
        <f t="shared" si="90"/>
        <v>1.9779126263870836</v>
      </c>
      <c r="C206" s="51">
        <f t="shared" si="91"/>
        <v>2.321378991553503E-18</v>
      </c>
      <c r="D206" s="34">
        <f t="shared" si="92"/>
        <v>94.20429974377376</v>
      </c>
      <c r="E206" s="34">
        <f t="shared" si="93"/>
        <v>120.58074636757115</v>
      </c>
      <c r="F206" s="14">
        <f t="shared" si="94"/>
        <v>0.72603365266903919</v>
      </c>
      <c r="G206" s="14">
        <f t="shared" si="85"/>
        <v>-1.5233163439783764E-2</v>
      </c>
      <c r="H206" s="15">
        <f t="shared" si="86"/>
        <v>942.04299743773754</v>
      </c>
      <c r="I206" s="15">
        <f t="shared" si="78"/>
        <v>32.519958316774968</v>
      </c>
      <c r="J206" s="34">
        <f t="shared" si="95"/>
        <v>94.203708101522849</v>
      </c>
      <c r="K206" s="34">
        <f t="shared" si="79"/>
        <v>1.28</v>
      </c>
      <c r="L206" s="34">
        <f t="shared" si="96"/>
        <v>1.2799919610414672</v>
      </c>
      <c r="M206" s="40">
        <f t="shared" si="87"/>
        <v>8.0389585328521918E-6</v>
      </c>
      <c r="N206" s="44">
        <f t="shared" si="80"/>
        <v>1E-4</v>
      </c>
      <c r="O206" s="44">
        <f t="shared" si="88"/>
        <v>8.0389585328521926E-10</v>
      </c>
      <c r="P206" s="14">
        <f t="shared" si="81"/>
        <v>115.06891017793595</v>
      </c>
      <c r="Q206" s="44">
        <f t="shared" si="97"/>
        <v>9.2503419734092065E-8</v>
      </c>
      <c r="R206" s="34">
        <f t="shared" si="98"/>
        <v>94.203716815688011</v>
      </c>
      <c r="S206" s="52">
        <f t="shared" si="82"/>
        <v>-2.6142659639863577E-5</v>
      </c>
      <c r="T206" s="34">
        <f t="shared" si="99"/>
        <v>94.204273601114124</v>
      </c>
      <c r="U206" s="14">
        <f t="shared" si="83"/>
        <v>1.2799924346590201</v>
      </c>
      <c r="V206">
        <f t="shared" si="100"/>
        <v>120.58075752197452</v>
      </c>
      <c r="W206">
        <f t="shared" si="84"/>
        <v>-8.0389585328521926E-10</v>
      </c>
      <c r="X206" s="44">
        <f t="shared" si="101"/>
        <v>2.321378991553503E-20</v>
      </c>
      <c r="Y206" s="44">
        <f t="shared" si="102"/>
        <v>1.1154403367186205E-5</v>
      </c>
      <c r="Z206">
        <f>Y206/(H206*MPa_to_kPa)</f>
        <v>1.1840652069518126E-11</v>
      </c>
      <c r="AA206" s="43">
        <f t="shared" si="103"/>
        <v>1.9879126275711489E-2</v>
      </c>
    </row>
    <row r="207" spans="1:27">
      <c r="A207" s="74">
        <f t="shared" si="89"/>
        <v>199</v>
      </c>
      <c r="B207" s="40">
        <f t="shared" si="90"/>
        <v>1.9879126275711489</v>
      </c>
      <c r="C207" s="51">
        <f t="shared" si="91"/>
        <v>2.321378991553503E-18</v>
      </c>
      <c r="D207" s="34">
        <f t="shared" si="92"/>
        <v>94.204273601114124</v>
      </c>
      <c r="E207" s="34">
        <f t="shared" si="93"/>
        <v>120.58075752197452</v>
      </c>
      <c r="F207" s="14">
        <f t="shared" si="94"/>
        <v>0.72603365266903919</v>
      </c>
      <c r="G207" s="14">
        <f t="shared" si="85"/>
        <v>-1.5233168989990489E-2</v>
      </c>
      <c r="H207" s="15">
        <f t="shared" si="86"/>
        <v>942.04273601114119</v>
      </c>
      <c r="I207" s="15">
        <f t="shared" si="78"/>
        <v>32.519949292152909</v>
      </c>
      <c r="J207" s="34">
        <f t="shared" si="95"/>
        <v>94.203716815688011</v>
      </c>
      <c r="K207" s="34">
        <f t="shared" si="79"/>
        <v>1.28</v>
      </c>
      <c r="L207" s="34">
        <f t="shared" si="96"/>
        <v>1.2799924346590201</v>
      </c>
      <c r="M207" s="40">
        <f t="shared" si="87"/>
        <v>7.5653409798981386E-6</v>
      </c>
      <c r="N207" s="44">
        <f t="shared" si="80"/>
        <v>1E-4</v>
      </c>
      <c r="O207" s="44">
        <f t="shared" si="88"/>
        <v>7.5653409798981394E-10</v>
      </c>
      <c r="P207" s="14">
        <f t="shared" si="81"/>
        <v>115.06891017793595</v>
      </c>
      <c r="Q207" s="44">
        <f t="shared" si="97"/>
        <v>8.7053554168135699E-8</v>
      </c>
      <c r="R207" s="34">
        <f t="shared" si="98"/>
        <v>94.203725016456374</v>
      </c>
      <c r="S207" s="52">
        <f t="shared" si="82"/>
        <v>-2.4602450504413389E-5</v>
      </c>
      <c r="T207" s="34">
        <f t="shared" si="99"/>
        <v>94.204248998663616</v>
      </c>
      <c r="U207" s="14">
        <f t="shared" si="83"/>
        <v>1.2799928803732561</v>
      </c>
      <c r="V207">
        <f t="shared" si="100"/>
        <v>120.58076801919887</v>
      </c>
      <c r="W207">
        <f t="shared" si="84"/>
        <v>-7.5653409798981394E-10</v>
      </c>
      <c r="X207" s="44">
        <f t="shared" si="101"/>
        <v>2.321378991553503E-20</v>
      </c>
      <c r="Y207" s="44">
        <f t="shared" si="102"/>
        <v>1.0497224351979639E-5</v>
      </c>
      <c r="Z207">
        <f>Y207/(H207*MPa_to_kPa)</f>
        <v>1.114304473746878E-11</v>
      </c>
      <c r="AA207" s="43">
        <f t="shared" si="103"/>
        <v>1.9979126286854533E-2</v>
      </c>
    </row>
    <row r="208" spans="1:27">
      <c r="A208" s="74">
        <f t="shared" si="89"/>
        <v>200</v>
      </c>
      <c r="B208" s="40">
        <f t="shared" si="90"/>
        <v>1.9979126286854534</v>
      </c>
      <c r="C208" s="51">
        <f t="shared" si="91"/>
        <v>2.321378991553503E-18</v>
      </c>
      <c r="D208" s="34">
        <f t="shared" si="92"/>
        <v>94.204248998663616</v>
      </c>
      <c r="E208" s="34">
        <f t="shared" si="93"/>
        <v>120.58076801919887</v>
      </c>
      <c r="F208" s="14">
        <f t="shared" si="94"/>
        <v>0.72603365266903919</v>
      </c>
      <c r="G208" s="14">
        <f t="shared" si="85"/>
        <v>-1.5233174213205103E-2</v>
      </c>
      <c r="H208" s="15">
        <f t="shared" si="86"/>
        <v>942.04248998663616</v>
      </c>
      <c r="I208" s="15">
        <f t="shared" si="78"/>
        <v>32.519940799221409</v>
      </c>
      <c r="J208" s="34">
        <f t="shared" si="95"/>
        <v>94.203725016456374</v>
      </c>
      <c r="K208" s="34">
        <f t="shared" si="79"/>
        <v>1.28</v>
      </c>
      <c r="L208" s="34">
        <f t="shared" si="96"/>
        <v>1.2799928803732561</v>
      </c>
      <c r="M208" s="40">
        <f t="shared" si="87"/>
        <v>7.1196267439344041E-6</v>
      </c>
      <c r="N208" s="44">
        <f t="shared" si="80"/>
        <v>1E-4</v>
      </c>
      <c r="O208" s="44">
        <f t="shared" si="88"/>
        <v>7.1196267439344047E-10</v>
      </c>
      <c r="P208" s="14">
        <f t="shared" si="81"/>
        <v>115.06891017793595</v>
      </c>
      <c r="Q208" s="44">
        <f t="shared" si="97"/>
        <v>8.1924769029821856E-8</v>
      </c>
      <c r="R208" s="34">
        <f t="shared" si="98"/>
        <v>94.203732734074777</v>
      </c>
      <c r="S208" s="52">
        <f t="shared" si="82"/>
        <v>-2.3152984022530032E-5</v>
      </c>
      <c r="T208" s="34">
        <f t="shared" si="99"/>
        <v>94.204225845679588</v>
      </c>
      <c r="U208" s="14">
        <f t="shared" si="83"/>
        <v>1.2799932998281081</v>
      </c>
      <c r="V208">
        <f t="shared" si="100"/>
        <v>120.58077789796376</v>
      </c>
      <c r="W208">
        <f t="shared" si="84"/>
        <v>-7.1196267439344047E-10</v>
      </c>
      <c r="X208" s="44">
        <f t="shared" si="101"/>
        <v>2.321378991553503E-20</v>
      </c>
      <c r="Y208" s="44">
        <f t="shared" si="102"/>
        <v>9.8787648852294296E-6</v>
      </c>
      <c r="Z208">
        <f>Y208/(H208*MPa_to_kPa)</f>
        <v>1.0486538548138704E-11</v>
      </c>
      <c r="AA208" s="43">
        <f t="shared" si="103"/>
        <v>2.0079126297341071E-2</v>
      </c>
    </row>
    <row r="209" spans="1:27">
      <c r="A209" s="74">
        <f t="shared" si="89"/>
        <v>201</v>
      </c>
      <c r="B209" s="40">
        <f t="shared" si="90"/>
        <v>2.0079126297341072</v>
      </c>
      <c r="C209" s="51">
        <f t="shared" si="91"/>
        <v>2.321378991553503E-18</v>
      </c>
      <c r="D209" s="34">
        <f t="shared" si="92"/>
        <v>94.204225845679588</v>
      </c>
      <c r="E209" s="34">
        <f t="shared" si="93"/>
        <v>120.58077789796376</v>
      </c>
      <c r="F209" s="14">
        <f t="shared" si="94"/>
        <v>0.72603365266903919</v>
      </c>
      <c r="G209" s="14">
        <f t="shared" si="85"/>
        <v>-1.5233179128692454E-2</v>
      </c>
      <c r="H209" s="15">
        <f t="shared" si="86"/>
        <v>942.04225845679593</v>
      </c>
      <c r="I209" s="15">
        <f t="shared" si="78"/>
        <v>32.51993280665549</v>
      </c>
      <c r="J209" s="34">
        <f t="shared" si="95"/>
        <v>94.203732734074777</v>
      </c>
      <c r="K209" s="34">
        <f t="shared" si="79"/>
        <v>1.28</v>
      </c>
      <c r="L209" s="34">
        <f t="shared" si="96"/>
        <v>1.2799932998281081</v>
      </c>
      <c r="M209" s="40">
        <f t="shared" si="87"/>
        <v>6.7001718919712516E-6</v>
      </c>
      <c r="N209" s="44">
        <f t="shared" si="80"/>
        <v>1E-4</v>
      </c>
      <c r="O209" s="44">
        <f t="shared" si="88"/>
        <v>6.7001718919712518E-10</v>
      </c>
      <c r="P209" s="14">
        <f t="shared" si="81"/>
        <v>115.06891017793595</v>
      </c>
      <c r="Q209" s="44">
        <f t="shared" si="97"/>
        <v>7.7098147761397119E-8</v>
      </c>
      <c r="R209" s="34">
        <f t="shared" si="98"/>
        <v>94.203739997008086</v>
      </c>
      <c r="S209" s="52">
        <f t="shared" si="82"/>
        <v>-2.1788913971994688E-5</v>
      </c>
      <c r="T209" s="34">
        <f t="shared" si="99"/>
        <v>94.204204056765619</v>
      </c>
      <c r="U209" s="14">
        <f t="shared" si="83"/>
        <v>1.2799936945706549</v>
      </c>
      <c r="V209">
        <f t="shared" si="100"/>
        <v>120.5807871947073</v>
      </c>
      <c r="W209">
        <f t="shared" si="84"/>
        <v>-6.7001718919712518E-10</v>
      </c>
      <c r="X209" s="44">
        <f t="shared" si="101"/>
        <v>2.321378991553503E-20</v>
      </c>
      <c r="Y209" s="44">
        <f t="shared" si="102"/>
        <v>9.296743542108743E-6</v>
      </c>
      <c r="Z209">
        <f>Y209/(H209*MPa_to_kPa)</f>
        <v>9.8687117893608919E-12</v>
      </c>
      <c r="AA209" s="43">
        <f t="shared" si="103"/>
        <v>2.0179126307209784E-2</v>
      </c>
    </row>
    <row r="210" spans="1:27">
      <c r="A210" s="74">
        <f t="shared" si="89"/>
        <v>202</v>
      </c>
      <c r="B210" s="40">
        <f t="shared" si="90"/>
        <v>2.0179126307209785</v>
      </c>
      <c r="C210" s="51">
        <f t="shared" si="91"/>
        <v>2.321378991553503E-18</v>
      </c>
      <c r="D210" s="34">
        <f t="shared" si="92"/>
        <v>94.204204056765619</v>
      </c>
      <c r="E210" s="34">
        <f t="shared" si="93"/>
        <v>120.5807871947073</v>
      </c>
      <c r="F210" s="14">
        <f t="shared" si="94"/>
        <v>0.72603365266903919</v>
      </c>
      <c r="G210" s="14">
        <f t="shared" si="85"/>
        <v>-1.5233183754582389E-2</v>
      </c>
      <c r="H210" s="15">
        <f t="shared" si="86"/>
        <v>942.04204056765616</v>
      </c>
      <c r="I210" s="15">
        <f t="shared" si="78"/>
        <v>32.519925284975734</v>
      </c>
      <c r="J210" s="34">
        <f t="shared" si="95"/>
        <v>94.203739997008086</v>
      </c>
      <c r="K210" s="34">
        <f t="shared" si="79"/>
        <v>1.28</v>
      </c>
      <c r="L210" s="34">
        <f t="shared" si="96"/>
        <v>1.2799936945706549</v>
      </c>
      <c r="M210" s="40">
        <f t="shared" si="87"/>
        <v>6.305429345099256E-6</v>
      </c>
      <c r="N210" s="44">
        <f t="shared" si="80"/>
        <v>1E-4</v>
      </c>
      <c r="O210" s="44">
        <f t="shared" si="88"/>
        <v>6.305429345099256E-10</v>
      </c>
      <c r="P210" s="14">
        <f t="shared" si="81"/>
        <v>115.06891017793595</v>
      </c>
      <c r="Q210" s="44">
        <f t="shared" si="97"/>
        <v>7.2555888294454774E-8</v>
      </c>
      <c r="R210" s="34">
        <f t="shared" si="98"/>
        <v>94.203746832044118</v>
      </c>
      <c r="S210" s="52">
        <f t="shared" si="82"/>
        <v>-2.0505209119232128E-5</v>
      </c>
      <c r="T210" s="34">
        <f t="shared" si="99"/>
        <v>94.204183551556497</v>
      </c>
      <c r="U210" s="14">
        <f t="shared" si="83"/>
        <v>1.2799940660568299</v>
      </c>
      <c r="V210">
        <f t="shared" si="100"/>
        <v>120.58079594372073</v>
      </c>
      <c r="W210">
        <f t="shared" si="84"/>
        <v>-6.305429345099256E-10</v>
      </c>
      <c r="X210" s="44">
        <f t="shared" si="101"/>
        <v>2.321378991553503E-20</v>
      </c>
      <c r="Y210" s="44">
        <f t="shared" si="102"/>
        <v>8.7490134319523349E-6</v>
      </c>
      <c r="Z210">
        <f>Y210/(H210*MPa_to_kPa)</f>
        <v>9.2872855511632481E-12</v>
      </c>
      <c r="AA210" s="43">
        <f t="shared" si="103"/>
        <v>2.027912631649707E-2</v>
      </c>
    </row>
    <row r="211" spans="1:27">
      <c r="A211" s="74">
        <f t="shared" si="89"/>
        <v>203</v>
      </c>
      <c r="B211" s="40">
        <f t="shared" si="90"/>
        <v>2.0279126316497069</v>
      </c>
      <c r="C211" s="51">
        <f t="shared" si="91"/>
        <v>2.321378991553503E-18</v>
      </c>
      <c r="D211" s="34">
        <f t="shared" si="92"/>
        <v>94.204183551556497</v>
      </c>
      <c r="E211" s="34">
        <f t="shared" si="93"/>
        <v>120.58079594372073</v>
      </c>
      <c r="F211" s="14">
        <f t="shared" si="94"/>
        <v>0.72603365266903919</v>
      </c>
      <c r="G211" s="14">
        <f t="shared" si="85"/>
        <v>-1.5233188107936634E-2</v>
      </c>
      <c r="H211" s="15">
        <f t="shared" si="86"/>
        <v>942.04183551556503</v>
      </c>
      <c r="I211" s="15">
        <f t="shared" si="78"/>
        <v>32.519918206439542</v>
      </c>
      <c r="J211" s="34">
        <f t="shared" si="95"/>
        <v>94.203746832044118</v>
      </c>
      <c r="K211" s="34">
        <f t="shared" si="79"/>
        <v>1.28</v>
      </c>
      <c r="L211" s="34">
        <f t="shared" si="96"/>
        <v>1.2799940660568299</v>
      </c>
      <c r="M211" s="40">
        <f t="shared" si="87"/>
        <v>5.9339431701666001E-6</v>
      </c>
      <c r="N211" s="44">
        <f t="shared" si="80"/>
        <v>1E-4</v>
      </c>
      <c r="O211" s="44">
        <f t="shared" si="88"/>
        <v>5.9339431701666007E-10</v>
      </c>
      <c r="P211" s="14">
        <f t="shared" si="81"/>
        <v>115.06891017793595</v>
      </c>
      <c r="Q211" s="44">
        <f t="shared" si="97"/>
        <v>6.8281237364887712E-8</v>
      </c>
      <c r="R211" s="34">
        <f t="shared" si="98"/>
        <v>94.203753264392518</v>
      </c>
      <c r="S211" s="52">
        <f t="shared" si="82"/>
        <v>-1.9297134653547842E-5</v>
      </c>
      <c r="T211" s="34">
        <f t="shared" si="99"/>
        <v>94.20416425442184</v>
      </c>
      <c r="U211" s="14">
        <f t="shared" si="83"/>
        <v>1.2799944156567893</v>
      </c>
      <c r="V211">
        <f t="shared" si="100"/>
        <v>120.58080417727489</v>
      </c>
      <c r="W211">
        <f t="shared" si="84"/>
        <v>-5.9339431701666007E-10</v>
      </c>
      <c r="X211" s="44">
        <f t="shared" si="101"/>
        <v>2.321378991553503E-20</v>
      </c>
      <c r="Y211" s="44">
        <f t="shared" si="102"/>
        <v>8.2335541549127811E-6</v>
      </c>
      <c r="Z211">
        <f>Y211/(H211*MPa_to_kPa)</f>
        <v>8.7401151886282026E-12</v>
      </c>
      <c r="AA211" s="43">
        <f t="shared" si="103"/>
        <v>2.0379126325237185E-2</v>
      </c>
    </row>
    <row r="212" spans="1:27">
      <c r="A212" s="74">
        <f t="shared" si="89"/>
        <v>204</v>
      </c>
      <c r="B212" s="40">
        <f t="shared" si="90"/>
        <v>2.0379126325237187</v>
      </c>
      <c r="C212" s="51">
        <f t="shared" si="91"/>
        <v>2.321378991553503E-18</v>
      </c>
      <c r="D212" s="34">
        <f t="shared" si="92"/>
        <v>94.20416425442184</v>
      </c>
      <c r="E212" s="34">
        <f t="shared" si="93"/>
        <v>120.58080417727489</v>
      </c>
      <c r="F212" s="14">
        <f t="shared" si="94"/>
        <v>0.72603365266903919</v>
      </c>
      <c r="G212" s="14">
        <f t="shared" si="85"/>
        <v>-1.5233192204811714E-2</v>
      </c>
      <c r="H212" s="15">
        <f t="shared" si="86"/>
        <v>942.04164254421835</v>
      </c>
      <c r="I212" s="15">
        <f t="shared" si="78"/>
        <v>32.519911544938772</v>
      </c>
      <c r="J212" s="34">
        <f t="shared" si="95"/>
        <v>94.203753264392518</v>
      </c>
      <c r="K212" s="34">
        <f t="shared" si="79"/>
        <v>1.28</v>
      </c>
      <c r="L212" s="34">
        <f t="shared" si="96"/>
        <v>1.2799944156567893</v>
      </c>
      <c r="M212" s="40">
        <f t="shared" si="87"/>
        <v>5.5843432107405278E-6</v>
      </c>
      <c r="N212" s="44">
        <f t="shared" si="80"/>
        <v>1E-4</v>
      </c>
      <c r="O212" s="44">
        <f t="shared" si="88"/>
        <v>5.5843432107405279E-10</v>
      </c>
      <c r="P212" s="14">
        <f t="shared" si="81"/>
        <v>115.06891017793595</v>
      </c>
      <c r="Q212" s="44">
        <f t="shared" si="97"/>
        <v>6.4258428731946828E-8</v>
      </c>
      <c r="R212" s="34">
        <f t="shared" si="98"/>
        <v>94.203759317777696</v>
      </c>
      <c r="S212" s="52">
        <f t="shared" si="82"/>
        <v>-1.8160234724986134E-5</v>
      </c>
      <c r="T212" s="34">
        <f t="shared" si="99"/>
        <v>94.204146094187109</v>
      </c>
      <c r="U212" s="14">
        <f t="shared" si="83"/>
        <v>1.2799947446599658</v>
      </c>
      <c r="V212">
        <f t="shared" si="100"/>
        <v>120.58081192573914</v>
      </c>
      <c r="W212">
        <f t="shared" si="84"/>
        <v>-5.5843432107405279E-10</v>
      </c>
      <c r="X212" s="44">
        <f t="shared" si="101"/>
        <v>2.321378991553503E-20</v>
      </c>
      <c r="Y212" s="44">
        <f t="shared" si="102"/>
        <v>7.7484642559966233E-6</v>
      </c>
      <c r="Z212">
        <f>Y212/(H212*MPa_to_kPa)</f>
        <v>8.2251823126098365E-12</v>
      </c>
      <c r="AA212" s="43">
        <f t="shared" si="103"/>
        <v>2.0479126333462369E-2</v>
      </c>
    </row>
    <row r="213" spans="1:27">
      <c r="A213" s="74">
        <f t="shared" si="89"/>
        <v>205</v>
      </c>
      <c r="B213" s="40">
        <f t="shared" si="90"/>
        <v>2.047912633346237</v>
      </c>
      <c r="C213" s="51">
        <f t="shared" si="91"/>
        <v>2.321378991553503E-18</v>
      </c>
      <c r="D213" s="34">
        <f t="shared" si="92"/>
        <v>94.204146094187109</v>
      </c>
      <c r="E213" s="34">
        <f t="shared" si="93"/>
        <v>120.58081192573914</v>
      </c>
      <c r="F213" s="14">
        <f t="shared" si="94"/>
        <v>0.72603365266903919</v>
      </c>
      <c r="G213" s="14">
        <f t="shared" si="85"/>
        <v>-1.5233196060318182E-2</v>
      </c>
      <c r="H213" s="15">
        <f t="shared" si="86"/>
        <v>942.04146094187115</v>
      </c>
      <c r="I213" s="15">
        <f t="shared" si="78"/>
        <v>32.519905275903518</v>
      </c>
      <c r="J213" s="34">
        <f t="shared" si="95"/>
        <v>94.203759317777696</v>
      </c>
      <c r="K213" s="34">
        <f t="shared" si="79"/>
        <v>1.28</v>
      </c>
      <c r="L213" s="34">
        <f t="shared" si="96"/>
        <v>1.2799947446599658</v>
      </c>
      <c r="M213" s="40">
        <f t="shared" si="87"/>
        <v>5.255340034260314E-6</v>
      </c>
      <c r="N213" s="44">
        <f t="shared" si="80"/>
        <v>1E-4</v>
      </c>
      <c r="O213" s="44">
        <f t="shared" si="88"/>
        <v>5.2553400342603142E-10</v>
      </c>
      <c r="P213" s="14">
        <f t="shared" si="81"/>
        <v>115.06891017793595</v>
      </c>
      <c r="Q213" s="44">
        <f t="shared" si="97"/>
        <v>6.0472625035681095E-8</v>
      </c>
      <c r="R213" s="34">
        <f t="shared" si="98"/>
        <v>94.203765014526311</v>
      </c>
      <c r="S213" s="52">
        <f t="shared" si="82"/>
        <v>-1.7090316010680898E-5</v>
      </c>
      <c r="T213" s="34">
        <f t="shared" si="99"/>
        <v>94.204129003871103</v>
      </c>
      <c r="U213" s="14">
        <f t="shared" si="83"/>
        <v>1.2799950542798246</v>
      </c>
      <c r="V213">
        <f t="shared" si="100"/>
        <v>120.58081921769359</v>
      </c>
      <c r="W213">
        <f t="shared" si="84"/>
        <v>-5.2553400342603142E-10</v>
      </c>
      <c r="X213" s="44">
        <f t="shared" si="101"/>
        <v>2.321378991553503E-20</v>
      </c>
      <c r="Y213" s="44">
        <f t="shared" si="102"/>
        <v>7.2919544464866703E-6</v>
      </c>
      <c r="Z213">
        <f>Y213/(H213*MPa_to_kPa)</f>
        <v>7.7405875949409218E-12</v>
      </c>
      <c r="AA213" s="43">
        <f t="shared" si="103"/>
        <v>2.0579126341202958E-2</v>
      </c>
    </row>
    <row r="214" spans="1:27">
      <c r="A214" s="74">
        <f t="shared" si="89"/>
        <v>206</v>
      </c>
      <c r="B214" s="40">
        <f t="shared" si="90"/>
        <v>2.0579126341202958</v>
      </c>
      <c r="C214" s="51">
        <f t="shared" si="91"/>
        <v>2.321378991553503E-18</v>
      </c>
      <c r="D214" s="34">
        <f t="shared" si="92"/>
        <v>94.204129003871103</v>
      </c>
      <c r="E214" s="34">
        <f t="shared" si="93"/>
        <v>120.58081921769359</v>
      </c>
      <c r="F214" s="14">
        <f t="shared" si="94"/>
        <v>0.72603365266903919</v>
      </c>
      <c r="G214" s="14">
        <f t="shared" si="85"/>
        <v>-1.5233199688676343E-2</v>
      </c>
      <c r="H214" s="15">
        <f t="shared" si="86"/>
        <v>942.04129003871105</v>
      </c>
      <c r="I214" s="15">
        <f t="shared" si="78"/>
        <v>32.519899376211406</v>
      </c>
      <c r="J214" s="34">
        <f t="shared" si="95"/>
        <v>94.203765014526311</v>
      </c>
      <c r="K214" s="34">
        <f t="shared" si="79"/>
        <v>1.28</v>
      </c>
      <c r="L214" s="34">
        <f t="shared" si="96"/>
        <v>1.2799950542798246</v>
      </c>
      <c r="M214" s="40">
        <f t="shared" si="87"/>
        <v>4.9457201753977387E-6</v>
      </c>
      <c r="N214" s="44">
        <f t="shared" si="80"/>
        <v>1E-4</v>
      </c>
      <c r="O214" s="44">
        <f t="shared" si="88"/>
        <v>4.9457201753977386E-10</v>
      </c>
      <c r="P214" s="14">
        <f t="shared" si="81"/>
        <v>115.06891017793595</v>
      </c>
      <c r="Q214" s="44">
        <f t="shared" si="97"/>
        <v>5.6909863062804804E-8</v>
      </c>
      <c r="R214" s="34">
        <f t="shared" si="98"/>
        <v>94.203770375649682</v>
      </c>
      <c r="S214" s="52">
        <f t="shared" si="82"/>
        <v>-1.6083432244683309E-5</v>
      </c>
      <c r="T214" s="34">
        <f t="shared" si="99"/>
        <v>94.20411292043886</v>
      </c>
      <c r="U214" s="14">
        <f t="shared" si="83"/>
        <v>1.2799953456583402</v>
      </c>
      <c r="V214">
        <f t="shared" si="100"/>
        <v>120.58082608003444</v>
      </c>
      <c r="W214">
        <f t="shared" si="84"/>
        <v>-4.9457201753977386E-10</v>
      </c>
      <c r="X214" s="44">
        <f t="shared" si="101"/>
        <v>2.321378991553503E-20</v>
      </c>
      <c r="Y214" s="44">
        <f t="shared" si="102"/>
        <v>6.8623408537860087E-6</v>
      </c>
      <c r="Z214">
        <f>Y214/(H214*MPa_to_kPa)</f>
        <v>7.2845436037140333E-12</v>
      </c>
      <c r="AA214" s="43">
        <f t="shared" si="103"/>
        <v>2.0679126348487502E-2</v>
      </c>
    </row>
    <row r="215" spans="1:27">
      <c r="A215" s="74">
        <f t="shared" si="89"/>
        <v>207</v>
      </c>
      <c r="B215" s="40">
        <f t="shared" si="90"/>
        <v>2.0679126348487502</v>
      </c>
      <c r="C215" s="51">
        <f t="shared" si="91"/>
        <v>2.321378991553503E-18</v>
      </c>
      <c r="D215" s="34">
        <f t="shared" si="92"/>
        <v>94.20411292043886</v>
      </c>
      <c r="E215" s="34">
        <f t="shared" si="93"/>
        <v>120.58082608003444</v>
      </c>
      <c r="F215" s="14">
        <f t="shared" si="94"/>
        <v>0.72603365266903919</v>
      </c>
      <c r="G215" s="14">
        <f t="shared" si="85"/>
        <v>-1.523320310326871E-2</v>
      </c>
      <c r="H215" s="15">
        <f t="shared" si="86"/>
        <v>942.04112920438865</v>
      </c>
      <c r="I215" s="15">
        <f t="shared" si="78"/>
        <v>32.51989382410234</v>
      </c>
      <c r="J215" s="34">
        <f t="shared" si="95"/>
        <v>94.203770375649682</v>
      </c>
      <c r="K215" s="34">
        <f t="shared" si="79"/>
        <v>1.28</v>
      </c>
      <c r="L215" s="34">
        <f t="shared" si="96"/>
        <v>1.2799953456583402</v>
      </c>
      <c r="M215" s="40">
        <f t="shared" si="87"/>
        <v>4.6543416598598952E-6</v>
      </c>
      <c r="N215" s="44">
        <f t="shared" si="80"/>
        <v>1E-4</v>
      </c>
      <c r="O215" s="44">
        <f t="shared" si="88"/>
        <v>4.6543416598598953E-10</v>
      </c>
      <c r="P215" s="14">
        <f t="shared" si="81"/>
        <v>115.06891017793595</v>
      </c>
      <c r="Q215" s="44">
        <f t="shared" si="97"/>
        <v>5.3557002239584363E-8</v>
      </c>
      <c r="R215" s="34">
        <f t="shared" si="98"/>
        <v>94.203775420921218</v>
      </c>
      <c r="S215" s="52">
        <f t="shared" si="82"/>
        <v>-1.5135869659974005E-5</v>
      </c>
      <c r="T215" s="34">
        <f t="shared" si="99"/>
        <v>94.2040977845692</v>
      </c>
      <c r="U215" s="14">
        <f t="shared" si="83"/>
        <v>1.279995619870206</v>
      </c>
      <c r="V215">
        <f t="shared" si="100"/>
        <v>120.58083253807315</v>
      </c>
      <c r="W215">
        <f t="shared" si="84"/>
        <v>-4.6543416598598958E-10</v>
      </c>
      <c r="X215" s="44">
        <f t="shared" si="101"/>
        <v>2.3213738216746746E-20</v>
      </c>
      <c r="Y215" s="44">
        <f t="shared" si="102"/>
        <v>6.4580387117985083E-6</v>
      </c>
      <c r="Z215">
        <f>Y215/(H215*MPa_to_kPa)</f>
        <v>6.8553681061173167E-12</v>
      </c>
      <c r="AA215" s="43">
        <f t="shared" si="103"/>
        <v>2.0779126355342872E-2</v>
      </c>
    </row>
    <row r="216" spans="1:27">
      <c r="A216" s="74">
        <f t="shared" si="89"/>
        <v>208</v>
      </c>
      <c r="B216" s="40">
        <f t="shared" si="90"/>
        <v>2.077912635534287</v>
      </c>
      <c r="C216" s="51">
        <f t="shared" si="91"/>
        <v>2.3213738216746746E-18</v>
      </c>
      <c r="D216" s="34">
        <f t="shared" si="92"/>
        <v>94.2040977845692</v>
      </c>
      <c r="E216" s="34">
        <f t="shared" si="93"/>
        <v>120.58083253807315</v>
      </c>
      <c r="F216" s="14">
        <f t="shared" si="94"/>
        <v>0.72603365266903919</v>
      </c>
      <c r="G216" s="14">
        <f t="shared" si="85"/>
        <v>-1.5233206316689361E-2</v>
      </c>
      <c r="H216" s="15">
        <f t="shared" si="86"/>
        <v>942.04097784569194</v>
      </c>
      <c r="I216" s="15">
        <f t="shared" si="78"/>
        <v>32.519888599098259</v>
      </c>
      <c r="J216" s="34">
        <f t="shared" si="95"/>
        <v>94.203775420921218</v>
      </c>
      <c r="K216" s="34">
        <f t="shared" si="79"/>
        <v>1.28</v>
      </c>
      <c r="L216" s="34">
        <f t="shared" si="96"/>
        <v>1.279995619870206</v>
      </c>
      <c r="M216" s="40">
        <f t="shared" si="87"/>
        <v>4.3801297939793926E-6</v>
      </c>
      <c r="N216" s="44">
        <f t="shared" si="80"/>
        <v>1E-4</v>
      </c>
      <c r="O216" s="44">
        <f t="shared" si="88"/>
        <v>4.3801297939793929E-10</v>
      </c>
      <c r="P216" s="14">
        <f t="shared" si="81"/>
        <v>115.06891017793595</v>
      </c>
      <c r="Q216" s="44">
        <f t="shared" si="97"/>
        <v>5.0401676183111582E-8</v>
      </c>
      <c r="R216" s="34">
        <f t="shared" si="98"/>
        <v>94.203780168949407</v>
      </c>
      <c r="S216" s="52">
        <f t="shared" si="82"/>
        <v>-1.4244133294980106E-5</v>
      </c>
      <c r="T216" s="34">
        <f t="shared" si="99"/>
        <v>94.204083540435903</v>
      </c>
      <c r="U216" s="14">
        <f t="shared" si="83"/>
        <v>1.2799958779268013</v>
      </c>
      <c r="V216">
        <f t="shared" si="100"/>
        <v>120.58083861562999</v>
      </c>
      <c r="W216">
        <f t="shared" si="84"/>
        <v>-4.3801297939793929E-10</v>
      </c>
      <c r="X216" s="44">
        <f t="shared" si="101"/>
        <v>2.3213738216746746E-20</v>
      </c>
      <c r="Y216" s="44">
        <f t="shared" si="102"/>
        <v>6.077556832906339E-6</v>
      </c>
      <c r="Z216">
        <f>Y216/(H216*MPa_to_kPa)</f>
        <v>6.4514782008791279E-12</v>
      </c>
      <c r="AA216" s="43">
        <f t="shared" si="103"/>
        <v>2.0879126361794349E-2</v>
      </c>
    </row>
    <row r="217" spans="1:27">
      <c r="A217" s="74">
        <f t="shared" si="89"/>
        <v>209</v>
      </c>
      <c r="B217" s="40">
        <f t="shared" si="90"/>
        <v>2.0879126361794351</v>
      </c>
      <c r="C217" s="51">
        <f t="shared" si="91"/>
        <v>2.3213738216746746E-18</v>
      </c>
      <c r="D217" s="34">
        <f t="shared" si="92"/>
        <v>94.204083540435903</v>
      </c>
      <c r="E217" s="34">
        <f t="shared" si="93"/>
        <v>120.58083861562999</v>
      </c>
      <c r="F217" s="14">
        <f t="shared" si="94"/>
        <v>0.72603365266903919</v>
      </c>
      <c r="G217" s="14">
        <f t="shared" si="85"/>
        <v>-1.523320934079039E-2</v>
      </c>
      <c r="H217" s="15">
        <f t="shared" si="86"/>
        <v>942.04083540435897</v>
      </c>
      <c r="I217" s="15">
        <f t="shared" si="78"/>
        <v>32.519883681927574</v>
      </c>
      <c r="J217" s="34">
        <f t="shared" si="95"/>
        <v>94.203780168949407</v>
      </c>
      <c r="K217" s="34">
        <f t="shared" si="79"/>
        <v>1.28</v>
      </c>
      <c r="L217" s="34">
        <f t="shared" si="96"/>
        <v>1.2799958779268013</v>
      </c>
      <c r="M217" s="40">
        <f t="shared" si="87"/>
        <v>4.1220731987756665E-6</v>
      </c>
      <c r="N217" s="44">
        <f t="shared" si="80"/>
        <v>1E-4</v>
      </c>
      <c r="O217" s="44">
        <f t="shared" si="88"/>
        <v>4.1220731987756669E-10</v>
      </c>
      <c r="P217" s="14">
        <f t="shared" si="81"/>
        <v>115.06891017793595</v>
      </c>
      <c r="Q217" s="44">
        <f t="shared" si="97"/>
        <v>4.7432247065679431E-8</v>
      </c>
      <c r="R217" s="34">
        <f t="shared" si="98"/>
        <v>94.203784637246372</v>
      </c>
      <c r="S217" s="52">
        <f t="shared" si="82"/>
        <v>-1.340493409525758E-5</v>
      </c>
      <c r="T217" s="34">
        <f t="shared" si="99"/>
        <v>94.204070135501809</v>
      </c>
      <c r="U217" s="14">
        <f t="shared" si="83"/>
        <v>1.2799961207799175</v>
      </c>
      <c r="V217">
        <f t="shared" si="100"/>
        <v>120.5808443351216</v>
      </c>
      <c r="W217">
        <f t="shared" si="84"/>
        <v>-4.1220731987756664E-10</v>
      </c>
      <c r="X217" s="44">
        <f t="shared" si="101"/>
        <v>2.321378991553503E-20</v>
      </c>
      <c r="Y217" s="44">
        <f t="shared" si="102"/>
        <v>5.7194916109892802E-6</v>
      </c>
      <c r="Z217">
        <f>Y217/(H217*MPa_to_kPa)</f>
        <v>6.0713839528349763E-12</v>
      </c>
      <c r="AA217" s="43">
        <f t="shared" si="103"/>
        <v>2.0979126367865732E-2</v>
      </c>
    </row>
    <row r="218" spans="1:27">
      <c r="A218" s="74">
        <f t="shared" si="89"/>
        <v>210</v>
      </c>
      <c r="B218" s="40">
        <f t="shared" si="90"/>
        <v>2.0979126367865732</v>
      </c>
      <c r="C218" s="51">
        <f t="shared" si="91"/>
        <v>2.321378991553503E-18</v>
      </c>
      <c r="D218" s="34">
        <f t="shared" si="92"/>
        <v>94.204070135501809</v>
      </c>
      <c r="E218" s="34">
        <f t="shared" si="93"/>
        <v>120.5808443351216</v>
      </c>
      <c r="F218" s="14">
        <f t="shared" si="94"/>
        <v>0.72603365266903919</v>
      </c>
      <c r="G218" s="14">
        <f t="shared" si="85"/>
        <v>-1.5233212186725619E-2</v>
      </c>
      <c r="H218" s="15">
        <f t="shared" si="86"/>
        <v>942.04070135501809</v>
      </c>
      <c r="I218" s="15">
        <f t="shared" si="78"/>
        <v>32.519879054454101</v>
      </c>
      <c r="J218" s="34">
        <f t="shared" si="95"/>
        <v>94.203784637246372</v>
      </c>
      <c r="K218" s="34">
        <f t="shared" si="79"/>
        <v>1.28</v>
      </c>
      <c r="L218" s="34">
        <f t="shared" si="96"/>
        <v>1.2799961207799175</v>
      </c>
      <c r="M218" s="40">
        <f t="shared" si="87"/>
        <v>3.8792200824921963E-6</v>
      </c>
      <c r="N218" s="44">
        <f t="shared" si="80"/>
        <v>1E-4</v>
      </c>
      <c r="O218" s="44">
        <f t="shared" si="88"/>
        <v>3.8792200824921966E-10</v>
      </c>
      <c r="P218" s="14">
        <f t="shared" si="81"/>
        <v>115.06891017793595</v>
      </c>
      <c r="Q218" s="44">
        <f t="shared" si="97"/>
        <v>4.4637762723273985E-8</v>
      </c>
      <c r="R218" s="34">
        <f t="shared" si="98"/>
        <v>94.203788842292568</v>
      </c>
      <c r="S218" s="52">
        <f t="shared" si="82"/>
        <v>-1.2615176790825569E-5</v>
      </c>
      <c r="T218" s="34">
        <f t="shared" si="99"/>
        <v>94.204057520325023</v>
      </c>
      <c r="U218" s="14">
        <f t="shared" si="83"/>
        <v>1.2799963493252731</v>
      </c>
      <c r="V218">
        <f t="shared" si="100"/>
        <v>120.58084971764407</v>
      </c>
      <c r="W218">
        <f t="shared" si="84"/>
        <v>-3.8792200824921966E-10</v>
      </c>
      <c r="X218" s="44">
        <f t="shared" si="101"/>
        <v>2.321378991553503E-20</v>
      </c>
      <c r="Y218" s="44">
        <f t="shared" si="102"/>
        <v>5.3825224739512123E-6</v>
      </c>
      <c r="Z218">
        <f>Y218/(H218*MPa_to_kPa)</f>
        <v>5.7136835661230644E-12</v>
      </c>
      <c r="AA218" s="43">
        <f t="shared" si="103"/>
        <v>2.1079126373579414E-2</v>
      </c>
    </row>
    <row r="219" spans="1:27">
      <c r="A219" s="74">
        <f t="shared" si="89"/>
        <v>211</v>
      </c>
      <c r="B219" s="40">
        <f t="shared" si="90"/>
        <v>2.1079126373579413</v>
      </c>
      <c r="C219" s="51">
        <f t="shared" si="91"/>
        <v>2.321378991553503E-18</v>
      </c>
      <c r="D219" s="34">
        <f t="shared" si="92"/>
        <v>94.204057520325023</v>
      </c>
      <c r="E219" s="34">
        <f t="shared" si="93"/>
        <v>120.58084971764407</v>
      </c>
      <c r="F219" s="14">
        <f t="shared" si="94"/>
        <v>0.72603365266903919</v>
      </c>
      <c r="G219" s="14">
        <f t="shared" si="85"/>
        <v>-1.5233214864991742E-2</v>
      </c>
      <c r="H219" s="15">
        <f t="shared" si="86"/>
        <v>942.04057520325023</v>
      </c>
      <c r="I219" s="15">
        <f t="shared" si="78"/>
        <v>32.51987469961017</v>
      </c>
      <c r="J219" s="34">
        <f t="shared" si="95"/>
        <v>94.203788842292568</v>
      </c>
      <c r="K219" s="34">
        <f t="shared" si="79"/>
        <v>1.28</v>
      </c>
      <c r="L219" s="34">
        <f t="shared" si="96"/>
        <v>1.2799963493252731</v>
      </c>
      <c r="M219" s="40">
        <f t="shared" si="87"/>
        <v>3.6506747269626771E-6</v>
      </c>
      <c r="N219" s="44">
        <f t="shared" si="80"/>
        <v>1E-4</v>
      </c>
      <c r="O219" s="44">
        <f t="shared" si="88"/>
        <v>3.6506747269626775E-10</v>
      </c>
      <c r="P219" s="14">
        <f t="shared" si="81"/>
        <v>115.06891017793595</v>
      </c>
      <c r="Q219" s="44">
        <f t="shared" si="97"/>
        <v>4.200791622457292E-8</v>
      </c>
      <c r="R219" s="34">
        <f t="shared" si="98"/>
        <v>94.203792799597437</v>
      </c>
      <c r="S219" s="52">
        <f t="shared" si="82"/>
        <v>-1.1871948468985985E-5</v>
      </c>
      <c r="T219" s="34">
        <f t="shared" si="99"/>
        <v>94.20404564837655</v>
      </c>
      <c r="U219" s="14">
        <f t="shared" si="83"/>
        <v>1.2799965644058131</v>
      </c>
      <c r="V219">
        <f t="shared" si="100"/>
        <v>120.58085478305037</v>
      </c>
      <c r="W219">
        <f t="shared" si="84"/>
        <v>-3.650674726962678E-10</v>
      </c>
      <c r="X219" s="44">
        <f t="shared" si="101"/>
        <v>2.3213738216746746E-20</v>
      </c>
      <c r="Y219" s="44">
        <f t="shared" si="102"/>
        <v>5.0654062988542137E-6</v>
      </c>
      <c r="Z219">
        <f>Y219/(H219*MPa_to_kPa)</f>
        <v>5.3770574561093882E-12</v>
      </c>
      <c r="AA219" s="43">
        <f t="shared" si="103"/>
        <v>2.117912637895647E-2</v>
      </c>
    </row>
    <row r="220" spans="1:27">
      <c r="A220" s="74">
        <f t="shared" si="89"/>
        <v>212</v>
      </c>
      <c r="B220" s="40">
        <f t="shared" si="90"/>
        <v>2.117912637895647</v>
      </c>
      <c r="C220" s="51">
        <f t="shared" si="91"/>
        <v>2.3213738216746746E-18</v>
      </c>
      <c r="D220" s="34">
        <f t="shared" si="92"/>
        <v>94.20404564837655</v>
      </c>
      <c r="E220" s="34">
        <f t="shared" si="93"/>
        <v>120.58085478305037</v>
      </c>
      <c r="F220" s="14">
        <f t="shared" si="94"/>
        <v>0.72603365266903919</v>
      </c>
      <c r="G220" s="14">
        <f t="shared" si="85"/>
        <v>-1.5233217385467032E-2</v>
      </c>
      <c r="H220" s="15">
        <f t="shared" si="86"/>
        <v>942.04045648376541</v>
      </c>
      <c r="I220" s="15">
        <f t="shared" si="78"/>
        <v>32.519870601333658</v>
      </c>
      <c r="J220" s="34">
        <f t="shared" si="95"/>
        <v>94.203792799597437</v>
      </c>
      <c r="K220" s="34">
        <f t="shared" si="79"/>
        <v>1.28</v>
      </c>
      <c r="L220" s="34">
        <f t="shared" si="96"/>
        <v>1.2799965644058131</v>
      </c>
      <c r="M220" s="40">
        <f t="shared" si="87"/>
        <v>3.4355941869179674E-6</v>
      </c>
      <c r="N220" s="44">
        <f t="shared" si="80"/>
        <v>1E-4</v>
      </c>
      <c r="O220" s="44">
        <f t="shared" si="88"/>
        <v>3.4355941869179675E-10</v>
      </c>
      <c r="P220" s="14">
        <f t="shared" si="81"/>
        <v>115.06891017793595</v>
      </c>
      <c r="Q220" s="44">
        <f t="shared" si="97"/>
        <v>3.9533007890230251E-8</v>
      </c>
      <c r="R220" s="34">
        <f t="shared" si="98"/>
        <v>94.203796523756736</v>
      </c>
      <c r="S220" s="52">
        <f t="shared" si="82"/>
        <v>-1.1172507839726642E-5</v>
      </c>
      <c r="T220" s="34">
        <f t="shared" si="99"/>
        <v>94.20403447586871</v>
      </c>
      <c r="U220" s="14">
        <f t="shared" si="83"/>
        <v>1.2799967668148218</v>
      </c>
      <c r="V220">
        <f t="shared" si="100"/>
        <v>120.58085955002396</v>
      </c>
      <c r="W220">
        <f t="shared" si="84"/>
        <v>-3.4355941869179675E-10</v>
      </c>
      <c r="X220" s="44">
        <f t="shared" si="101"/>
        <v>2.3213738216746746E-20</v>
      </c>
      <c r="Y220" s="44">
        <f t="shared" si="102"/>
        <v>4.766973589198642E-6</v>
      </c>
      <c r="Z220">
        <f>Y220/(H220*MPa_to_kPa)</f>
        <v>5.060264191828574E-12</v>
      </c>
      <c r="AA220" s="43">
        <f t="shared" si="103"/>
        <v>2.1279126384016734E-2</v>
      </c>
    </row>
    <row r="221" spans="1:27">
      <c r="A221" s="74">
        <f t="shared" si="89"/>
        <v>213</v>
      </c>
      <c r="B221" s="40">
        <f t="shared" si="90"/>
        <v>2.1279126384016736</v>
      </c>
      <c r="C221" s="51">
        <f t="shared" si="91"/>
        <v>2.3213738216746746E-18</v>
      </c>
      <c r="D221" s="34">
        <f t="shared" si="92"/>
        <v>94.20403447586871</v>
      </c>
      <c r="E221" s="34">
        <f t="shared" si="93"/>
        <v>120.58085955002396</v>
      </c>
      <c r="F221" s="14">
        <f t="shared" si="94"/>
        <v>0.72603365266903919</v>
      </c>
      <c r="G221" s="14">
        <f t="shared" si="85"/>
        <v>-1.5233219757447786E-2</v>
      </c>
      <c r="H221" s="15">
        <f t="shared" si="86"/>
        <v>942.04034475868718</v>
      </c>
      <c r="I221" s="15">
        <f t="shared" si="78"/>
        <v>32.519866744508754</v>
      </c>
      <c r="J221" s="34">
        <f t="shared" si="95"/>
        <v>94.203796523756736</v>
      </c>
      <c r="K221" s="34">
        <f t="shared" si="79"/>
        <v>1.28</v>
      </c>
      <c r="L221" s="34">
        <f t="shared" si="96"/>
        <v>1.2799967668148218</v>
      </c>
      <c r="M221" s="40">
        <f t="shared" si="87"/>
        <v>3.2331851782529952E-6</v>
      </c>
      <c r="N221" s="44">
        <f t="shared" si="80"/>
        <v>1E-4</v>
      </c>
      <c r="O221" s="44">
        <f t="shared" si="88"/>
        <v>3.2331851782529952E-10</v>
      </c>
      <c r="P221" s="14">
        <f t="shared" si="81"/>
        <v>115.06891017793595</v>
      </c>
      <c r="Q221" s="44">
        <f t="shared" si="97"/>
        <v>3.7203909486502771E-8</v>
      </c>
      <c r="R221" s="34">
        <f t="shared" si="98"/>
        <v>94.203800028506251</v>
      </c>
      <c r="S221" s="52">
        <f t="shared" si="82"/>
        <v>-1.051427511571082E-5</v>
      </c>
      <c r="T221" s="34">
        <f t="shared" si="99"/>
        <v>94.204023961593592</v>
      </c>
      <c r="U221" s="14">
        <f t="shared" si="83"/>
        <v>1.2799969572988454</v>
      </c>
      <c r="V221">
        <f t="shared" si="100"/>
        <v>120.58086403614732</v>
      </c>
      <c r="W221">
        <f t="shared" si="84"/>
        <v>-3.2331851782529957E-10</v>
      </c>
      <c r="X221" s="44">
        <f t="shared" si="101"/>
        <v>2.3213686517958461E-20</v>
      </c>
      <c r="Y221" s="44">
        <f t="shared" si="102"/>
        <v>4.486123359015437E-6</v>
      </c>
      <c r="Z221">
        <f>Y221/(H221*MPa_to_kPa)</f>
        <v>4.7621350656320363E-12</v>
      </c>
      <c r="AA221" s="43">
        <f t="shared" si="103"/>
        <v>2.1379126388778869E-2</v>
      </c>
    </row>
    <row r="222" spans="1:27">
      <c r="A222" s="74">
        <f t="shared" si="89"/>
        <v>214</v>
      </c>
      <c r="B222" s="40">
        <f t="shared" si="90"/>
        <v>2.1379126388778866</v>
      </c>
      <c r="C222" s="51">
        <f t="shared" si="91"/>
        <v>2.3213686517958461E-18</v>
      </c>
      <c r="D222" s="34">
        <f t="shared" si="92"/>
        <v>94.204023961593592</v>
      </c>
      <c r="E222" s="34">
        <f t="shared" si="93"/>
        <v>120.58086403614732</v>
      </c>
      <c r="F222" s="14">
        <f t="shared" si="94"/>
        <v>0.72603365266903919</v>
      </c>
      <c r="G222" s="14">
        <f t="shared" si="85"/>
        <v>-1.5233221989682605E-2</v>
      </c>
      <c r="H222" s="15">
        <f t="shared" si="86"/>
        <v>942.040239615936</v>
      </c>
      <c r="I222" s="15">
        <f t="shared" si="78"/>
        <v>32.519863114910216</v>
      </c>
      <c r="J222" s="34">
        <f t="shared" si="95"/>
        <v>94.203800028506251</v>
      </c>
      <c r="K222" s="34">
        <f t="shared" si="79"/>
        <v>1.28</v>
      </c>
      <c r="L222" s="34">
        <f t="shared" si="96"/>
        <v>1.2799969572988454</v>
      </c>
      <c r="M222" s="40">
        <f t="shared" si="87"/>
        <v>3.0427011545874905E-6</v>
      </c>
      <c r="N222" s="44">
        <f t="shared" si="80"/>
        <v>1E-4</v>
      </c>
      <c r="O222" s="44">
        <f t="shared" si="88"/>
        <v>3.0427011545874906E-10</v>
      </c>
      <c r="P222" s="14">
        <f t="shared" si="81"/>
        <v>115.06891017793595</v>
      </c>
      <c r="Q222" s="44">
        <f t="shared" si="97"/>
        <v>3.5012030585552995E-8</v>
      </c>
      <c r="R222" s="34">
        <f t="shared" si="98"/>
        <v>94.203803326772587</v>
      </c>
      <c r="S222" s="52">
        <f t="shared" si="82"/>
        <v>-9.8948225046764456E-6</v>
      </c>
      <c r="T222" s="34">
        <f t="shared" si="99"/>
        <v>94.20401406677108</v>
      </c>
      <c r="U222" s="14">
        <f t="shared" si="83"/>
        <v>1.2799971365604486</v>
      </c>
      <c r="V222">
        <f t="shared" si="100"/>
        <v>120.5808682579672</v>
      </c>
      <c r="W222">
        <f t="shared" si="84"/>
        <v>-3.0427011545874906E-10</v>
      </c>
      <c r="X222" s="44">
        <f t="shared" si="101"/>
        <v>2.3213686517958461E-20</v>
      </c>
      <c r="Y222" s="44">
        <f t="shared" si="102"/>
        <v>4.2218198785803907E-6</v>
      </c>
      <c r="Z222">
        <f>Y222/(H222*MPa_to_kPa)</f>
        <v>4.4815706389586937E-12</v>
      </c>
      <c r="AA222" s="43">
        <f t="shared" si="103"/>
        <v>2.1479126393260439E-2</v>
      </c>
    </row>
    <row r="223" spans="1:27">
      <c r="A223" s="74">
        <f t="shared" si="89"/>
        <v>215</v>
      </c>
      <c r="B223" s="40">
        <f t="shared" si="90"/>
        <v>2.1479126393260439</v>
      </c>
      <c r="C223" s="51">
        <f t="shared" si="91"/>
        <v>2.3213686517958461E-18</v>
      </c>
      <c r="D223" s="34">
        <f t="shared" si="92"/>
        <v>94.20401406677108</v>
      </c>
      <c r="E223" s="34">
        <f t="shared" si="93"/>
        <v>120.5808682579672</v>
      </c>
      <c r="F223" s="14">
        <f t="shared" si="94"/>
        <v>0.72603365266903919</v>
      </c>
      <c r="G223" s="14">
        <f t="shared" si="85"/>
        <v>-1.5233224090404661E-2</v>
      </c>
      <c r="H223" s="15">
        <f t="shared" si="86"/>
        <v>942.04014066771083</v>
      </c>
      <c r="I223" s="15">
        <f t="shared" si="78"/>
        <v>32.519859699150885</v>
      </c>
      <c r="J223" s="34">
        <f t="shared" si="95"/>
        <v>94.203803326772587</v>
      </c>
      <c r="K223" s="34">
        <f t="shared" si="79"/>
        <v>1.28</v>
      </c>
      <c r="L223" s="34">
        <f t="shared" si="96"/>
        <v>1.2799971365604486</v>
      </c>
      <c r="M223" s="40">
        <f t="shared" si="87"/>
        <v>2.8634395514703925E-6</v>
      </c>
      <c r="N223" s="44">
        <f t="shared" si="80"/>
        <v>1E-4</v>
      </c>
      <c r="O223" s="44">
        <f t="shared" si="88"/>
        <v>2.8634395514703927E-10</v>
      </c>
      <c r="P223" s="14">
        <f t="shared" si="81"/>
        <v>115.06891017793595</v>
      </c>
      <c r="Q223" s="44">
        <f t="shared" si="97"/>
        <v>3.2949286854809581E-8</v>
      </c>
      <c r="R223" s="34">
        <f t="shared" si="98"/>
        <v>94.203806430720732</v>
      </c>
      <c r="S223" s="52">
        <f t="shared" si="82"/>
        <v>-9.3118652470816713E-6</v>
      </c>
      <c r="T223" s="34">
        <f t="shared" si="99"/>
        <v>94.204004754905839</v>
      </c>
      <c r="U223" s="14">
        <f t="shared" si="83"/>
        <v>1.2799973052608027</v>
      </c>
      <c r="V223">
        <f t="shared" si="100"/>
        <v>120.58087223105531</v>
      </c>
      <c r="W223">
        <f t="shared" si="84"/>
        <v>-2.8634395514703927E-10</v>
      </c>
      <c r="X223" s="44">
        <f t="shared" si="101"/>
        <v>2.3213686517958461E-20</v>
      </c>
      <c r="Y223" s="44">
        <f t="shared" si="102"/>
        <v>3.9730881127297835E-6</v>
      </c>
      <c r="Z223">
        <f>Y223/(H223*MPa_to_kPa)</f>
        <v>4.2175359002363631E-12</v>
      </c>
      <c r="AA223" s="43">
        <f t="shared" si="103"/>
        <v>2.1579126397477975E-2</v>
      </c>
    </row>
    <row r="224" spans="1:27">
      <c r="A224" s="74">
        <f t="shared" si="89"/>
        <v>216</v>
      </c>
      <c r="B224" s="40">
        <f t="shared" si="90"/>
        <v>2.1579126397477975</v>
      </c>
      <c r="C224" s="51">
        <f t="shared" si="91"/>
        <v>2.3213686517958461E-18</v>
      </c>
      <c r="D224" s="34">
        <f t="shared" si="92"/>
        <v>94.204004754905839</v>
      </c>
      <c r="E224" s="34">
        <f t="shared" si="93"/>
        <v>120.58087223105531</v>
      </c>
      <c r="F224" s="14">
        <f t="shared" si="94"/>
        <v>0.72603365266903919</v>
      </c>
      <c r="G224" s="14">
        <f t="shared" si="85"/>
        <v>-1.5233226067362068E-2</v>
      </c>
      <c r="H224" s="15">
        <f t="shared" si="86"/>
        <v>942.04004754905839</v>
      </c>
      <c r="I224" s="15">
        <f t="shared" si="78"/>
        <v>32.519856484632328</v>
      </c>
      <c r="J224" s="34">
        <f t="shared" si="95"/>
        <v>94.203806430720732</v>
      </c>
      <c r="K224" s="34">
        <f t="shared" si="79"/>
        <v>1.28</v>
      </c>
      <c r="L224" s="34">
        <f t="shared" si="96"/>
        <v>1.2799973052608027</v>
      </c>
      <c r="M224" s="40">
        <f t="shared" si="87"/>
        <v>2.6947391973397572E-6</v>
      </c>
      <c r="N224" s="44">
        <f t="shared" si="80"/>
        <v>1E-4</v>
      </c>
      <c r="O224" s="44">
        <f t="shared" si="88"/>
        <v>2.6947391973397576E-10</v>
      </c>
      <c r="P224" s="14">
        <f t="shared" si="81"/>
        <v>115.06891017793595</v>
      </c>
      <c r="Q224" s="44">
        <f t="shared" si="97"/>
        <v>3.1008070265165177E-8</v>
      </c>
      <c r="R224" s="34">
        <f t="shared" si="98"/>
        <v>94.203809351798981</v>
      </c>
      <c r="S224" s="52">
        <f t="shared" si="82"/>
        <v>-8.7632531961002223E-6</v>
      </c>
      <c r="T224" s="34">
        <f t="shared" si="99"/>
        <v>94.203995991652647</v>
      </c>
      <c r="U224" s="14">
        <f t="shared" si="83"/>
        <v>1.2799974640221274</v>
      </c>
      <c r="V224">
        <f t="shared" si="100"/>
        <v>120.58087597006605</v>
      </c>
      <c r="W224">
        <f t="shared" si="84"/>
        <v>-2.6947391973397576E-10</v>
      </c>
      <c r="X224" s="44">
        <f t="shared" si="101"/>
        <v>2.3213686517958461E-20</v>
      </c>
      <c r="Y224" s="44">
        <f t="shared" si="102"/>
        <v>3.7390107365808944E-6</v>
      </c>
      <c r="Z224">
        <f>Y224/(H224*MPa_to_kPa)</f>
        <v>3.9690570972102748E-12</v>
      </c>
      <c r="AA224" s="43">
        <f t="shared" si="103"/>
        <v>2.1679126401447032E-2</v>
      </c>
    </row>
    <row r="225" spans="1:27">
      <c r="A225" s="74">
        <f t="shared" si="89"/>
        <v>217</v>
      </c>
      <c r="B225" s="40">
        <f t="shared" si="90"/>
        <v>2.1679126401447033</v>
      </c>
      <c r="C225" s="51">
        <f t="shared" si="91"/>
        <v>2.3213686517958461E-18</v>
      </c>
      <c r="D225" s="34">
        <f t="shared" si="92"/>
        <v>94.203995991652647</v>
      </c>
      <c r="E225" s="34">
        <f t="shared" si="93"/>
        <v>120.58087597006605</v>
      </c>
      <c r="F225" s="14">
        <f t="shared" si="94"/>
        <v>0.72603365266903919</v>
      </c>
      <c r="G225" s="14">
        <f t="shared" si="85"/>
        <v>-1.5233227927846458E-2</v>
      </c>
      <c r="H225" s="15">
        <f t="shared" si="86"/>
        <v>942.03995991652641</v>
      </c>
      <c r="I225" s="15">
        <f t="shared" si="78"/>
        <v>32.51985345949835</v>
      </c>
      <c r="J225" s="34">
        <f t="shared" si="95"/>
        <v>94.203809351798981</v>
      </c>
      <c r="K225" s="34">
        <f t="shared" si="79"/>
        <v>1.28</v>
      </c>
      <c r="L225" s="34">
        <f t="shared" si="96"/>
        <v>1.2799974640221274</v>
      </c>
      <c r="M225" s="40">
        <f t="shared" si="87"/>
        <v>2.5359778725864146E-6</v>
      </c>
      <c r="N225" s="44">
        <f t="shared" si="80"/>
        <v>1E-4</v>
      </c>
      <c r="O225" s="44">
        <f t="shared" si="88"/>
        <v>2.5359778725864147E-10</v>
      </c>
      <c r="P225" s="14">
        <f t="shared" si="81"/>
        <v>115.06891017793595</v>
      </c>
      <c r="Q225" s="44">
        <f t="shared" si="97"/>
        <v>2.9181221003387926E-8</v>
      </c>
      <c r="R225" s="34">
        <f t="shared" si="98"/>
        <v>94.203812100781164</v>
      </c>
      <c r="S225" s="52">
        <f t="shared" si="82"/>
        <v>-8.2469628793040574E-6</v>
      </c>
      <c r="T225" s="34">
        <f t="shared" si="99"/>
        <v>94.203987744689769</v>
      </c>
      <c r="U225" s="14">
        <f t="shared" si="83"/>
        <v>1.2799976134299833</v>
      </c>
      <c r="V225">
        <f t="shared" si="100"/>
        <v>120.5808794887903</v>
      </c>
      <c r="W225">
        <f t="shared" si="84"/>
        <v>-2.5359778725864142E-10</v>
      </c>
      <c r="X225" s="44">
        <f t="shared" si="101"/>
        <v>2.3213738216746746E-20</v>
      </c>
      <c r="Y225" s="44">
        <f t="shared" si="102"/>
        <v>3.5187242559686638E-6</v>
      </c>
      <c r="Z225">
        <f>Y225/(H225*MPa_to_kPa)</f>
        <v>3.7352176188794113E-12</v>
      </c>
      <c r="AA225" s="43">
        <f t="shared" si="103"/>
        <v>2.1779126405182248E-2</v>
      </c>
    </row>
    <row r="226" spans="1:27">
      <c r="A226" s="74">
        <f t="shared" si="89"/>
        <v>218</v>
      </c>
      <c r="B226" s="40">
        <f t="shared" si="90"/>
        <v>2.1779126405182248</v>
      </c>
      <c r="C226" s="51">
        <f t="shared" si="91"/>
        <v>2.3213738216746746E-18</v>
      </c>
      <c r="D226" s="34">
        <f t="shared" si="92"/>
        <v>94.203987744689769</v>
      </c>
      <c r="E226" s="34">
        <f t="shared" si="93"/>
        <v>120.5808794887903</v>
      </c>
      <c r="F226" s="14">
        <f t="shared" si="94"/>
        <v>0.72603365266903919</v>
      </c>
      <c r="G226" s="14">
        <f t="shared" si="85"/>
        <v>-1.5233229678719871E-2</v>
      </c>
      <c r="H226" s="15">
        <f t="shared" si="86"/>
        <v>942.03987744689766</v>
      </c>
      <c r="I226" s="15">
        <f t="shared" si="78"/>
        <v>32.519850612591256</v>
      </c>
      <c r="J226" s="34">
        <f t="shared" si="95"/>
        <v>94.203812100781164</v>
      </c>
      <c r="K226" s="34">
        <f t="shared" si="79"/>
        <v>1.28</v>
      </c>
      <c r="L226" s="34">
        <f t="shared" si="96"/>
        <v>1.2799976134299833</v>
      </c>
      <c r="M226" s="40">
        <f t="shared" si="87"/>
        <v>2.3865700167213788E-6</v>
      </c>
      <c r="N226" s="44">
        <f t="shared" si="80"/>
        <v>1E-4</v>
      </c>
      <c r="O226" s="44">
        <f t="shared" si="88"/>
        <v>2.3865700167213791E-10</v>
      </c>
      <c r="P226" s="14">
        <f t="shared" si="81"/>
        <v>115.06891017793595</v>
      </c>
      <c r="Q226" s="44">
        <f t="shared" si="97"/>
        <v>2.7462001088746747E-8</v>
      </c>
      <c r="R226" s="34">
        <f t="shared" si="98"/>
        <v>94.203814687806357</v>
      </c>
      <c r="S226" s="52">
        <f t="shared" si="82"/>
        <v>-7.7610900420268664E-6</v>
      </c>
      <c r="T226" s="34">
        <f t="shared" si="99"/>
        <v>94.203979983599723</v>
      </c>
      <c r="U226" s="14">
        <f t="shared" si="83"/>
        <v>1.2799977540354328</v>
      </c>
      <c r="V226">
        <f t="shared" si="100"/>
        <v>120.58088280020651</v>
      </c>
      <c r="W226">
        <f t="shared" si="84"/>
        <v>-2.3865700167213791E-10</v>
      </c>
      <c r="X226" s="44">
        <f t="shared" si="101"/>
        <v>2.3213738216746746E-20</v>
      </c>
      <c r="Y226" s="44">
        <f t="shared" si="102"/>
        <v>3.3114162079073139E-6</v>
      </c>
      <c r="Z226">
        <f>Y226/(H226*MPa_to_kPa)</f>
        <v>3.5151550238848322E-12</v>
      </c>
      <c r="AA226" s="43">
        <f t="shared" si="103"/>
        <v>2.1879126408697405E-2</v>
      </c>
    </row>
    <row r="227" spans="1:27">
      <c r="A227" s="74">
        <f t="shared" si="89"/>
        <v>219</v>
      </c>
      <c r="B227" s="40">
        <f t="shared" si="90"/>
        <v>2.1879126408697402</v>
      </c>
      <c r="C227" s="51">
        <f t="shared" si="91"/>
        <v>2.3213738216746746E-18</v>
      </c>
      <c r="D227" s="34">
        <f t="shared" si="92"/>
        <v>94.203979983599723</v>
      </c>
      <c r="E227" s="34">
        <f t="shared" si="93"/>
        <v>120.58088280020651</v>
      </c>
      <c r="F227" s="14">
        <f t="shared" si="94"/>
        <v>0.72603365266903919</v>
      </c>
      <c r="G227" s="14">
        <f t="shared" si="85"/>
        <v>-1.5233231326440073E-2</v>
      </c>
      <c r="H227" s="15">
        <f t="shared" si="86"/>
        <v>942.03979983599731</v>
      </c>
      <c r="I227" s="15">
        <f t="shared" si="78"/>
        <v>32.519847933410738</v>
      </c>
      <c r="J227" s="34">
        <f t="shared" si="95"/>
        <v>94.203814687806357</v>
      </c>
      <c r="K227" s="34">
        <f t="shared" si="79"/>
        <v>1.28</v>
      </c>
      <c r="L227" s="34">
        <f t="shared" si="96"/>
        <v>1.2799977540354328</v>
      </c>
      <c r="M227" s="40">
        <f t="shared" si="87"/>
        <v>2.245964567215708E-6</v>
      </c>
      <c r="N227" s="44">
        <f t="shared" si="80"/>
        <v>1E-4</v>
      </c>
      <c r="O227" s="44">
        <f t="shared" si="88"/>
        <v>2.2459645672157082E-10</v>
      </c>
      <c r="P227" s="14">
        <f t="shared" si="81"/>
        <v>115.06891017793595</v>
      </c>
      <c r="Q227" s="44">
        <f t="shared" si="97"/>
        <v>2.5844069504777111E-8</v>
      </c>
      <c r="R227" s="34">
        <f t="shared" si="98"/>
        <v>94.203817122416297</v>
      </c>
      <c r="S227" s="52">
        <f t="shared" si="82"/>
        <v>-7.3038426189683489E-6</v>
      </c>
      <c r="T227" s="34">
        <f t="shared" si="99"/>
        <v>94.203972679757101</v>
      </c>
      <c r="U227" s="14">
        <f t="shared" si="83"/>
        <v>1.2799978863570722</v>
      </c>
      <c r="V227">
        <f t="shared" si="100"/>
        <v>120.58088591652847</v>
      </c>
      <c r="W227">
        <f t="shared" si="84"/>
        <v>-2.2459645672157082E-10</v>
      </c>
      <c r="X227" s="44">
        <f t="shared" si="101"/>
        <v>2.3213738216746746E-20</v>
      </c>
      <c r="Y227" s="44">
        <f t="shared" si="102"/>
        <v>3.1163219631480388E-6</v>
      </c>
      <c r="Z227">
        <f>Y227/(H227*MPa_to_kPa)</f>
        <v>3.3080576464928227E-12</v>
      </c>
      <c r="AA227" s="43">
        <f t="shared" si="103"/>
        <v>2.1979126412005463E-2</v>
      </c>
    </row>
    <row r="228" spans="1:27">
      <c r="A228" s="74">
        <f t="shared" si="89"/>
        <v>220</v>
      </c>
      <c r="B228" s="40">
        <f t="shared" si="90"/>
        <v>2.1979126412005461</v>
      </c>
      <c r="C228" s="51">
        <f t="shared" si="91"/>
        <v>2.3213738216746746E-18</v>
      </c>
      <c r="D228" s="34">
        <f t="shared" si="92"/>
        <v>94.203972679757101</v>
      </c>
      <c r="E228" s="34">
        <f t="shared" si="93"/>
        <v>120.58088591652847</v>
      </c>
      <c r="F228" s="14">
        <f t="shared" si="94"/>
        <v>0.72603365266903919</v>
      </c>
      <c r="G228" s="14">
        <f t="shared" si="85"/>
        <v>-1.5233232877084363E-2</v>
      </c>
      <c r="H228" s="15">
        <f t="shared" si="86"/>
        <v>942.03972679757101</v>
      </c>
      <c r="I228" s="15">
        <f t="shared" si="78"/>
        <v>32.519845412075107</v>
      </c>
      <c r="J228" s="34">
        <f t="shared" si="95"/>
        <v>94.203817122416297</v>
      </c>
      <c r="K228" s="34">
        <f t="shared" si="79"/>
        <v>1.28</v>
      </c>
      <c r="L228" s="34">
        <f t="shared" si="96"/>
        <v>1.2799978863570722</v>
      </c>
      <c r="M228" s="40">
        <f t="shared" si="87"/>
        <v>2.1136429277923696E-6</v>
      </c>
      <c r="N228" s="44">
        <f t="shared" si="80"/>
        <v>1E-4</v>
      </c>
      <c r="O228" s="44">
        <f t="shared" si="88"/>
        <v>2.1136429277923697E-10</v>
      </c>
      <c r="P228" s="14">
        <f t="shared" si="81"/>
        <v>115.06891017793595</v>
      </c>
      <c r="Q228" s="44">
        <f t="shared" si="97"/>
        <v>2.4321458820636976E-8</v>
      </c>
      <c r="R228" s="34">
        <f t="shared" si="98"/>
        <v>94.203819413590551</v>
      </c>
      <c r="S228" s="52">
        <f t="shared" si="82"/>
        <v>-6.8735341268133692E-6</v>
      </c>
      <c r="T228" s="34">
        <f t="shared" si="99"/>
        <v>94.203965806222968</v>
      </c>
      <c r="U228" s="14">
        <f t="shared" si="83"/>
        <v>1.2799980108829443</v>
      </c>
      <c r="V228">
        <f t="shared" si="100"/>
        <v>120.5808888492503</v>
      </c>
      <c r="W228">
        <f t="shared" si="84"/>
        <v>-2.11364292779237E-10</v>
      </c>
      <c r="X228" s="44">
        <f t="shared" si="101"/>
        <v>2.3213712367352604E-20</v>
      </c>
      <c r="Y228" s="44">
        <f t="shared" si="102"/>
        <v>2.9327218271646416E-6</v>
      </c>
      <c r="Z228">
        <f>Y228/(H228*MPa_to_kPa)</f>
        <v>3.1131615193494227E-12</v>
      </c>
      <c r="AA228" s="43">
        <f t="shared" si="103"/>
        <v>2.2079126415118625E-2</v>
      </c>
    </row>
    <row r="229" spans="1:27">
      <c r="A229" s="74">
        <f t="shared" si="89"/>
        <v>221</v>
      </c>
      <c r="B229" s="40">
        <f t="shared" si="90"/>
        <v>2.2079126415118626</v>
      </c>
      <c r="C229" s="51">
        <f t="shared" si="91"/>
        <v>2.3213712367352604E-18</v>
      </c>
      <c r="D229" s="34">
        <f t="shared" si="92"/>
        <v>94.203965806222968</v>
      </c>
      <c r="E229" s="34">
        <f t="shared" si="93"/>
        <v>120.5808888492503</v>
      </c>
      <c r="F229" s="14">
        <f t="shared" si="94"/>
        <v>0.72603365266903919</v>
      </c>
      <c r="G229" s="14">
        <f t="shared" si="85"/>
        <v>-1.5233234336371998E-2</v>
      </c>
      <c r="H229" s="15">
        <f t="shared" si="86"/>
        <v>942.03965806222971</v>
      </c>
      <c r="I229" s="15">
        <f t="shared" si="78"/>
        <v>32.519843039284858</v>
      </c>
      <c r="J229" s="34">
        <f t="shared" si="95"/>
        <v>94.203819413590551</v>
      </c>
      <c r="K229" s="34">
        <f t="shared" si="79"/>
        <v>1.28</v>
      </c>
      <c r="L229" s="34">
        <f t="shared" si="96"/>
        <v>1.2799980108829443</v>
      </c>
      <c r="M229" s="40">
        <f t="shared" si="87"/>
        <v>1.9891170557340132E-6</v>
      </c>
      <c r="N229" s="44">
        <f t="shared" si="80"/>
        <v>1E-4</v>
      </c>
      <c r="O229" s="44">
        <f t="shared" si="88"/>
        <v>1.9891170557340133E-10</v>
      </c>
      <c r="P229" s="14">
        <f t="shared" si="81"/>
        <v>115.06891017793595</v>
      </c>
      <c r="Q229" s="44">
        <f t="shared" si="97"/>
        <v>2.2888553181965759E-8</v>
      </c>
      <c r="R229" s="34">
        <f t="shared" si="98"/>
        <v>94.203821569779691</v>
      </c>
      <c r="S229" s="52">
        <f t="shared" si="82"/>
        <v>-6.4685774439234546E-6</v>
      </c>
      <c r="T229" s="34">
        <f t="shared" si="99"/>
        <v>94.203959337645529</v>
      </c>
      <c r="U229" s="14">
        <f t="shared" si="83"/>
        <v>1.2799981280723396</v>
      </c>
      <c r="V229">
        <f t="shared" si="100"/>
        <v>120.58089160918907</v>
      </c>
      <c r="W229">
        <f t="shared" si="84"/>
        <v>-1.9891170557340135E-10</v>
      </c>
      <c r="X229" s="44">
        <f t="shared" si="101"/>
        <v>2.3213686517958461E-20</v>
      </c>
      <c r="Y229" s="44">
        <f t="shared" si="102"/>
        <v>2.7599387664167807E-6</v>
      </c>
      <c r="Z229">
        <f>Y229/(H229*MPa_to_kPa)</f>
        <v>2.9297479599680116E-12</v>
      </c>
      <c r="AA229" s="43">
        <f t="shared" si="103"/>
        <v>2.2179126418048374E-2</v>
      </c>
    </row>
    <row r="230" spans="1:27">
      <c r="A230" s="74">
        <f t="shared" si="89"/>
        <v>222</v>
      </c>
      <c r="B230" s="40">
        <f t="shared" si="90"/>
        <v>2.2179126418048374</v>
      </c>
      <c r="C230" s="51">
        <f t="shared" si="91"/>
        <v>2.3213686517958461E-18</v>
      </c>
      <c r="D230" s="34">
        <f t="shared" si="92"/>
        <v>94.203959337645529</v>
      </c>
      <c r="E230" s="34">
        <f t="shared" si="93"/>
        <v>120.58089160918907</v>
      </c>
      <c r="F230" s="14">
        <f t="shared" si="94"/>
        <v>0.72603365266903919</v>
      </c>
      <c r="G230" s="14">
        <f t="shared" si="85"/>
        <v>-1.5233235709685284E-2</v>
      </c>
      <c r="H230" s="15">
        <f t="shared" si="86"/>
        <v>942.03959337645529</v>
      </c>
      <c r="I230" s="15">
        <f t="shared" si="78"/>
        <v>32.519840806288393</v>
      </c>
      <c r="J230" s="34">
        <f t="shared" si="95"/>
        <v>94.203821569779691</v>
      </c>
      <c r="K230" s="34">
        <f t="shared" si="79"/>
        <v>1.28</v>
      </c>
      <c r="L230" s="34">
        <f t="shared" si="96"/>
        <v>1.2799981280723396</v>
      </c>
      <c r="M230" s="40">
        <f t="shared" si="87"/>
        <v>1.871927660435091E-6</v>
      </c>
      <c r="N230" s="44">
        <f t="shared" si="80"/>
        <v>1E-4</v>
      </c>
      <c r="O230" s="44">
        <f t="shared" si="88"/>
        <v>1.8719276604350911E-10</v>
      </c>
      <c r="P230" s="14">
        <f t="shared" si="81"/>
        <v>115.06891017793595</v>
      </c>
      <c r="Q230" s="44">
        <f t="shared" si="97"/>
        <v>2.1540067581819928E-8</v>
      </c>
      <c r="R230" s="34">
        <f t="shared" si="98"/>
        <v>94.203823598936367</v>
      </c>
      <c r="S230" s="52">
        <f t="shared" si="82"/>
        <v>-6.0874789518237041E-6</v>
      </c>
      <c r="T230" s="34">
        <f t="shared" si="99"/>
        <v>94.203953250166578</v>
      </c>
      <c r="U230" s="14">
        <f t="shared" si="83"/>
        <v>1.2799982383574877</v>
      </c>
      <c r="V230">
        <f t="shared" si="100"/>
        <v>120.58089420652435</v>
      </c>
      <c r="W230">
        <f t="shared" si="84"/>
        <v>-1.8719276604350911E-10</v>
      </c>
      <c r="X230" s="44">
        <f t="shared" si="101"/>
        <v>2.3213686517958461E-20</v>
      </c>
      <c r="Y230" s="44">
        <f t="shared" si="102"/>
        <v>2.5973352819619322E-6</v>
      </c>
      <c r="Z230">
        <f>Y230/(H230*MPa_to_kPa)</f>
        <v>2.7571402520912857E-12</v>
      </c>
      <c r="AA230" s="43">
        <f t="shared" si="103"/>
        <v>2.2279126420805515E-2</v>
      </c>
    </row>
    <row r="231" spans="1:27">
      <c r="A231" s="74">
        <f t="shared" si="89"/>
        <v>223</v>
      </c>
      <c r="B231" s="40">
        <f t="shared" si="90"/>
        <v>2.2279126420805517</v>
      </c>
      <c r="C231" s="51">
        <f t="shared" si="91"/>
        <v>2.3213686517958461E-18</v>
      </c>
      <c r="D231" s="34">
        <f t="shared" si="92"/>
        <v>94.203953250166578</v>
      </c>
      <c r="E231" s="34">
        <f t="shared" si="93"/>
        <v>120.58089420652435</v>
      </c>
      <c r="F231" s="14">
        <f t="shared" si="94"/>
        <v>0.72603365266903919</v>
      </c>
      <c r="G231" s="14">
        <f t="shared" si="85"/>
        <v>-1.5233237002089423E-2</v>
      </c>
      <c r="H231" s="15">
        <f t="shared" si="86"/>
        <v>942.03953250166569</v>
      </c>
      <c r="I231" s="15">
        <f t="shared" si="78"/>
        <v>32.519838704849683</v>
      </c>
      <c r="J231" s="34">
        <f t="shared" si="95"/>
        <v>94.203823598936367</v>
      </c>
      <c r="K231" s="34">
        <f t="shared" si="79"/>
        <v>1.28</v>
      </c>
      <c r="L231" s="34">
        <f t="shared" si="96"/>
        <v>1.2799982383574877</v>
      </c>
      <c r="M231" s="40">
        <f t="shared" si="87"/>
        <v>1.7616425123101465E-6</v>
      </c>
      <c r="N231" s="44">
        <f t="shared" si="80"/>
        <v>1E-4</v>
      </c>
      <c r="O231" s="44">
        <f t="shared" si="88"/>
        <v>1.7616425123101466E-10</v>
      </c>
      <c r="P231" s="14">
        <f t="shared" si="81"/>
        <v>115.06891017793595</v>
      </c>
      <c r="Q231" s="44">
        <f t="shared" si="97"/>
        <v>2.0271028401464969E-8</v>
      </c>
      <c r="R231" s="34">
        <f t="shared" si="98"/>
        <v>94.203825508544753</v>
      </c>
      <c r="S231" s="52">
        <f t="shared" si="82"/>
        <v>-5.7288330355932134E-6</v>
      </c>
      <c r="T231" s="34">
        <f t="shared" si="99"/>
        <v>94.203947521333546</v>
      </c>
      <c r="U231" s="14">
        <f t="shared" si="83"/>
        <v>1.2799983421451553</v>
      </c>
      <c r="V231">
        <f t="shared" si="100"/>
        <v>120.58089665083615</v>
      </c>
      <c r="W231">
        <f t="shared" si="84"/>
        <v>-1.7616425123101463E-10</v>
      </c>
      <c r="X231" s="44">
        <f t="shared" si="101"/>
        <v>2.3213712367352604E-20</v>
      </c>
      <c r="Y231" s="44">
        <f t="shared" si="102"/>
        <v>2.444311803628807E-6</v>
      </c>
      <c r="Z231">
        <f>Y231/(H231*MPa_to_kPa)</f>
        <v>2.5947019411571086E-12</v>
      </c>
      <c r="AA231" s="43">
        <f t="shared" si="103"/>
        <v>2.2379126423400217E-2</v>
      </c>
    </row>
    <row r="232" spans="1:27">
      <c r="A232" s="74">
        <f t="shared" si="89"/>
        <v>224</v>
      </c>
      <c r="B232" s="40">
        <f t="shared" si="90"/>
        <v>2.2379126423400217</v>
      </c>
      <c r="C232" s="51">
        <f t="shared" si="91"/>
        <v>2.3213712367352604E-18</v>
      </c>
      <c r="D232" s="34">
        <f t="shared" si="92"/>
        <v>94.203947521333546</v>
      </c>
      <c r="E232" s="34">
        <f t="shared" si="93"/>
        <v>120.58089665083615</v>
      </c>
      <c r="F232" s="14">
        <f t="shared" si="94"/>
        <v>0.72603365266903919</v>
      </c>
      <c r="G232" s="14">
        <f t="shared" si="85"/>
        <v>-1.5233238218351201E-2</v>
      </c>
      <c r="H232" s="15">
        <f t="shared" si="86"/>
        <v>942.03947521333544</v>
      </c>
      <c r="I232" s="15">
        <f t="shared" si="78"/>
        <v>32.519836727217957</v>
      </c>
      <c r="J232" s="34">
        <f t="shared" si="95"/>
        <v>94.203825508544753</v>
      </c>
      <c r="K232" s="34">
        <f t="shared" si="79"/>
        <v>1.28</v>
      </c>
      <c r="L232" s="34">
        <f t="shared" si="96"/>
        <v>1.2799983421451553</v>
      </c>
      <c r="M232" s="40">
        <f t="shared" si="87"/>
        <v>1.6578548447387931E-6</v>
      </c>
      <c r="N232" s="44">
        <f t="shared" si="80"/>
        <v>1E-4</v>
      </c>
      <c r="O232" s="44">
        <f t="shared" si="88"/>
        <v>1.6578548447387932E-10</v>
      </c>
      <c r="P232" s="14">
        <f t="shared" si="81"/>
        <v>115.06891017793595</v>
      </c>
      <c r="Q232" s="44">
        <f t="shared" si="97"/>
        <v>1.9076755021730413E-8</v>
      </c>
      <c r="R232" s="34">
        <f t="shared" si="98"/>
        <v>94.203827305648062</v>
      </c>
      <c r="S232" s="52">
        <f t="shared" si="82"/>
        <v>-5.3913168868332831E-6</v>
      </c>
      <c r="T232" s="34">
        <f t="shared" si="99"/>
        <v>94.203942130016657</v>
      </c>
      <c r="U232" s="14">
        <f t="shared" si="83"/>
        <v>1.279998439818143</v>
      </c>
      <c r="V232">
        <f t="shared" si="100"/>
        <v>120.58089895113994</v>
      </c>
      <c r="W232">
        <f t="shared" si="84"/>
        <v>-1.6578548447387932E-10</v>
      </c>
      <c r="X232" s="44">
        <f t="shared" si="101"/>
        <v>2.3213712367352604E-20</v>
      </c>
      <c r="Y232" s="44">
        <f t="shared" si="102"/>
        <v>2.3003037910029889E-6</v>
      </c>
      <c r="Z232">
        <f>Y232/(H232*MPa_to_kPa)</f>
        <v>2.4418337570005326E-12</v>
      </c>
      <c r="AA232" s="43">
        <f t="shared" si="103"/>
        <v>2.2479126425842051E-2</v>
      </c>
    </row>
    <row r="233" spans="1:27">
      <c r="A233" s="74">
        <f t="shared" si="89"/>
        <v>225</v>
      </c>
      <c r="B233" s="40">
        <f t="shared" si="90"/>
        <v>2.2479126425842053</v>
      </c>
      <c r="C233" s="51">
        <f t="shared" si="91"/>
        <v>2.3213712367352604E-18</v>
      </c>
      <c r="D233" s="34">
        <f t="shared" si="92"/>
        <v>94.203942130016657</v>
      </c>
      <c r="E233" s="34">
        <f t="shared" si="93"/>
        <v>120.58089895113994</v>
      </c>
      <c r="F233" s="14">
        <f t="shared" si="94"/>
        <v>0.72603365266903919</v>
      </c>
      <c r="G233" s="14">
        <f t="shared" si="85"/>
        <v>-1.5233239362956568E-2</v>
      </c>
      <c r="H233" s="15">
        <f t="shared" si="86"/>
        <v>942.03942130016662</v>
      </c>
      <c r="I233" s="15">
        <f t="shared" si="78"/>
        <v>32.519834866099089</v>
      </c>
      <c r="J233" s="34">
        <f t="shared" si="95"/>
        <v>94.203827305648062</v>
      </c>
      <c r="K233" s="34">
        <f t="shared" si="79"/>
        <v>1.28</v>
      </c>
      <c r="L233" s="34">
        <f t="shared" si="96"/>
        <v>1.279998439818143</v>
      </c>
      <c r="M233" s="40">
        <f t="shared" si="87"/>
        <v>1.5601818570409876E-6</v>
      </c>
      <c r="N233" s="44">
        <f t="shared" si="80"/>
        <v>1E-4</v>
      </c>
      <c r="O233" s="44">
        <f t="shared" si="88"/>
        <v>1.5601818570409877E-10</v>
      </c>
      <c r="P233" s="14">
        <f t="shared" si="81"/>
        <v>115.06891017793595</v>
      </c>
      <c r="Q233" s="44">
        <f t="shared" si="97"/>
        <v>1.7952842596909473E-8</v>
      </c>
      <c r="R233" s="34">
        <f t="shared" si="98"/>
        <v>94.203828996874535</v>
      </c>
      <c r="S233" s="52">
        <f t="shared" si="82"/>
        <v>-5.0736856352056739E-6</v>
      </c>
      <c r="T233" s="34">
        <f t="shared" si="99"/>
        <v>94.203937056331014</v>
      </c>
      <c r="U233" s="14">
        <f t="shared" si="83"/>
        <v>1.2799985317366986</v>
      </c>
      <c r="V233">
        <f t="shared" si="100"/>
        <v>120.58090111592007</v>
      </c>
      <c r="W233">
        <f t="shared" si="84"/>
        <v>-1.5601818570409877E-10</v>
      </c>
      <c r="X233" s="44">
        <f t="shared" si="101"/>
        <v>2.3213712367352604E-20</v>
      </c>
      <c r="Y233" s="44">
        <f t="shared" si="102"/>
        <v>2.164780127600352E-6</v>
      </c>
      <c r="Z233">
        <f>Y233/(H233*MPa_to_kPa)</f>
        <v>2.2979719092993006E-12</v>
      </c>
      <c r="AA233" s="43">
        <f t="shared" si="103"/>
        <v>2.2579126428140021E-2</v>
      </c>
    </row>
    <row r="234" spans="1:27">
      <c r="A234" s="74">
        <f t="shared" si="89"/>
        <v>226</v>
      </c>
      <c r="B234" s="40">
        <f t="shared" si="90"/>
        <v>2.2579126428140022</v>
      </c>
      <c r="C234" s="51">
        <f t="shared" si="91"/>
        <v>2.3213712367352604E-18</v>
      </c>
      <c r="D234" s="34">
        <f t="shared" si="92"/>
        <v>94.203937056331014</v>
      </c>
      <c r="E234" s="34">
        <f t="shared" si="93"/>
        <v>120.58090111592007</v>
      </c>
      <c r="F234" s="14">
        <f t="shared" si="94"/>
        <v>0.72603365266903919</v>
      </c>
      <c r="G234" s="14">
        <f t="shared" si="85"/>
        <v>-1.5233240440127182E-2</v>
      </c>
      <c r="H234" s="15">
        <f t="shared" si="86"/>
        <v>942.03937056331006</v>
      </c>
      <c r="I234" s="15">
        <f t="shared" si="78"/>
        <v>32.519833114628653</v>
      </c>
      <c r="J234" s="34">
        <f t="shared" si="95"/>
        <v>94.203828996874535</v>
      </c>
      <c r="K234" s="34">
        <f t="shared" si="79"/>
        <v>1.28</v>
      </c>
      <c r="L234" s="34">
        <f t="shared" si="96"/>
        <v>1.2799985317366986</v>
      </c>
      <c r="M234" s="40">
        <f t="shared" si="87"/>
        <v>1.4682633013851643E-6</v>
      </c>
      <c r="N234" s="44">
        <f t="shared" si="80"/>
        <v>1E-4</v>
      </c>
      <c r="O234" s="44">
        <f t="shared" si="88"/>
        <v>1.4682633013851642E-10</v>
      </c>
      <c r="P234" s="14">
        <f t="shared" si="81"/>
        <v>115.06891017793595</v>
      </c>
      <c r="Q234" s="44">
        <f t="shared" si="97"/>
        <v>1.6895145794464915E-8</v>
      </c>
      <c r="R234" s="34">
        <f t="shared" si="98"/>
        <v>94.203830588461955</v>
      </c>
      <c r="S234" s="52">
        <f t="shared" si="82"/>
        <v>-4.7747677529379259E-6</v>
      </c>
      <c r="T234" s="34">
        <f t="shared" si="99"/>
        <v>94.203932281563254</v>
      </c>
      <c r="U234" s="14">
        <f t="shared" si="83"/>
        <v>1.2799986182398466</v>
      </c>
      <c r="V234">
        <f t="shared" si="100"/>
        <v>120.58090315316105</v>
      </c>
      <c r="W234">
        <f t="shared" si="84"/>
        <v>-1.4682633013851642E-10</v>
      </c>
      <c r="X234" s="44">
        <f t="shared" si="101"/>
        <v>2.3213712367352604E-20</v>
      </c>
      <c r="Y234" s="44">
        <f t="shared" si="102"/>
        <v>2.0372409750279985E-6</v>
      </c>
      <c r="Z234">
        <f>Y234/(H234*MPa_to_kPa)</f>
        <v>2.1625858097733134E-12</v>
      </c>
      <c r="AA234" s="43">
        <f t="shared" si="103"/>
        <v>2.2679126430302607E-2</v>
      </c>
    </row>
    <row r="235" spans="1:27">
      <c r="A235" s="74">
        <f t="shared" si="89"/>
        <v>227</v>
      </c>
      <c r="B235" s="40">
        <f t="shared" si="90"/>
        <v>2.2679126430302605</v>
      </c>
      <c r="C235" s="51">
        <f t="shared" si="91"/>
        <v>2.3213712367352604E-18</v>
      </c>
      <c r="D235" s="34">
        <f t="shared" si="92"/>
        <v>94.203932281563254</v>
      </c>
      <c r="E235" s="34">
        <f t="shared" si="93"/>
        <v>120.58090315316105</v>
      </c>
      <c r="F235" s="14">
        <f t="shared" si="94"/>
        <v>0.72603365266903919</v>
      </c>
      <c r="G235" s="14">
        <f t="shared" si="85"/>
        <v>-1.5233241453835981E-2</v>
      </c>
      <c r="H235" s="15">
        <f t="shared" si="86"/>
        <v>942.03932281563254</v>
      </c>
      <c r="I235" s="15">
        <f t="shared" si="78"/>
        <v>32.519831466346687</v>
      </c>
      <c r="J235" s="34">
        <f t="shared" si="95"/>
        <v>94.203830588461955</v>
      </c>
      <c r="K235" s="34">
        <f t="shared" si="79"/>
        <v>1.28</v>
      </c>
      <c r="L235" s="34">
        <f t="shared" si="96"/>
        <v>1.2799986182398466</v>
      </c>
      <c r="M235" s="40">
        <f t="shared" si="87"/>
        <v>1.3817601534071855E-6</v>
      </c>
      <c r="N235" s="44">
        <f t="shared" si="80"/>
        <v>1E-4</v>
      </c>
      <c r="O235" s="44">
        <f t="shared" si="88"/>
        <v>1.3817601534071855E-10</v>
      </c>
      <c r="P235" s="14">
        <f t="shared" si="81"/>
        <v>115.06891017793595</v>
      </c>
      <c r="Q235" s="44">
        <f t="shared" si="97"/>
        <v>1.5899763497986241E-8</v>
      </c>
      <c r="R235" s="34">
        <f t="shared" si="98"/>
        <v>94.203832086280585</v>
      </c>
      <c r="S235" s="52">
        <f t="shared" si="82"/>
        <v>-4.4934607315715018E-6</v>
      </c>
      <c r="T235" s="34">
        <f t="shared" si="99"/>
        <v>94.203927788102519</v>
      </c>
      <c r="U235" s="14">
        <f t="shared" si="83"/>
        <v>1.279998699646637</v>
      </c>
      <c r="V235">
        <f t="shared" si="100"/>
        <v>120.58090507037691</v>
      </c>
      <c r="W235">
        <f t="shared" si="84"/>
        <v>-1.3817601534071855E-10</v>
      </c>
      <c r="X235" s="44">
        <f t="shared" si="101"/>
        <v>2.3213712367352604E-20</v>
      </c>
      <c r="Y235" s="44">
        <f t="shared" si="102"/>
        <v>1.9172158687297269E-6</v>
      </c>
      <c r="Z235">
        <f>Y235/(H235*MPa_to_kPa)</f>
        <v>2.0351760508249474E-12</v>
      </c>
      <c r="AA235" s="43">
        <f t="shared" si="103"/>
        <v>2.2779126432337784E-2</v>
      </c>
    </row>
    <row r="236" spans="1:27">
      <c r="A236" s="74">
        <f t="shared" si="89"/>
        <v>228</v>
      </c>
      <c r="B236" s="40">
        <f t="shared" si="90"/>
        <v>2.2779126432337784</v>
      </c>
      <c r="C236" s="51">
        <f t="shared" si="91"/>
        <v>2.3213712367352604E-18</v>
      </c>
      <c r="D236" s="34">
        <f t="shared" si="92"/>
        <v>94.203927788102519</v>
      </c>
      <c r="E236" s="34">
        <f t="shared" si="93"/>
        <v>120.58090507037691</v>
      </c>
      <c r="F236" s="14">
        <f t="shared" si="94"/>
        <v>0.72603365266903919</v>
      </c>
      <c r="G236" s="14">
        <f t="shared" si="85"/>
        <v>-1.5233242407821836E-2</v>
      </c>
      <c r="H236" s="15">
        <f t="shared" si="86"/>
        <v>942.0392778810251</v>
      </c>
      <c r="I236" s="15">
        <f t="shared" si="78"/>
        <v>32.519829915173794</v>
      </c>
      <c r="J236" s="34">
        <f t="shared" si="95"/>
        <v>94.203832086280585</v>
      </c>
      <c r="K236" s="34">
        <f t="shared" si="79"/>
        <v>1.28</v>
      </c>
      <c r="L236" s="34">
        <f t="shared" si="96"/>
        <v>1.279998699646637</v>
      </c>
      <c r="M236" s="40">
        <f t="shared" si="87"/>
        <v>1.3003533629873942E-6</v>
      </c>
      <c r="N236" s="44">
        <f t="shared" si="80"/>
        <v>1E-4</v>
      </c>
      <c r="O236" s="44">
        <f t="shared" si="88"/>
        <v>1.3003533629873943E-10</v>
      </c>
      <c r="P236" s="14">
        <f t="shared" si="81"/>
        <v>115.06891017793595</v>
      </c>
      <c r="Q236" s="44">
        <f t="shared" si="97"/>
        <v>1.4963024432517341E-8</v>
      </c>
      <c r="R236" s="34">
        <f t="shared" si="98"/>
        <v>94.203833495854823</v>
      </c>
      <c r="S236" s="52">
        <f t="shared" si="82"/>
        <v>-4.228727019397431E-6</v>
      </c>
      <c r="T236" s="34">
        <f t="shared" si="99"/>
        <v>94.203923559375497</v>
      </c>
      <c r="U236" s="14">
        <f t="shared" si="83"/>
        <v>1.2799987762573235</v>
      </c>
      <c r="V236">
        <f t="shared" si="100"/>
        <v>120.58090687463908</v>
      </c>
      <c r="W236">
        <f t="shared" si="84"/>
        <v>-1.3003533629873943E-10</v>
      </c>
      <c r="X236" s="44">
        <f t="shared" si="101"/>
        <v>2.3213712367352604E-20</v>
      </c>
      <c r="Y236" s="44">
        <f t="shared" si="102"/>
        <v>1.8042621690028682E-6</v>
      </c>
      <c r="Z236">
        <f>Y236/(H236*MPa_to_kPa)</f>
        <v>1.9152727613027802E-12</v>
      </c>
      <c r="AA236" s="43">
        <f t="shared" si="103"/>
        <v>2.2879126434253057E-2</v>
      </c>
    </row>
    <row r="237" spans="1:27">
      <c r="A237" s="74">
        <f t="shared" si="89"/>
        <v>229</v>
      </c>
      <c r="B237" s="40">
        <f t="shared" si="90"/>
        <v>2.2879126434253059</v>
      </c>
      <c r="C237" s="51">
        <f t="shared" si="91"/>
        <v>2.3213712367352604E-18</v>
      </c>
      <c r="D237" s="34">
        <f t="shared" si="92"/>
        <v>94.203923559375497</v>
      </c>
      <c r="E237" s="34">
        <f t="shared" si="93"/>
        <v>120.58090687463908</v>
      </c>
      <c r="F237" s="14">
        <f t="shared" si="94"/>
        <v>0.72603365266903919</v>
      </c>
      <c r="G237" s="14">
        <f t="shared" si="85"/>
        <v>-1.5233243305603342E-2</v>
      </c>
      <c r="H237" s="15">
        <f t="shared" si="86"/>
        <v>942.03923559375505</v>
      </c>
      <c r="I237" s="15">
        <f t="shared" si="78"/>
        <v>32.519828455388769</v>
      </c>
      <c r="J237" s="34">
        <f t="shared" si="95"/>
        <v>94.203833495854823</v>
      </c>
      <c r="K237" s="34">
        <f t="shared" si="79"/>
        <v>1.28</v>
      </c>
      <c r="L237" s="34">
        <f t="shared" si="96"/>
        <v>1.2799987762573235</v>
      </c>
      <c r="M237" s="40">
        <f t="shared" si="87"/>
        <v>1.2237426765260295E-6</v>
      </c>
      <c r="N237" s="44">
        <f t="shared" si="80"/>
        <v>1E-4</v>
      </c>
      <c r="O237" s="44">
        <f t="shared" si="88"/>
        <v>1.2237426765260296E-10</v>
      </c>
      <c r="P237" s="14">
        <f t="shared" si="81"/>
        <v>115.06891017793595</v>
      </c>
      <c r="Q237" s="44">
        <f t="shared" si="97"/>
        <v>1.4081473612608062E-8</v>
      </c>
      <c r="R237" s="34">
        <f t="shared" si="98"/>
        <v>94.203834822383612</v>
      </c>
      <c r="S237" s="52">
        <f t="shared" si="82"/>
        <v>-3.979590191416479E-6</v>
      </c>
      <c r="T237" s="34">
        <f t="shared" si="99"/>
        <v>94.203919579785307</v>
      </c>
      <c r="U237" s="14">
        <f t="shared" si="83"/>
        <v>1.2799988483544691</v>
      </c>
      <c r="V237">
        <f t="shared" si="100"/>
        <v>120.58090857260221</v>
      </c>
      <c r="W237">
        <f t="shared" si="84"/>
        <v>-1.2237426765260296E-10</v>
      </c>
      <c r="X237" s="44">
        <f t="shared" si="101"/>
        <v>2.3213712367352604E-20</v>
      </c>
      <c r="Y237" s="44">
        <f t="shared" si="102"/>
        <v>1.6979631283220442E-6</v>
      </c>
      <c r="Z237">
        <f>Y237/(H237*MPa_to_kPa)</f>
        <v>1.8024335549589292E-12</v>
      </c>
      <c r="AA237" s="43">
        <f t="shared" si="103"/>
        <v>2.2979126436055489E-2</v>
      </c>
    </row>
    <row r="238" spans="1:27">
      <c r="A238" s="74">
        <f t="shared" si="89"/>
        <v>230</v>
      </c>
      <c r="B238" s="40">
        <f t="shared" si="90"/>
        <v>2.297912643605549</v>
      </c>
      <c r="C238" s="51">
        <f t="shared" si="91"/>
        <v>2.3213712367352604E-18</v>
      </c>
      <c r="D238" s="34">
        <f t="shared" si="92"/>
        <v>94.203919579785307</v>
      </c>
      <c r="E238" s="34">
        <f t="shared" si="93"/>
        <v>120.58090857260221</v>
      </c>
      <c r="F238" s="14">
        <f t="shared" si="94"/>
        <v>0.72603365266903919</v>
      </c>
      <c r="G238" s="14">
        <f t="shared" si="85"/>
        <v>-1.5233244150491794E-2</v>
      </c>
      <c r="H238" s="15">
        <f t="shared" si="86"/>
        <v>942.03919579785315</v>
      </c>
      <c r="I238" s="15">
        <f t="shared" si="78"/>
        <v>32.519827081607453</v>
      </c>
      <c r="J238" s="34">
        <f t="shared" si="95"/>
        <v>94.203834822383612</v>
      </c>
      <c r="K238" s="34">
        <f t="shared" si="79"/>
        <v>1.28</v>
      </c>
      <c r="L238" s="34">
        <f t="shared" si="96"/>
        <v>1.2799988483544691</v>
      </c>
      <c r="M238" s="40">
        <f t="shared" si="87"/>
        <v>1.1516455309390494E-6</v>
      </c>
      <c r="N238" s="44">
        <f t="shared" si="80"/>
        <v>1E-4</v>
      </c>
      <c r="O238" s="44">
        <f t="shared" si="88"/>
        <v>1.1516455309390495E-10</v>
      </c>
      <c r="P238" s="14">
        <f t="shared" si="81"/>
        <v>115.06891017793595</v>
      </c>
      <c r="Q238" s="44">
        <f t="shared" si="97"/>
        <v>1.3251859615644684E-8</v>
      </c>
      <c r="R238" s="34">
        <f t="shared" si="98"/>
        <v>94.203836070759607</v>
      </c>
      <c r="S238" s="52">
        <f t="shared" si="82"/>
        <v>-3.7451313525443895E-6</v>
      </c>
      <c r="T238" s="34">
        <f t="shared" si="99"/>
        <v>94.203915834653955</v>
      </c>
      <c r="U238" s="14">
        <f t="shared" si="83"/>
        <v>1.2799989162039913</v>
      </c>
      <c r="V238">
        <f t="shared" si="100"/>
        <v>120.58091017052908</v>
      </c>
      <c r="W238">
        <f t="shared" si="84"/>
        <v>-1.1516455309390496E-10</v>
      </c>
      <c r="X238" s="44">
        <f t="shared" si="101"/>
        <v>2.3213699442655532E-20</v>
      </c>
      <c r="Y238" s="44">
        <f t="shared" si="102"/>
        <v>1.5979268681576286E-6</v>
      </c>
      <c r="Z238">
        <f>Y238/(H238*MPa_to_kPa)</f>
        <v>1.6962424443542141E-12</v>
      </c>
      <c r="AA238" s="43">
        <f t="shared" si="103"/>
        <v>2.3079126437751733E-2</v>
      </c>
    </row>
    <row r="239" spans="1:27">
      <c r="A239" s="74">
        <f t="shared" si="89"/>
        <v>231</v>
      </c>
      <c r="B239" s="40">
        <f t="shared" si="90"/>
        <v>2.3079126437751731</v>
      </c>
      <c r="C239" s="51">
        <f t="shared" si="91"/>
        <v>2.3213699442655532E-18</v>
      </c>
      <c r="D239" s="34">
        <f t="shared" si="92"/>
        <v>94.203915834653955</v>
      </c>
      <c r="E239" s="34">
        <f t="shared" si="93"/>
        <v>120.58091017052908</v>
      </c>
      <c r="F239" s="14">
        <f t="shared" si="94"/>
        <v>0.72603365266903919</v>
      </c>
      <c r="G239" s="14">
        <f t="shared" si="85"/>
        <v>-1.5233244945603403E-2</v>
      </c>
      <c r="H239" s="15">
        <f t="shared" si="86"/>
        <v>942.03915834653947</v>
      </c>
      <c r="I239" s="15">
        <f t="shared" si="78"/>
        <v>32.519825788762901</v>
      </c>
      <c r="J239" s="34">
        <f t="shared" si="95"/>
        <v>94.203836070759607</v>
      </c>
      <c r="K239" s="34">
        <f t="shared" si="79"/>
        <v>1.28</v>
      </c>
      <c r="L239" s="34">
        <f t="shared" si="96"/>
        <v>1.2799989162039913</v>
      </c>
      <c r="M239" s="40">
        <f t="shared" si="87"/>
        <v>1.0837960087162202E-6</v>
      </c>
      <c r="N239" s="44">
        <f t="shared" si="80"/>
        <v>1E-4</v>
      </c>
      <c r="O239" s="44">
        <f t="shared" si="88"/>
        <v>1.0837960087162202E-10</v>
      </c>
      <c r="P239" s="14">
        <f t="shared" si="81"/>
        <v>115.06891017793595</v>
      </c>
      <c r="Q239" s="44">
        <f t="shared" si="97"/>
        <v>1.2471122557817222E-8</v>
      </c>
      <c r="R239" s="34">
        <f t="shared" si="98"/>
        <v>94.203837245587195</v>
      </c>
      <c r="S239" s="52">
        <f t="shared" si="82"/>
        <v>-3.5244857394008041E-6</v>
      </c>
      <c r="T239" s="34">
        <f t="shared" si="99"/>
        <v>94.203912310168221</v>
      </c>
      <c r="U239" s="14">
        <f t="shared" si="83"/>
        <v>1.2799989800561395</v>
      </c>
      <c r="V239">
        <f t="shared" si="100"/>
        <v>120.58091167431333</v>
      </c>
      <c r="W239">
        <f t="shared" si="84"/>
        <v>-1.0837960087162202E-10</v>
      </c>
      <c r="X239" s="44">
        <f t="shared" si="101"/>
        <v>2.3213699442655532E-20</v>
      </c>
      <c r="Y239" s="44">
        <f t="shared" si="102"/>
        <v>1.5037842473475393E-6</v>
      </c>
      <c r="Z239">
        <f>Y239/(H239*MPa_to_kPa)</f>
        <v>1.5963075781127516E-12</v>
      </c>
      <c r="AA239" s="43">
        <f t="shared" si="103"/>
        <v>2.3179126439348042E-2</v>
      </c>
    </row>
    <row r="240" spans="1:27">
      <c r="A240" s="74">
        <f t="shared" si="89"/>
        <v>232</v>
      </c>
      <c r="B240" s="40">
        <f t="shared" si="90"/>
        <v>2.3179126439348043</v>
      </c>
      <c r="C240" s="51">
        <f t="shared" si="91"/>
        <v>2.3213699442655532E-18</v>
      </c>
      <c r="D240" s="34">
        <f t="shared" si="92"/>
        <v>94.203912310168221</v>
      </c>
      <c r="E240" s="34">
        <f t="shared" si="93"/>
        <v>120.58091167431333</v>
      </c>
      <c r="F240" s="14">
        <f t="shared" si="94"/>
        <v>0.72603365266903919</v>
      </c>
      <c r="G240" s="14">
        <f t="shared" si="85"/>
        <v>-1.5233245693870785E-2</v>
      </c>
      <c r="H240" s="15">
        <f t="shared" si="86"/>
        <v>942.03912310168221</v>
      </c>
      <c r="I240" s="15">
        <f t="shared" si="78"/>
        <v>32.519824572086705</v>
      </c>
      <c r="J240" s="34">
        <f t="shared" si="95"/>
        <v>94.203837245587195</v>
      </c>
      <c r="K240" s="34">
        <f t="shared" si="79"/>
        <v>1.28</v>
      </c>
      <c r="L240" s="34">
        <f t="shared" si="96"/>
        <v>1.2799989800561395</v>
      </c>
      <c r="M240" s="40">
        <f t="shared" si="87"/>
        <v>1.0199438604807654E-6</v>
      </c>
      <c r="N240" s="44">
        <f t="shared" si="80"/>
        <v>1E-4</v>
      </c>
      <c r="O240" s="44">
        <f t="shared" si="88"/>
        <v>1.0199438604807654E-10</v>
      </c>
      <c r="P240" s="14">
        <f t="shared" si="81"/>
        <v>115.06891017793595</v>
      </c>
      <c r="Q240" s="44">
        <f t="shared" si="97"/>
        <v>1.1736382846819843E-8</v>
      </c>
      <c r="R240" s="34">
        <f t="shared" si="98"/>
        <v>94.203838351199479</v>
      </c>
      <c r="S240" s="52">
        <f t="shared" si="82"/>
        <v>-3.3168395416211372E-6</v>
      </c>
      <c r="T240" s="34">
        <f t="shared" si="99"/>
        <v>94.203908993328682</v>
      </c>
      <c r="U240" s="14">
        <f t="shared" si="83"/>
        <v>1.2799990401464201</v>
      </c>
      <c r="V240">
        <f t="shared" si="100"/>
        <v>120.58091308950142</v>
      </c>
      <c r="W240">
        <f t="shared" si="84"/>
        <v>-1.0199438604807655E-10</v>
      </c>
      <c r="X240" s="44">
        <f t="shared" si="101"/>
        <v>2.3213686517958461E-20</v>
      </c>
      <c r="Y240" s="44">
        <f t="shared" si="102"/>
        <v>1.415188094711084E-6</v>
      </c>
      <c r="Z240">
        <f>Y240/(H240*MPa_to_kPa)</f>
        <v>1.5022604263520921E-12</v>
      </c>
      <c r="AA240" s="43">
        <f t="shared" si="103"/>
        <v>2.3279126440850301E-2</v>
      </c>
    </row>
    <row r="241" spans="1:27">
      <c r="A241" s="74">
        <f t="shared" si="89"/>
        <v>233</v>
      </c>
      <c r="B241" s="40">
        <f t="shared" si="90"/>
        <v>2.3279126440850302</v>
      </c>
      <c r="C241" s="51">
        <f t="shared" si="91"/>
        <v>2.3213686517958461E-18</v>
      </c>
      <c r="D241" s="34">
        <f t="shared" si="92"/>
        <v>94.203908993328682</v>
      </c>
      <c r="E241" s="34">
        <f t="shared" si="93"/>
        <v>120.58091308950142</v>
      </c>
      <c r="F241" s="14">
        <f t="shared" si="94"/>
        <v>0.72603365266903919</v>
      </c>
      <c r="G241" s="14">
        <f t="shared" si="85"/>
        <v>-1.523324639805378E-2</v>
      </c>
      <c r="H241" s="15">
        <f t="shared" si="86"/>
        <v>942.03908993328673</v>
      </c>
      <c r="I241" s="15">
        <f t="shared" si="78"/>
        <v>32.519823427091367</v>
      </c>
      <c r="J241" s="34">
        <f t="shared" si="95"/>
        <v>94.203838351199479</v>
      </c>
      <c r="K241" s="34">
        <f t="shared" si="79"/>
        <v>1.28</v>
      </c>
      <c r="L241" s="34">
        <f t="shared" si="96"/>
        <v>1.2799990401464201</v>
      </c>
      <c r="M241" s="40">
        <f t="shared" si="87"/>
        <v>9.5985357995154175E-7</v>
      </c>
      <c r="N241" s="44">
        <f t="shared" si="80"/>
        <v>1E-4</v>
      </c>
      <c r="O241" s="44">
        <f t="shared" si="88"/>
        <v>9.5985357995154174E-11</v>
      </c>
      <c r="P241" s="14">
        <f t="shared" si="81"/>
        <v>115.06891017793595</v>
      </c>
      <c r="Q241" s="44">
        <f t="shared" si="97"/>
        <v>1.1044930537541422E-8</v>
      </c>
      <c r="R241" s="34">
        <f t="shared" si="98"/>
        <v>94.203839391674336</v>
      </c>
      <c r="S241" s="52">
        <f t="shared" si="82"/>
        <v>-3.1214268935885663E-6</v>
      </c>
      <c r="T241" s="34">
        <f t="shared" si="99"/>
        <v>94.203905871901782</v>
      </c>
      <c r="U241" s="14">
        <f t="shared" si="83"/>
        <v>1.2799990966964654</v>
      </c>
      <c r="V241">
        <f t="shared" si="100"/>
        <v>120.58091442131314</v>
      </c>
      <c r="W241">
        <f t="shared" si="84"/>
        <v>-9.5985357995154174E-11</v>
      </c>
      <c r="X241" s="44">
        <f t="shared" si="101"/>
        <v>2.3213686517958461E-20</v>
      </c>
      <c r="Y241" s="44">
        <f t="shared" si="102"/>
        <v>1.3318117169092147E-6</v>
      </c>
      <c r="Z241">
        <f>Y241/(H241*MPa_to_kPa)</f>
        <v>1.4137541967643093E-12</v>
      </c>
      <c r="AA241" s="43">
        <f t="shared" si="103"/>
        <v>2.3379126442264055E-2</v>
      </c>
    </row>
    <row r="242" spans="1:27">
      <c r="A242" s="74">
        <f t="shared" si="89"/>
        <v>234</v>
      </c>
      <c r="B242" s="40">
        <f t="shared" si="90"/>
        <v>2.3379126442264053</v>
      </c>
      <c r="C242" s="51">
        <f t="shared" si="91"/>
        <v>2.3213686517958461E-18</v>
      </c>
      <c r="D242" s="34">
        <f t="shared" si="92"/>
        <v>94.203905871901782</v>
      </c>
      <c r="E242" s="34">
        <f t="shared" si="93"/>
        <v>120.58091442131314</v>
      </c>
      <c r="F242" s="14">
        <f t="shared" si="94"/>
        <v>0.72603365266903919</v>
      </c>
      <c r="G242" s="14">
        <f t="shared" si="85"/>
        <v>-1.5233247060749635E-2</v>
      </c>
      <c r="H242" s="15">
        <f t="shared" si="86"/>
        <v>942.03905871901782</v>
      </c>
      <c r="I242" s="15">
        <f t="shared" si="78"/>
        <v>32.519822349553792</v>
      </c>
      <c r="J242" s="34">
        <f t="shared" si="95"/>
        <v>94.203839391674336</v>
      </c>
      <c r="K242" s="34">
        <f t="shared" si="79"/>
        <v>1.28</v>
      </c>
      <c r="L242" s="34">
        <f t="shared" si="96"/>
        <v>1.2799990966964654</v>
      </c>
      <c r="M242" s="40">
        <f t="shared" si="87"/>
        <v>9.0330353463841107E-7</v>
      </c>
      <c r="N242" s="44">
        <f t="shared" si="80"/>
        <v>1E-4</v>
      </c>
      <c r="O242" s="44">
        <f t="shared" si="88"/>
        <v>9.0330353463841105E-11</v>
      </c>
      <c r="P242" s="14">
        <f t="shared" si="81"/>
        <v>115.06891017793595</v>
      </c>
      <c r="Q242" s="44">
        <f t="shared" si="97"/>
        <v>1.0394215329071937E-8</v>
      </c>
      <c r="R242" s="34">
        <f t="shared" si="98"/>
        <v>94.203840370849321</v>
      </c>
      <c r="S242" s="52">
        <f t="shared" si="82"/>
        <v>-2.9375270474165138E-6</v>
      </c>
      <c r="T242" s="34">
        <f t="shared" si="99"/>
        <v>94.203902934374739</v>
      </c>
      <c r="U242" s="14">
        <f t="shared" si="83"/>
        <v>1.2799991499148484</v>
      </c>
      <c r="V242">
        <f t="shared" si="100"/>
        <v>120.58091567466056</v>
      </c>
      <c r="W242">
        <f t="shared" si="84"/>
        <v>-9.0330353463841105E-11</v>
      </c>
      <c r="X242" s="44">
        <f t="shared" si="101"/>
        <v>2.3213686517958461E-20</v>
      </c>
      <c r="Y242" s="44">
        <f t="shared" si="102"/>
        <v>1.2533474205156381E-6</v>
      </c>
      <c r="Z242">
        <f>Y242/(H242*MPa_to_kPa)</f>
        <v>1.3304622657790183E-12</v>
      </c>
      <c r="AA242" s="43">
        <f t="shared" si="103"/>
        <v>2.3479126443594518E-2</v>
      </c>
    </row>
    <row r="243" spans="1:27">
      <c r="A243" s="74">
        <f t="shared" si="89"/>
        <v>235</v>
      </c>
      <c r="B243" s="40">
        <f t="shared" si="90"/>
        <v>2.347912644359452</v>
      </c>
      <c r="C243" s="51">
        <f t="shared" si="91"/>
        <v>2.3213686517958461E-18</v>
      </c>
      <c r="D243" s="34">
        <f t="shared" si="92"/>
        <v>94.203902934374739</v>
      </c>
      <c r="E243" s="34">
        <f t="shared" si="93"/>
        <v>120.58091567466056</v>
      </c>
      <c r="F243" s="14">
        <f t="shared" si="94"/>
        <v>0.72603365266903919</v>
      </c>
      <c r="G243" s="14">
        <f t="shared" si="85"/>
        <v>-1.5233247684402575E-2</v>
      </c>
      <c r="H243" s="15">
        <f t="shared" si="86"/>
        <v>942.03902934374742</v>
      </c>
      <c r="I243" s="15">
        <f t="shared" si="78"/>
        <v>32.519821335499685</v>
      </c>
      <c r="J243" s="34">
        <f t="shared" si="95"/>
        <v>94.203840370849321</v>
      </c>
      <c r="K243" s="34">
        <f t="shared" si="79"/>
        <v>1.28</v>
      </c>
      <c r="L243" s="34">
        <f t="shared" si="96"/>
        <v>1.2799991499148484</v>
      </c>
      <c r="M243" s="40">
        <f t="shared" si="87"/>
        <v>8.5008515160467368E-7</v>
      </c>
      <c r="N243" s="44">
        <f t="shared" si="80"/>
        <v>1E-4</v>
      </c>
      <c r="O243" s="44">
        <f t="shared" si="88"/>
        <v>8.5008515160467366E-11</v>
      </c>
      <c r="P243" s="14">
        <f t="shared" si="81"/>
        <v>115.06891017793595</v>
      </c>
      <c r="Q243" s="44">
        <f t="shared" si="97"/>
        <v>9.7818371953595256E-9</v>
      </c>
      <c r="R243" s="34">
        <f t="shared" si="98"/>
        <v>94.203841292335937</v>
      </c>
      <c r="S243" s="52">
        <f t="shared" si="82"/>
        <v>-2.7644617250145151E-6</v>
      </c>
      <c r="T243" s="34">
        <f t="shared" si="99"/>
        <v>94.203900169913013</v>
      </c>
      <c r="U243" s="14">
        <f t="shared" si="83"/>
        <v>1.2799991999978551</v>
      </c>
      <c r="V243">
        <f t="shared" si="100"/>
        <v>120.58091685416646</v>
      </c>
      <c r="W243">
        <f t="shared" si="84"/>
        <v>-8.5008515160467366E-11</v>
      </c>
      <c r="X243" s="44">
        <f t="shared" si="101"/>
        <v>2.3213686517958461E-20</v>
      </c>
      <c r="Y243" s="44">
        <f t="shared" si="102"/>
        <v>1.1795059009500619E-6</v>
      </c>
      <c r="Z243">
        <f>Y243/(H243*MPa_to_kPa)</f>
        <v>1.2520775299211764E-12</v>
      </c>
      <c r="AA243" s="43">
        <f t="shared" si="103"/>
        <v>2.3579126444846596E-2</v>
      </c>
    </row>
    <row r="244" spans="1:27">
      <c r="A244" s="74">
        <f t="shared" si="89"/>
        <v>236</v>
      </c>
      <c r="B244" s="40">
        <f t="shared" si="90"/>
        <v>2.3579126444846596</v>
      </c>
      <c r="C244" s="51">
        <f t="shared" si="91"/>
        <v>2.3213686517958461E-18</v>
      </c>
      <c r="D244" s="34">
        <f t="shared" si="92"/>
        <v>94.203900169913013</v>
      </c>
      <c r="E244" s="34">
        <f t="shared" si="93"/>
        <v>120.58091685416646</v>
      </c>
      <c r="F244" s="14">
        <f t="shared" si="94"/>
        <v>0.72603365266903919</v>
      </c>
      <c r="G244" s="14">
        <f t="shared" si="85"/>
        <v>-1.5233248271312824E-2</v>
      </c>
      <c r="H244" s="15">
        <f t="shared" si="86"/>
        <v>942.03900169913015</v>
      </c>
      <c r="I244" s="15">
        <f t="shared" si="78"/>
        <v>32.519820381188893</v>
      </c>
      <c r="J244" s="34">
        <f t="shared" si="95"/>
        <v>94.203841292335937</v>
      </c>
      <c r="K244" s="34">
        <f t="shared" si="79"/>
        <v>1.28</v>
      </c>
      <c r="L244" s="34">
        <f t="shared" si="96"/>
        <v>1.2799991999978551</v>
      </c>
      <c r="M244" s="40">
        <f t="shared" si="87"/>
        <v>8.0000214497388811E-7</v>
      </c>
      <c r="N244" s="44">
        <f t="shared" si="80"/>
        <v>1E-4</v>
      </c>
      <c r="O244" s="44">
        <f t="shared" si="88"/>
        <v>8.000021449738881E-11</v>
      </c>
      <c r="P244" s="14">
        <f t="shared" si="81"/>
        <v>115.06891017793595</v>
      </c>
      <c r="Q244" s="44">
        <f t="shared" si="97"/>
        <v>9.2055374962156417E-9</v>
      </c>
      <c r="R244" s="34">
        <f t="shared" si="98"/>
        <v>94.203842159532925</v>
      </c>
      <c r="S244" s="52">
        <f t="shared" si="82"/>
        <v>-2.6015926059116679E-6</v>
      </c>
      <c r="T244" s="34">
        <f t="shared" si="99"/>
        <v>94.2038975683204</v>
      </c>
      <c r="U244" s="14">
        <f t="shared" si="83"/>
        <v>1.2799992471302075</v>
      </c>
      <c r="V244">
        <f t="shared" si="100"/>
        <v>120.5809179641813</v>
      </c>
      <c r="W244">
        <f t="shared" si="84"/>
        <v>-8.000021449738881E-11</v>
      </c>
      <c r="X244" s="44">
        <f t="shared" si="101"/>
        <v>2.3213686517958461E-20</v>
      </c>
      <c r="Y244" s="44">
        <f t="shared" si="102"/>
        <v>1.1100148356035788E-6</v>
      </c>
      <c r="Z244">
        <f>Y244/(H244*MPa_to_kPa)</f>
        <v>1.1783109123947897E-12</v>
      </c>
      <c r="AA244" s="43">
        <f t="shared" si="103"/>
        <v>2.3679126446024906E-2</v>
      </c>
    </row>
    <row r="245" spans="1:27">
      <c r="A245" s="74">
        <f t="shared" si="89"/>
        <v>237</v>
      </c>
      <c r="B245" s="40">
        <f t="shared" si="90"/>
        <v>2.3679126446024905</v>
      </c>
      <c r="C245" s="51">
        <f t="shared" si="91"/>
        <v>2.3213686517958461E-18</v>
      </c>
      <c r="D245" s="34">
        <f t="shared" si="92"/>
        <v>94.2038975683204</v>
      </c>
      <c r="E245" s="34">
        <f t="shared" si="93"/>
        <v>120.5809179641813</v>
      </c>
      <c r="F245" s="14">
        <f t="shared" si="94"/>
        <v>0.72603365266903919</v>
      </c>
      <c r="G245" s="14">
        <f t="shared" si="85"/>
        <v>-1.5233248823645089E-2</v>
      </c>
      <c r="H245" s="15">
        <f t="shared" si="86"/>
        <v>942.03897568320406</v>
      </c>
      <c r="I245" s="15">
        <f t="shared" si="78"/>
        <v>32.519819483101614</v>
      </c>
      <c r="J245" s="34">
        <f t="shared" si="95"/>
        <v>94.203842159532925</v>
      </c>
      <c r="K245" s="34">
        <f t="shared" si="79"/>
        <v>1.28</v>
      </c>
      <c r="L245" s="34">
        <f t="shared" si="96"/>
        <v>1.2799992471302075</v>
      </c>
      <c r="M245" s="40">
        <f t="shared" si="87"/>
        <v>7.5286979250854813E-7</v>
      </c>
      <c r="N245" s="44">
        <f t="shared" si="80"/>
        <v>1E-4</v>
      </c>
      <c r="O245" s="44">
        <f t="shared" si="88"/>
        <v>7.5286979250854812E-11</v>
      </c>
      <c r="P245" s="14">
        <f t="shared" si="81"/>
        <v>115.06891017793595</v>
      </c>
      <c r="Q245" s="44">
        <f t="shared" si="97"/>
        <v>8.6631906529847406E-9</v>
      </c>
      <c r="R245" s="34">
        <f t="shared" si="98"/>
        <v>94.203842975638764</v>
      </c>
      <c r="S245" s="52">
        <f t="shared" si="82"/>
        <v>-2.4483189746658153E-6</v>
      </c>
      <c r="T245" s="34">
        <f t="shared" si="99"/>
        <v>94.20389512000142</v>
      </c>
      <c r="U245" s="14">
        <f t="shared" si="83"/>
        <v>1.2799992914857439</v>
      </c>
      <c r="V245">
        <f t="shared" si="100"/>
        <v>120.58091900879914</v>
      </c>
      <c r="W245">
        <f t="shared" si="84"/>
        <v>-7.5286979250854812E-11</v>
      </c>
      <c r="X245" s="44">
        <f t="shared" si="101"/>
        <v>2.3213686517958461E-20</v>
      </c>
      <c r="Y245" s="44">
        <f t="shared" si="102"/>
        <v>1.0446178464462719E-6</v>
      </c>
      <c r="Z245">
        <f>Y245/(H245*MPa_to_kPa)</f>
        <v>1.1088902618797419E-12</v>
      </c>
      <c r="AA245" s="43">
        <f t="shared" si="103"/>
        <v>2.3779126447133796E-2</v>
      </c>
    </row>
    <row r="246" spans="1:27">
      <c r="A246" s="74">
        <f t="shared" si="89"/>
        <v>238</v>
      </c>
      <c r="B246" s="40">
        <f t="shared" si="90"/>
        <v>2.3779126447133798</v>
      </c>
      <c r="C246" s="51">
        <f t="shared" si="91"/>
        <v>2.3213686517958461E-18</v>
      </c>
      <c r="D246" s="34">
        <f t="shared" si="92"/>
        <v>94.20389512000142</v>
      </c>
      <c r="E246" s="34">
        <f t="shared" si="93"/>
        <v>120.58091900879914</v>
      </c>
      <c r="F246" s="14">
        <f t="shared" si="94"/>
        <v>0.72603365266903919</v>
      </c>
      <c r="G246" s="14">
        <f t="shared" si="85"/>
        <v>-1.5233249343436542E-2</v>
      </c>
      <c r="H246" s="15">
        <f t="shared" si="86"/>
        <v>942.03895120001425</v>
      </c>
      <c r="I246" s="15">
        <f t="shared" si="78"/>
        <v>32.519818637925425</v>
      </c>
      <c r="J246" s="34">
        <f t="shared" si="95"/>
        <v>94.203842975638764</v>
      </c>
      <c r="K246" s="34">
        <f t="shared" si="79"/>
        <v>1.28</v>
      </c>
      <c r="L246" s="34">
        <f t="shared" si="96"/>
        <v>1.2799992914857439</v>
      </c>
      <c r="M246" s="40">
        <f t="shared" si="87"/>
        <v>7.0851425615359176E-7</v>
      </c>
      <c r="N246" s="44">
        <f t="shared" si="80"/>
        <v>1E-4</v>
      </c>
      <c r="O246" s="44">
        <f t="shared" si="88"/>
        <v>7.0851425615359182E-11</v>
      </c>
      <c r="P246" s="14">
        <f t="shared" si="81"/>
        <v>115.06891017793595</v>
      </c>
      <c r="Q246" s="44">
        <f t="shared" si="97"/>
        <v>8.1527963301124761E-9</v>
      </c>
      <c r="R246" s="34">
        <f t="shared" si="98"/>
        <v>94.203843743663526</v>
      </c>
      <c r="S246" s="52">
        <f t="shared" si="82"/>
        <v>-2.3040755112499445E-6</v>
      </c>
      <c r="T246" s="34">
        <f t="shared" si="99"/>
        <v>94.203892815925911</v>
      </c>
      <c r="U246" s="14">
        <f t="shared" si="83"/>
        <v>1.2799993332280617</v>
      </c>
      <c r="V246">
        <f t="shared" si="100"/>
        <v>120.58091999187296</v>
      </c>
      <c r="W246">
        <f t="shared" si="84"/>
        <v>-7.0851425615359182E-11</v>
      </c>
      <c r="X246" s="44">
        <f t="shared" si="101"/>
        <v>2.3213686517958461E-20</v>
      </c>
      <c r="Y246" s="44">
        <f t="shared" si="102"/>
        <v>9.830738179061882E-7</v>
      </c>
      <c r="Z246">
        <f>Y246/(H246*MPa_to_kPa)</f>
        <v>1.043559628456872E-12</v>
      </c>
      <c r="AA246" s="43">
        <f t="shared" si="103"/>
        <v>2.3879126448177357E-2</v>
      </c>
    </row>
    <row r="247" spans="1:27">
      <c r="A247" s="74">
        <f t="shared" si="89"/>
        <v>239</v>
      </c>
      <c r="B247" s="40">
        <f t="shared" si="90"/>
        <v>2.3879126448177357</v>
      </c>
      <c r="C247" s="51">
        <f t="shared" si="91"/>
        <v>2.3213686517958461E-18</v>
      </c>
      <c r="D247" s="34">
        <f t="shared" si="92"/>
        <v>94.203892815925911</v>
      </c>
      <c r="E247" s="34">
        <f t="shared" si="93"/>
        <v>120.58091999187296</v>
      </c>
      <c r="F247" s="14">
        <f t="shared" si="94"/>
        <v>0.72603365266903919</v>
      </c>
      <c r="G247" s="14">
        <f t="shared" si="85"/>
        <v>-1.5233249832604333E-2</v>
      </c>
      <c r="H247" s="15">
        <f t="shared" si="86"/>
        <v>942.03892815925917</v>
      </c>
      <c r="I247" s="15">
        <f t="shared" si="78"/>
        <v>32.519817842543056</v>
      </c>
      <c r="J247" s="34">
        <f t="shared" si="95"/>
        <v>94.203843743663526</v>
      </c>
      <c r="K247" s="34">
        <f t="shared" si="79"/>
        <v>1.28</v>
      </c>
      <c r="L247" s="34">
        <f t="shared" si="96"/>
        <v>1.2799993332280617</v>
      </c>
      <c r="M247" s="40">
        <f t="shared" si="87"/>
        <v>6.6677193832909154E-7</v>
      </c>
      <c r="N247" s="44">
        <f t="shared" si="80"/>
        <v>1E-4</v>
      </c>
      <c r="O247" s="44">
        <f t="shared" si="88"/>
        <v>6.6677193832909159E-11</v>
      </c>
      <c r="P247" s="14">
        <f t="shared" si="81"/>
        <v>115.06891017793595</v>
      </c>
      <c r="Q247" s="44">
        <f t="shared" si="97"/>
        <v>7.6724720280758491E-9</v>
      </c>
      <c r="R247" s="34">
        <f t="shared" si="98"/>
        <v>94.203844466439875</v>
      </c>
      <c r="S247" s="52">
        <f t="shared" si="82"/>
        <v>-2.1683301976981409E-6</v>
      </c>
      <c r="T247" s="34">
        <f t="shared" si="99"/>
        <v>94.203890647595713</v>
      </c>
      <c r="U247" s="14">
        <f t="shared" si="83"/>
        <v>1.2799993725111187</v>
      </c>
      <c r="V247">
        <f t="shared" si="100"/>
        <v>120.58092091702856</v>
      </c>
      <c r="W247">
        <f t="shared" si="84"/>
        <v>-6.6677193832909146E-11</v>
      </c>
      <c r="X247" s="44">
        <f t="shared" si="101"/>
        <v>2.3213699442655532E-20</v>
      </c>
      <c r="Y247" s="44">
        <f t="shared" si="102"/>
        <v>9.2515560368156002E-7</v>
      </c>
      <c r="Z247">
        <f>Y247/(H247*MPa_to_kPa)</f>
        <v>9.8207789086732422E-13</v>
      </c>
      <c r="AA247" s="43">
        <f t="shared" si="103"/>
        <v>2.3979126449159435E-2</v>
      </c>
    </row>
    <row r="248" spans="1:27">
      <c r="A248" s="74">
        <f t="shared" si="89"/>
        <v>240</v>
      </c>
      <c r="B248" s="40">
        <f t="shared" si="90"/>
        <v>2.3979126449159436</v>
      </c>
      <c r="C248" s="51">
        <f t="shared" si="91"/>
        <v>2.3213699442655532E-18</v>
      </c>
      <c r="D248" s="34">
        <f t="shared" si="92"/>
        <v>94.203890647595713</v>
      </c>
      <c r="E248" s="34">
        <f t="shared" si="93"/>
        <v>120.58092091702856</v>
      </c>
      <c r="F248" s="14">
        <f t="shared" si="94"/>
        <v>0.72603365266903919</v>
      </c>
      <c r="G248" s="14">
        <f t="shared" si="85"/>
        <v>-1.5233250292952666E-2</v>
      </c>
      <c r="H248" s="15">
        <f t="shared" si="86"/>
        <v>942.03890647595711</v>
      </c>
      <c r="I248" s="15">
        <f t="shared" si="78"/>
        <v>32.519817094020873</v>
      </c>
      <c r="J248" s="34">
        <f t="shared" si="95"/>
        <v>94.203844466439875</v>
      </c>
      <c r="K248" s="34">
        <f t="shared" si="79"/>
        <v>1.28</v>
      </c>
      <c r="L248" s="34">
        <f t="shared" si="96"/>
        <v>1.2799993725111187</v>
      </c>
      <c r="M248" s="40">
        <f t="shared" si="87"/>
        <v>6.2748888129959823E-7</v>
      </c>
      <c r="N248" s="44">
        <f t="shared" si="80"/>
        <v>1E-4</v>
      </c>
      <c r="O248" s="44">
        <f t="shared" si="88"/>
        <v>6.2748888129959827E-11</v>
      </c>
      <c r="P248" s="14">
        <f t="shared" si="81"/>
        <v>115.06891017793595</v>
      </c>
      <c r="Q248" s="44">
        <f t="shared" si="97"/>
        <v>7.2204461719916986E-9</v>
      </c>
      <c r="R248" s="34">
        <f t="shared" si="98"/>
        <v>94.203845146633668</v>
      </c>
      <c r="S248" s="52">
        <f t="shared" si="82"/>
        <v>-2.0405823648394706E-6</v>
      </c>
      <c r="T248" s="34">
        <f t="shared" si="99"/>
        <v>94.203888607013354</v>
      </c>
      <c r="U248" s="14">
        <f t="shared" si="83"/>
        <v>1.2799994094798033</v>
      </c>
      <c r="V248">
        <f t="shared" si="100"/>
        <v>120.58092178767826</v>
      </c>
      <c r="W248">
        <f t="shared" si="84"/>
        <v>-6.2748888129959814E-11</v>
      </c>
      <c r="X248" s="44">
        <f t="shared" si="101"/>
        <v>2.3213712367352604E-20</v>
      </c>
      <c r="Y248" s="44">
        <f t="shared" si="102"/>
        <v>8.7064969989114616E-7</v>
      </c>
      <c r="Z248">
        <f>Y248/(H248*MPa_to_kPa)</f>
        <v>9.2421840956455973E-13</v>
      </c>
      <c r="AA248" s="43">
        <f t="shared" si="103"/>
        <v>2.4079126450083654E-2</v>
      </c>
    </row>
    <row r="249" spans="1:27">
      <c r="A249" s="74">
        <f t="shared" si="89"/>
        <v>241</v>
      </c>
      <c r="B249" s="40">
        <f t="shared" si="90"/>
        <v>2.4079126450083654</v>
      </c>
      <c r="C249" s="51">
        <f t="shared" si="91"/>
        <v>2.3213712367352604E-18</v>
      </c>
      <c r="D249" s="34">
        <f t="shared" si="92"/>
        <v>94.203888607013354</v>
      </c>
      <c r="E249" s="34">
        <f t="shared" si="93"/>
        <v>120.58092178767826</v>
      </c>
      <c r="F249" s="14">
        <f t="shared" si="94"/>
        <v>0.72603365266903919</v>
      </c>
      <c r="G249" s="14">
        <f t="shared" si="85"/>
        <v>-1.5233250726179445E-2</v>
      </c>
      <c r="H249" s="15">
        <f t="shared" si="86"/>
        <v>942.03888607013357</v>
      </c>
      <c r="I249" s="15">
        <f t="shared" si="78"/>
        <v>32.519816389598112</v>
      </c>
      <c r="J249" s="34">
        <f t="shared" si="95"/>
        <v>94.203845146633668</v>
      </c>
      <c r="K249" s="34">
        <f t="shared" si="79"/>
        <v>1.28</v>
      </c>
      <c r="L249" s="34">
        <f t="shared" si="96"/>
        <v>1.2799994094798033</v>
      </c>
      <c r="M249" s="40">
        <f t="shared" si="87"/>
        <v>5.9052019674155076E-7</v>
      </c>
      <c r="N249" s="44">
        <f t="shared" si="80"/>
        <v>1E-4</v>
      </c>
      <c r="O249" s="44">
        <f t="shared" si="88"/>
        <v>5.9052019674155083E-11</v>
      </c>
      <c r="P249" s="14">
        <f t="shared" si="81"/>
        <v>115.06891017793595</v>
      </c>
      <c r="Q249" s="44">
        <f t="shared" si="97"/>
        <v>6.7950515477110578E-9</v>
      </c>
      <c r="R249" s="34">
        <f t="shared" si="98"/>
        <v>94.203845786753661</v>
      </c>
      <c r="S249" s="52">
        <f t="shared" si="82"/>
        <v>-1.9203608372384584E-6</v>
      </c>
      <c r="T249" s="34">
        <f t="shared" si="99"/>
        <v>94.203886686652524</v>
      </c>
      <c r="U249" s="14">
        <f t="shared" si="83"/>
        <v>1.2799994442704674</v>
      </c>
      <c r="V249">
        <f t="shared" si="100"/>
        <v>120.58092260703332</v>
      </c>
      <c r="W249">
        <f t="shared" si="84"/>
        <v>-5.905201967415507E-11</v>
      </c>
      <c r="X249" s="44">
        <f t="shared" si="101"/>
        <v>2.3213725292049675E-20</v>
      </c>
      <c r="Y249" s="44">
        <f t="shared" si="102"/>
        <v>8.1935505136243592E-7</v>
      </c>
      <c r="Z249">
        <f>Y249/(H249*MPa_to_kPa)</f>
        <v>8.6976775956723726E-13</v>
      </c>
      <c r="AA249" s="43">
        <f t="shared" si="103"/>
        <v>2.4179126450953423E-2</v>
      </c>
    </row>
    <row r="250" spans="1:27">
      <c r="A250" s="74">
        <f t="shared" si="89"/>
        <v>242</v>
      </c>
      <c r="B250" s="40">
        <f t="shared" si="90"/>
        <v>2.4179126450953423</v>
      </c>
      <c r="C250" s="51">
        <f t="shared" si="91"/>
        <v>2.3213725292049675E-18</v>
      </c>
      <c r="D250" s="34">
        <f t="shared" si="92"/>
        <v>94.203886686652524</v>
      </c>
      <c r="E250" s="34">
        <f t="shared" si="93"/>
        <v>120.58092260703332</v>
      </c>
      <c r="F250" s="14">
        <f t="shared" si="94"/>
        <v>0.72603365266903919</v>
      </c>
      <c r="G250" s="14">
        <f t="shared" si="85"/>
        <v>-1.5233251133882545E-2</v>
      </c>
      <c r="H250" s="15">
        <f t="shared" si="86"/>
        <v>942.03886686652527</v>
      </c>
      <c r="I250" s="15">
        <f t="shared" si="78"/>
        <v>32.519815726676626</v>
      </c>
      <c r="J250" s="34">
        <f t="shared" si="95"/>
        <v>94.203845786753661</v>
      </c>
      <c r="K250" s="34">
        <f t="shared" si="79"/>
        <v>1.28</v>
      </c>
      <c r="L250" s="34">
        <f t="shared" si="96"/>
        <v>1.2799994442704674</v>
      </c>
      <c r="M250" s="40">
        <f t="shared" si="87"/>
        <v>5.5572953261417979E-7</v>
      </c>
      <c r="N250" s="44">
        <f t="shared" si="80"/>
        <v>1E-4</v>
      </c>
      <c r="O250" s="44">
        <f t="shared" si="88"/>
        <v>5.557295326141798E-11</v>
      </c>
      <c r="P250" s="14">
        <f t="shared" si="81"/>
        <v>115.06891017793595</v>
      </c>
      <c r="Q250" s="44">
        <f t="shared" si="97"/>
        <v>6.394719167160738E-9</v>
      </c>
      <c r="R250" s="34">
        <f t="shared" si="98"/>
        <v>94.203846389160802</v>
      </c>
      <c r="S250" s="52">
        <f t="shared" si="82"/>
        <v>-1.8072221994485255E-6</v>
      </c>
      <c r="T250" s="34">
        <f t="shared" si="99"/>
        <v>94.203884879430319</v>
      </c>
      <c r="U250" s="14">
        <f t="shared" si="83"/>
        <v>1.2799994770114298</v>
      </c>
      <c r="V250">
        <f t="shared" si="100"/>
        <v>120.58092337811574</v>
      </c>
      <c r="W250">
        <f t="shared" si="84"/>
        <v>-5.557295326141798E-11</v>
      </c>
      <c r="X250" s="44">
        <f t="shared" si="101"/>
        <v>2.3213725292049675E-20</v>
      </c>
      <c r="Y250" s="44">
        <f t="shared" si="102"/>
        <v>7.7108242635404167E-7</v>
      </c>
      <c r="Z250">
        <f>Y250/(H250*MPa_to_kPa)</f>
        <v>8.1852506671924194E-13</v>
      </c>
      <c r="AA250" s="43">
        <f t="shared" si="103"/>
        <v>2.4279126451771948E-2</v>
      </c>
    </row>
    <row r="251" spans="1:27">
      <c r="A251" s="74">
        <f t="shared" si="89"/>
        <v>243</v>
      </c>
      <c r="B251" s="40">
        <f t="shared" si="90"/>
        <v>2.4279126451771949</v>
      </c>
      <c r="C251" s="51">
        <f t="shared" si="91"/>
        <v>2.3213725292049675E-18</v>
      </c>
      <c r="D251" s="34">
        <f t="shared" si="92"/>
        <v>94.203884879430319</v>
      </c>
      <c r="E251" s="34">
        <f t="shared" si="93"/>
        <v>120.58092337811574</v>
      </c>
      <c r="F251" s="14">
        <f t="shared" si="94"/>
        <v>0.72603365266903919</v>
      </c>
      <c r="G251" s="14">
        <f t="shared" si="85"/>
        <v>-1.5233251517565704E-2</v>
      </c>
      <c r="H251" s="15">
        <f t="shared" si="86"/>
        <v>942.03884879430325</v>
      </c>
      <c r="I251" s="15">
        <f t="shared" si="78"/>
        <v>32.519815102811357</v>
      </c>
      <c r="J251" s="34">
        <f t="shared" si="95"/>
        <v>94.203846389160802</v>
      </c>
      <c r="K251" s="34">
        <f t="shared" si="79"/>
        <v>1.28</v>
      </c>
      <c r="L251" s="34">
        <f t="shared" si="96"/>
        <v>1.2799994770114298</v>
      </c>
      <c r="M251" s="40">
        <f t="shared" si="87"/>
        <v>5.2298857022847756E-7</v>
      </c>
      <c r="N251" s="44">
        <f t="shared" si="80"/>
        <v>1E-4</v>
      </c>
      <c r="O251" s="44">
        <f t="shared" si="88"/>
        <v>5.2298857022847758E-11</v>
      </c>
      <c r="P251" s="14">
        <f t="shared" si="81"/>
        <v>115.06891017793595</v>
      </c>
      <c r="Q251" s="44">
        <f t="shared" si="97"/>
        <v>6.0179724811707835E-9</v>
      </c>
      <c r="R251" s="34">
        <f t="shared" si="98"/>
        <v>94.203846956076958</v>
      </c>
      <c r="S251" s="52">
        <f t="shared" si="82"/>
        <v>-1.7007491604713763E-6</v>
      </c>
      <c r="T251" s="34">
        <f t="shared" si="99"/>
        <v>94.203883178681153</v>
      </c>
      <c r="U251" s="14">
        <f t="shared" si="83"/>
        <v>1.2799995078234492</v>
      </c>
      <c r="V251">
        <f t="shared" si="100"/>
        <v>120.58092410376958</v>
      </c>
      <c r="W251">
        <f t="shared" si="84"/>
        <v>-5.2298857022847758E-11</v>
      </c>
      <c r="X251" s="44">
        <f t="shared" si="101"/>
        <v>2.3213725292049675E-20</v>
      </c>
      <c r="Y251" s="44">
        <f t="shared" si="102"/>
        <v>7.2565383391065552E-7</v>
      </c>
      <c r="Z251">
        <f>Y251/(H251*MPa_to_kPa)</f>
        <v>7.7030138920428322E-13</v>
      </c>
      <c r="AA251" s="43">
        <f t="shared" si="103"/>
        <v>2.4379126452542248E-2</v>
      </c>
    </row>
    <row r="252" spans="1:27">
      <c r="A252" s="74">
        <f t="shared" si="89"/>
        <v>244</v>
      </c>
      <c r="B252" s="40">
        <f t="shared" si="90"/>
        <v>2.4379126452542246</v>
      </c>
      <c r="C252" s="51">
        <f t="shared" si="91"/>
        <v>2.3213725292049675E-18</v>
      </c>
      <c r="D252" s="34">
        <f t="shared" si="92"/>
        <v>94.203883178681153</v>
      </c>
      <c r="E252" s="34">
        <f t="shared" si="93"/>
        <v>120.58092410376958</v>
      </c>
      <c r="F252" s="14">
        <f t="shared" si="94"/>
        <v>0.72603365266903919</v>
      </c>
      <c r="G252" s="14">
        <f t="shared" si="85"/>
        <v>-1.5233251878644058E-2</v>
      </c>
      <c r="H252" s="15">
        <f t="shared" si="86"/>
        <v>942.03883178681156</v>
      </c>
      <c r="I252" s="15">
        <f t="shared" si="78"/>
        <v>32.519814515701299</v>
      </c>
      <c r="J252" s="34">
        <f t="shared" si="95"/>
        <v>94.203846956076958</v>
      </c>
      <c r="K252" s="34">
        <f t="shared" si="79"/>
        <v>1.28</v>
      </c>
      <c r="L252" s="34">
        <f t="shared" si="96"/>
        <v>1.2799995078234492</v>
      </c>
      <c r="M252" s="40">
        <f t="shared" si="87"/>
        <v>4.9217655084810019E-7</v>
      </c>
      <c r="N252" s="44">
        <f t="shared" si="80"/>
        <v>1E-4</v>
      </c>
      <c r="O252" s="44">
        <f t="shared" si="88"/>
        <v>4.9217655084810023E-11</v>
      </c>
      <c r="P252" s="14">
        <f t="shared" si="81"/>
        <v>115.06891017793595</v>
      </c>
      <c r="Q252" s="44">
        <f t="shared" si="97"/>
        <v>5.6634219321226373E-9</v>
      </c>
      <c r="R252" s="34">
        <f t="shared" si="98"/>
        <v>94.203847489593088</v>
      </c>
      <c r="S252" s="52">
        <f t="shared" si="82"/>
        <v>-1.6005490142557848E-6</v>
      </c>
      <c r="T252" s="34">
        <f t="shared" si="99"/>
        <v>94.20388157813214</v>
      </c>
      <c r="U252" s="14">
        <f t="shared" si="83"/>
        <v>1.2799995368201698</v>
      </c>
      <c r="V252">
        <f t="shared" si="100"/>
        <v>120.58092478667126</v>
      </c>
      <c r="W252">
        <f t="shared" si="84"/>
        <v>-4.9217655084810023E-11</v>
      </c>
      <c r="X252" s="44">
        <f t="shared" si="101"/>
        <v>2.3213725292049675E-20</v>
      </c>
      <c r="Y252" s="44">
        <f t="shared" si="102"/>
        <v>6.8290168542262109E-7</v>
      </c>
      <c r="Z252">
        <f>Y252/(H252*MPa_to_kPa)</f>
        <v>7.2491882752574827E-13</v>
      </c>
      <c r="AA252" s="43">
        <f t="shared" si="103"/>
        <v>2.4479126453267167E-2</v>
      </c>
    </row>
    <row r="253" spans="1:27">
      <c r="A253" s="74">
        <f t="shared" si="89"/>
        <v>245</v>
      </c>
      <c r="B253" s="40">
        <f t="shared" si="90"/>
        <v>2.4479126453267166</v>
      </c>
      <c r="C253" s="51">
        <f t="shared" si="91"/>
        <v>2.3213725292049675E-18</v>
      </c>
      <c r="D253" s="34">
        <f t="shared" si="92"/>
        <v>94.20388157813214</v>
      </c>
      <c r="E253" s="34">
        <f t="shared" si="93"/>
        <v>120.58092478667126</v>
      </c>
      <c r="F253" s="14">
        <f t="shared" si="94"/>
        <v>0.72603365266903919</v>
      </c>
      <c r="G253" s="14">
        <f t="shared" si="85"/>
        <v>-1.5233252218449379E-2</v>
      </c>
      <c r="H253" s="15">
        <f t="shared" si="86"/>
        <v>942.03881578132143</v>
      </c>
      <c r="I253" s="15">
        <f t="shared" si="78"/>
        <v>32.519813963181001</v>
      </c>
      <c r="J253" s="34">
        <f t="shared" si="95"/>
        <v>94.203847489593088</v>
      </c>
      <c r="K253" s="34">
        <f t="shared" si="79"/>
        <v>1.28</v>
      </c>
      <c r="L253" s="34">
        <f t="shared" si="96"/>
        <v>1.2799995368201698</v>
      </c>
      <c r="M253" s="40">
        <f t="shared" si="87"/>
        <v>4.6317983026789022E-7</v>
      </c>
      <c r="N253" s="44">
        <f t="shared" si="80"/>
        <v>1E-4</v>
      </c>
      <c r="O253" s="44">
        <f t="shared" si="88"/>
        <v>4.6317983026789026E-11</v>
      </c>
      <c r="P253" s="14">
        <f t="shared" si="81"/>
        <v>115.06891017793595</v>
      </c>
      <c r="Q253" s="44">
        <f t="shared" si="97"/>
        <v>5.3297598285327481E-9</v>
      </c>
      <c r="R253" s="34">
        <f t="shared" si="98"/>
        <v>94.203847991676966</v>
      </c>
      <c r="S253" s="52">
        <f t="shared" si="82"/>
        <v>-1.5062521911809544E-6</v>
      </c>
      <c r="T253" s="34">
        <f t="shared" si="99"/>
        <v>94.203880071879951</v>
      </c>
      <c r="U253" s="14">
        <f t="shared" si="83"/>
        <v>1.2799995641085402</v>
      </c>
      <c r="V253">
        <f t="shared" si="100"/>
        <v>120.58092542933953</v>
      </c>
      <c r="W253">
        <f t="shared" si="84"/>
        <v>-4.6317983026789026E-11</v>
      </c>
      <c r="X253" s="44">
        <f t="shared" si="101"/>
        <v>2.3213725292049675E-20</v>
      </c>
      <c r="Y253" s="44">
        <f t="shared" si="102"/>
        <v>6.4266826882430905E-7</v>
      </c>
      <c r="Z253">
        <f>Y253/(H253*MPa_to_kPa)</f>
        <v>6.8220996636033919E-13</v>
      </c>
      <c r="AA253" s="43">
        <f t="shared" si="103"/>
        <v>2.4579126453949378E-2</v>
      </c>
    </row>
    <row r="254" spans="1:27">
      <c r="A254" s="74">
        <f t="shared" si="89"/>
        <v>246</v>
      </c>
      <c r="B254" s="40">
        <f t="shared" si="90"/>
        <v>2.4579126453949378</v>
      </c>
      <c r="C254" s="51">
        <f t="shared" si="91"/>
        <v>2.3213725292049675E-18</v>
      </c>
      <c r="D254" s="34">
        <f t="shared" si="92"/>
        <v>94.203880071879951</v>
      </c>
      <c r="E254" s="34">
        <f t="shared" si="93"/>
        <v>120.58092542933953</v>
      </c>
      <c r="F254" s="14">
        <f t="shared" si="94"/>
        <v>0.72603365266903919</v>
      </c>
      <c r="G254" s="14">
        <f t="shared" si="85"/>
        <v>-1.5233252538234975E-2</v>
      </c>
      <c r="H254" s="15">
        <f t="shared" si="86"/>
        <v>942.03880071879951</v>
      </c>
      <c r="I254" s="15">
        <f t="shared" si="78"/>
        <v>32.519813443212612</v>
      </c>
      <c r="J254" s="34">
        <f t="shared" si="95"/>
        <v>94.203847991676966</v>
      </c>
      <c r="K254" s="34">
        <f t="shared" si="79"/>
        <v>1.28</v>
      </c>
      <c r="L254" s="34">
        <f t="shared" si="96"/>
        <v>1.2799995641085402</v>
      </c>
      <c r="M254" s="40">
        <f t="shared" si="87"/>
        <v>4.3589145981570709E-7</v>
      </c>
      <c r="N254" s="44">
        <f t="shared" si="80"/>
        <v>1E-4</v>
      </c>
      <c r="O254" s="44">
        <f t="shared" si="88"/>
        <v>4.3589145981570713E-11</v>
      </c>
      <c r="P254" s="14">
        <f t="shared" si="81"/>
        <v>115.06891017793595</v>
      </c>
      <c r="Q254" s="44">
        <f t="shared" si="97"/>
        <v>5.0157555236862977E-9</v>
      </c>
      <c r="R254" s="34">
        <f t="shared" si="98"/>
        <v>94.203848464180439</v>
      </c>
      <c r="S254" s="52">
        <f t="shared" si="82"/>
        <v>-1.4175108954696402E-6</v>
      </c>
      <c r="T254" s="34">
        <f t="shared" si="99"/>
        <v>94.203878654369049</v>
      </c>
      <c r="U254" s="14">
        <f t="shared" si="83"/>
        <v>1.2799995897892087</v>
      </c>
      <c r="V254">
        <f t="shared" si="100"/>
        <v>120.58092603414478</v>
      </c>
      <c r="W254">
        <f t="shared" si="84"/>
        <v>-4.3589145981570706E-11</v>
      </c>
      <c r="X254" s="44">
        <f t="shared" si="101"/>
        <v>2.321373175439821E-20</v>
      </c>
      <c r="Y254" s="44">
        <f t="shared" si="102"/>
        <v>6.0480525121420214E-7</v>
      </c>
      <c r="Z254">
        <f>Y254/(H254*MPa_to_kPa)</f>
        <v>6.4201734658139391E-13</v>
      </c>
      <c r="AA254" s="43">
        <f t="shared" si="103"/>
        <v>2.4679126454591395E-2</v>
      </c>
    </row>
    <row r="255" spans="1:27">
      <c r="A255" s="74">
        <f t="shared" si="89"/>
        <v>247</v>
      </c>
      <c r="B255" s="40">
        <f t="shared" si="90"/>
        <v>2.4679126454591396</v>
      </c>
      <c r="C255" s="51">
        <f t="shared" si="91"/>
        <v>2.321373175439821E-18</v>
      </c>
      <c r="D255" s="34">
        <f t="shared" si="92"/>
        <v>94.203878654369049</v>
      </c>
      <c r="E255" s="34">
        <f t="shared" si="93"/>
        <v>120.58092603414478</v>
      </c>
      <c r="F255" s="14">
        <f t="shared" si="94"/>
        <v>0.72603365266903919</v>
      </c>
      <c r="G255" s="14">
        <f t="shared" si="85"/>
        <v>-1.5233252839180311E-2</v>
      </c>
      <c r="H255" s="15">
        <f t="shared" si="86"/>
        <v>942.03878654369043</v>
      </c>
      <c r="I255" s="15">
        <f t="shared" si="78"/>
        <v>32.519812953878308</v>
      </c>
      <c r="J255" s="34">
        <f t="shared" si="95"/>
        <v>94.203848464180439</v>
      </c>
      <c r="K255" s="34">
        <f t="shared" si="79"/>
        <v>1.28</v>
      </c>
      <c r="L255" s="34">
        <f t="shared" si="96"/>
        <v>1.2799995897892087</v>
      </c>
      <c r="M255" s="40">
        <f t="shared" si="87"/>
        <v>4.1021079133507499E-7</v>
      </c>
      <c r="N255" s="44">
        <f t="shared" si="80"/>
        <v>1E-4</v>
      </c>
      <c r="O255" s="44">
        <f t="shared" si="88"/>
        <v>4.10210791335075E-11</v>
      </c>
      <c r="P255" s="14">
        <f t="shared" si="81"/>
        <v>115.06891017793595</v>
      </c>
      <c r="Q255" s="44">
        <f t="shared" si="97"/>
        <v>4.720250870215577E-9</v>
      </c>
      <c r="R255" s="34">
        <f t="shared" si="98"/>
        <v>94.20384890884624</v>
      </c>
      <c r="S255" s="52">
        <f t="shared" si="82"/>
        <v>-1.3339978205879044E-6</v>
      </c>
      <c r="T255" s="34">
        <f t="shared" si="99"/>
        <v>94.203877320371234</v>
      </c>
      <c r="U255" s="14">
        <f t="shared" si="83"/>
        <v>1.2799996139568932</v>
      </c>
      <c r="V255">
        <f t="shared" si="100"/>
        <v>120.58092660331771</v>
      </c>
      <c r="W255">
        <f t="shared" si="84"/>
        <v>-4.10210791335075E-11</v>
      </c>
      <c r="X255" s="44">
        <f t="shared" si="101"/>
        <v>2.321373175439821E-20</v>
      </c>
      <c r="Y255" s="44">
        <f t="shared" si="102"/>
        <v>5.6917292567959521E-7</v>
      </c>
      <c r="Z255">
        <f>Y255/(H255*MPa_to_kPa)</f>
        <v>6.0419266574773645E-13</v>
      </c>
      <c r="AA255" s="43">
        <f t="shared" si="103"/>
        <v>2.4779126455195588E-2</v>
      </c>
    </row>
    <row r="256" spans="1:27">
      <c r="A256" s="74">
        <f t="shared" si="89"/>
        <v>248</v>
      </c>
      <c r="B256" s="40">
        <f t="shared" si="90"/>
        <v>2.4779126455195586</v>
      </c>
      <c r="C256" s="51">
        <f t="shared" si="91"/>
        <v>2.321373175439821E-18</v>
      </c>
      <c r="D256" s="34">
        <f t="shared" si="92"/>
        <v>94.203877320371234</v>
      </c>
      <c r="E256" s="34">
        <f t="shared" si="93"/>
        <v>120.58092660331771</v>
      </c>
      <c r="F256" s="14">
        <f t="shared" si="94"/>
        <v>0.72603365266903919</v>
      </c>
      <c r="G256" s="14">
        <f t="shared" si="85"/>
        <v>-1.5233253122395367E-2</v>
      </c>
      <c r="H256" s="15">
        <f t="shared" si="86"/>
        <v>942.03877320371237</v>
      </c>
      <c r="I256" s="15">
        <f t="shared" si="78"/>
        <v>32.519812493373287</v>
      </c>
      <c r="J256" s="34">
        <f t="shared" si="95"/>
        <v>94.20384890884624</v>
      </c>
      <c r="K256" s="34">
        <f t="shared" si="79"/>
        <v>1.28</v>
      </c>
      <c r="L256" s="34">
        <f t="shared" si="96"/>
        <v>1.2799996139568932</v>
      </c>
      <c r="M256" s="40">
        <f t="shared" si="87"/>
        <v>3.8604310681478182E-7</v>
      </c>
      <c r="N256" s="44">
        <f t="shared" si="80"/>
        <v>1E-4</v>
      </c>
      <c r="O256" s="44">
        <f t="shared" si="88"/>
        <v>3.8604310681478184E-11</v>
      </c>
      <c r="P256" s="14">
        <f t="shared" si="81"/>
        <v>115.06891017793595</v>
      </c>
      <c r="Q256" s="44">
        <f t="shared" si="97"/>
        <v>4.4421559582881465E-9</v>
      </c>
      <c r="R256" s="34">
        <f t="shared" si="98"/>
        <v>94.20384932731443</v>
      </c>
      <c r="S256" s="52">
        <f t="shared" si="82"/>
        <v>-1.255404944797598E-6</v>
      </c>
      <c r="T256" s="34">
        <f t="shared" si="99"/>
        <v>94.203876064966295</v>
      </c>
      <c r="U256" s="14">
        <f t="shared" si="83"/>
        <v>1.2799996367007318</v>
      </c>
      <c r="V256">
        <f t="shared" si="100"/>
        <v>120.58092713895762</v>
      </c>
      <c r="W256">
        <f t="shared" si="84"/>
        <v>-3.8604310681478184E-11</v>
      </c>
      <c r="X256" s="44">
        <f t="shared" si="101"/>
        <v>2.321373175439821E-20</v>
      </c>
      <c r="Y256" s="44">
        <f t="shared" si="102"/>
        <v>5.3563991286864621E-7</v>
      </c>
      <c r="Z256">
        <f>Y256/(H256*MPa_to_kPa)</f>
        <v>5.6859646131870631E-13</v>
      </c>
      <c r="AA256" s="43">
        <f t="shared" si="103"/>
        <v>2.4879126455764185E-2</v>
      </c>
    </row>
    <row r="257" spans="1:27">
      <c r="A257" s="74">
        <f t="shared" si="89"/>
        <v>249</v>
      </c>
      <c r="B257" s="40">
        <f t="shared" si="90"/>
        <v>2.4879126455764187</v>
      </c>
      <c r="C257" s="51">
        <f t="shared" si="91"/>
        <v>2.321373175439821E-18</v>
      </c>
      <c r="D257" s="34">
        <f t="shared" si="92"/>
        <v>94.203876064966295</v>
      </c>
      <c r="E257" s="34">
        <f t="shared" si="93"/>
        <v>120.58092713895762</v>
      </c>
      <c r="F257" s="14">
        <f t="shared" si="94"/>
        <v>0.72603365266903919</v>
      </c>
      <c r="G257" s="14">
        <f t="shared" si="85"/>
        <v>-1.5233253388924728E-2</v>
      </c>
      <c r="H257" s="15">
        <f t="shared" si="86"/>
        <v>942.038760649663</v>
      </c>
      <c r="I257" s="15">
        <f t="shared" si="78"/>
        <v>32.519812059999055</v>
      </c>
      <c r="J257" s="34">
        <f t="shared" si="95"/>
        <v>94.20384932731443</v>
      </c>
      <c r="K257" s="34">
        <f t="shared" si="79"/>
        <v>1.28</v>
      </c>
      <c r="L257" s="34">
        <f t="shared" si="96"/>
        <v>1.2799996367007318</v>
      </c>
      <c r="M257" s="40">
        <f t="shared" si="87"/>
        <v>3.6329926822453729E-7</v>
      </c>
      <c r="N257" s="44">
        <f t="shared" si="80"/>
        <v>1E-4</v>
      </c>
      <c r="O257" s="44">
        <f t="shared" si="88"/>
        <v>3.6329926822453729E-11</v>
      </c>
      <c r="P257" s="14">
        <f t="shared" si="81"/>
        <v>115.06891017793595</v>
      </c>
      <c r="Q257" s="44">
        <f t="shared" si="97"/>
        <v>4.1804450863039145E-9</v>
      </c>
      <c r="R257" s="34">
        <f t="shared" si="98"/>
        <v>94.203849721128449</v>
      </c>
      <c r="S257" s="52">
        <f t="shared" si="82"/>
        <v>-1.181442392419714E-6</v>
      </c>
      <c r="T257" s="34">
        <f t="shared" si="99"/>
        <v>94.203874883523909</v>
      </c>
      <c r="U257" s="14">
        <f t="shared" si="83"/>
        <v>1.2799996581046107</v>
      </c>
      <c r="V257">
        <f t="shared" si="100"/>
        <v>120.58092764304013</v>
      </c>
      <c r="W257">
        <f t="shared" si="84"/>
        <v>-3.6329926822453729E-11</v>
      </c>
      <c r="X257" s="44">
        <f t="shared" si="101"/>
        <v>2.321373175439821E-20</v>
      </c>
      <c r="Y257" s="44">
        <f t="shared" si="102"/>
        <v>5.040825072910593E-7</v>
      </c>
      <c r="Z257">
        <f>Y257/(H257*MPa_to_kPa)</f>
        <v>5.3509741673837948E-13</v>
      </c>
      <c r="AA257" s="43">
        <f t="shared" si="103"/>
        <v>2.4979126456299284E-2</v>
      </c>
    </row>
    <row r="258" spans="1:27">
      <c r="A258" s="74">
        <f t="shared" si="89"/>
        <v>250</v>
      </c>
      <c r="B258" s="40">
        <f t="shared" si="90"/>
        <v>2.4979126456299285</v>
      </c>
      <c r="C258" s="51">
        <f t="shared" si="91"/>
        <v>2.321373175439821E-18</v>
      </c>
      <c r="D258" s="34">
        <f t="shared" si="92"/>
        <v>94.203874883523909</v>
      </c>
      <c r="E258" s="34">
        <f t="shared" si="93"/>
        <v>120.58092764304013</v>
      </c>
      <c r="F258" s="14">
        <f t="shared" si="94"/>
        <v>0.72603365266903919</v>
      </c>
      <c r="G258" s="14">
        <f t="shared" si="85"/>
        <v>-1.5233253639751436E-2</v>
      </c>
      <c r="H258" s="15">
        <f t="shared" si="86"/>
        <v>942.03874883523906</v>
      </c>
      <c r="I258" s="15">
        <f t="shared" si="78"/>
        <v>32.519811652157188</v>
      </c>
      <c r="J258" s="34">
        <f t="shared" si="95"/>
        <v>94.203849721128449</v>
      </c>
      <c r="K258" s="34">
        <f t="shared" si="79"/>
        <v>1.28</v>
      </c>
      <c r="L258" s="34">
        <f t="shared" si="96"/>
        <v>1.2799996581046107</v>
      </c>
      <c r="M258" s="40">
        <f t="shared" si="87"/>
        <v>3.4189538933304675E-7</v>
      </c>
      <c r="N258" s="44">
        <f t="shared" si="80"/>
        <v>1E-4</v>
      </c>
      <c r="O258" s="44">
        <f t="shared" si="88"/>
        <v>3.4189538933304678E-11</v>
      </c>
      <c r="P258" s="14">
        <f t="shared" si="81"/>
        <v>115.06891017793595</v>
      </c>
      <c r="Q258" s="44">
        <f t="shared" si="97"/>
        <v>3.9341529845414798E-9</v>
      </c>
      <c r="R258" s="34">
        <f t="shared" si="98"/>
        <v>94.203850091740804</v>
      </c>
      <c r="S258" s="52">
        <f t="shared" si="82"/>
        <v>-1.1118373665851633E-6</v>
      </c>
      <c r="T258" s="34">
        <f t="shared" si="99"/>
        <v>94.203873771686546</v>
      </c>
      <c r="U258" s="14">
        <f t="shared" si="83"/>
        <v>1.2799996782474738</v>
      </c>
      <c r="V258">
        <f t="shared" si="100"/>
        <v>120.58092811742442</v>
      </c>
      <c r="W258">
        <f t="shared" si="84"/>
        <v>-3.4189538933304678E-11</v>
      </c>
      <c r="X258" s="44">
        <f t="shared" si="101"/>
        <v>2.321373175439821E-20</v>
      </c>
      <c r="Y258" s="44">
        <f t="shared" si="102"/>
        <v>4.7438429362500756E-7</v>
      </c>
      <c r="Z258">
        <f>Y258/(H258*MPa_to_kPa)</f>
        <v>5.0357195413834993E-13</v>
      </c>
      <c r="AA258" s="43">
        <f t="shared" si="103"/>
        <v>2.5079126456802856E-2</v>
      </c>
    </row>
    <row r="259" spans="1:27">
      <c r="A259" s="74">
        <f t="shared" si="89"/>
        <v>251</v>
      </c>
      <c r="B259" s="40">
        <f t="shared" si="90"/>
        <v>2.5079126456802858</v>
      </c>
      <c r="C259" s="51">
        <f t="shared" si="91"/>
        <v>2.321373175439821E-18</v>
      </c>
      <c r="D259" s="34">
        <f t="shared" si="92"/>
        <v>94.203873771686546</v>
      </c>
      <c r="E259" s="34">
        <f t="shared" si="93"/>
        <v>120.58092811742442</v>
      </c>
      <c r="F259" s="14">
        <f t="shared" si="94"/>
        <v>0.72603365266903919</v>
      </c>
      <c r="G259" s="14">
        <f t="shared" si="85"/>
        <v>-1.5233253875800618E-2</v>
      </c>
      <c r="H259" s="15">
        <f t="shared" si="86"/>
        <v>942.0387377168654</v>
      </c>
      <c r="I259" s="15">
        <f t="shared" si="78"/>
        <v>32.519811268343446</v>
      </c>
      <c r="J259" s="34">
        <f t="shared" si="95"/>
        <v>94.203850091740804</v>
      </c>
      <c r="K259" s="34">
        <f t="shared" si="79"/>
        <v>1.28</v>
      </c>
      <c r="L259" s="34">
        <f t="shared" si="96"/>
        <v>1.2799996782474738</v>
      </c>
      <c r="M259" s="40">
        <f t="shared" si="87"/>
        <v>3.2175252617783201E-7</v>
      </c>
      <c r="N259" s="44">
        <f t="shared" si="80"/>
        <v>1E-4</v>
      </c>
      <c r="O259" s="44">
        <f t="shared" si="88"/>
        <v>3.2175252617783206E-11</v>
      </c>
      <c r="P259" s="14">
        <f t="shared" si="81"/>
        <v>115.06891017793595</v>
      </c>
      <c r="Q259" s="44">
        <f t="shared" si="97"/>
        <v>3.702371253428094E-9</v>
      </c>
      <c r="R259" s="34">
        <f t="shared" si="98"/>
        <v>94.203850440518437</v>
      </c>
      <c r="S259" s="52">
        <f t="shared" si="82"/>
        <v>-1.0463331426415832E-6</v>
      </c>
      <c r="T259" s="34">
        <f t="shared" si="99"/>
        <v>94.203872725353406</v>
      </c>
      <c r="U259" s="14">
        <f t="shared" si="83"/>
        <v>1.2799996972036147</v>
      </c>
      <c r="V259">
        <f t="shared" si="100"/>
        <v>120.58092856386023</v>
      </c>
      <c r="W259">
        <f t="shared" si="84"/>
        <v>-3.2175252617783206E-11</v>
      </c>
      <c r="X259" s="44">
        <f t="shared" si="101"/>
        <v>2.321373175439821E-20</v>
      </c>
      <c r="Y259" s="44">
        <f t="shared" si="102"/>
        <v>4.4643580565661978E-7</v>
      </c>
      <c r="Z259">
        <f>Y259/(H259*MPa_to_kPa)</f>
        <v>4.7390387229574669E-13</v>
      </c>
      <c r="AA259" s="43">
        <f t="shared" si="103"/>
        <v>2.5179126457276761E-2</v>
      </c>
    </row>
    <row r="260" spans="1:27">
      <c r="A260" s="74">
        <f t="shared" si="89"/>
        <v>252</v>
      </c>
      <c r="B260" s="40">
        <f t="shared" si="90"/>
        <v>2.5179126457276761</v>
      </c>
      <c r="C260" s="51">
        <f t="shared" si="91"/>
        <v>2.321373175439821E-18</v>
      </c>
      <c r="D260" s="34">
        <f t="shared" si="92"/>
        <v>94.203872725353406</v>
      </c>
      <c r="E260" s="34">
        <f t="shared" si="93"/>
        <v>120.58092856386023</v>
      </c>
      <c r="F260" s="14">
        <f t="shared" si="94"/>
        <v>0.72603365266903919</v>
      </c>
      <c r="G260" s="14">
        <f t="shared" si="85"/>
        <v>-1.5233254097942897E-2</v>
      </c>
      <c r="H260" s="15">
        <f t="shared" si="86"/>
        <v>942.03872725353415</v>
      </c>
      <c r="I260" s="15">
        <f t="shared" si="78"/>
        <v>32.519810907142201</v>
      </c>
      <c r="J260" s="34">
        <f t="shared" si="95"/>
        <v>94.203850440518437</v>
      </c>
      <c r="K260" s="34">
        <f t="shared" si="79"/>
        <v>1.28</v>
      </c>
      <c r="L260" s="34">
        <f t="shared" si="96"/>
        <v>1.2799996972036147</v>
      </c>
      <c r="M260" s="40">
        <f t="shared" si="87"/>
        <v>3.0279638529862041E-7</v>
      </c>
      <c r="N260" s="44">
        <f t="shared" si="80"/>
        <v>1E-4</v>
      </c>
      <c r="O260" s="44">
        <f t="shared" si="88"/>
        <v>3.027963852986204E-11</v>
      </c>
      <c r="P260" s="14">
        <f t="shared" si="81"/>
        <v>115.06891017793595</v>
      </c>
      <c r="Q260" s="44">
        <f t="shared" si="97"/>
        <v>3.4842450062130635E-9</v>
      </c>
      <c r="R260" s="34">
        <f t="shared" si="98"/>
        <v>94.203850768747742</v>
      </c>
      <c r="S260" s="52">
        <f t="shared" si="82"/>
        <v>-9.8468811932773088E-7</v>
      </c>
      <c r="T260" s="34">
        <f t="shared" si="99"/>
        <v>94.203871740665292</v>
      </c>
      <c r="U260" s="14">
        <f t="shared" si="83"/>
        <v>1.2799997150429494</v>
      </c>
      <c r="V260">
        <f t="shared" si="100"/>
        <v>120.58092898399413</v>
      </c>
      <c r="W260">
        <f t="shared" si="84"/>
        <v>-3.027963852986204E-11</v>
      </c>
      <c r="X260" s="44">
        <f t="shared" si="101"/>
        <v>2.321373175439821E-20</v>
      </c>
      <c r="Y260" s="44">
        <f t="shared" si="102"/>
        <v>4.2013390100237302E-7</v>
      </c>
      <c r="Z260">
        <f>Y260/(H260*MPa_to_kPa)</f>
        <v>4.4598368288663883E-13</v>
      </c>
      <c r="AA260" s="43">
        <f t="shared" si="103"/>
        <v>2.5279126457722744E-2</v>
      </c>
    </row>
    <row r="261" spans="1:27">
      <c r="A261" s="74">
        <f t="shared" si="89"/>
        <v>253</v>
      </c>
      <c r="B261" s="40">
        <f t="shared" si="90"/>
        <v>2.5279126457722745</v>
      </c>
      <c r="C261" s="51">
        <f t="shared" si="91"/>
        <v>2.321373175439821E-18</v>
      </c>
      <c r="D261" s="34">
        <f t="shared" si="92"/>
        <v>94.203871740665292</v>
      </c>
      <c r="E261" s="34">
        <f t="shared" si="93"/>
        <v>120.58092898399413</v>
      </c>
      <c r="F261" s="14">
        <f t="shared" si="94"/>
        <v>0.72603365266903919</v>
      </c>
      <c r="G261" s="14">
        <f t="shared" si="85"/>
        <v>-1.5233254306997599E-2</v>
      </c>
      <c r="H261" s="15">
        <f t="shared" si="86"/>
        <v>942.03871740665295</v>
      </c>
      <c r="I261" s="15">
        <f t="shared" si="78"/>
        <v>32.519810567221235</v>
      </c>
      <c r="J261" s="34">
        <f t="shared" si="95"/>
        <v>94.203850768747742</v>
      </c>
      <c r="K261" s="34">
        <f t="shared" si="79"/>
        <v>1.28</v>
      </c>
      <c r="L261" s="34">
        <f t="shared" si="96"/>
        <v>1.2799997150429494</v>
      </c>
      <c r="M261" s="40">
        <f t="shared" si="87"/>
        <v>2.8495705062248078E-7</v>
      </c>
      <c r="N261" s="44">
        <f t="shared" si="80"/>
        <v>1E-4</v>
      </c>
      <c r="O261" s="44">
        <f t="shared" si="88"/>
        <v>2.8495705062248079E-11</v>
      </c>
      <c r="P261" s="14">
        <f t="shared" si="81"/>
        <v>115.06891017793595</v>
      </c>
      <c r="Q261" s="44">
        <f t="shared" si="97"/>
        <v>3.2789697262647788E-9</v>
      </c>
      <c r="R261" s="34">
        <f t="shared" si="98"/>
        <v>94.203851077639314</v>
      </c>
      <c r="S261" s="52">
        <f t="shared" si="82"/>
        <v>-9.2667493060371465E-7</v>
      </c>
      <c r="T261" s="34">
        <f t="shared" si="99"/>
        <v>94.203870813990363</v>
      </c>
      <c r="U261" s="14">
        <f t="shared" si="83"/>
        <v>1.2799997318312744</v>
      </c>
      <c r="V261">
        <f t="shared" si="100"/>
        <v>120.58092937937568</v>
      </c>
      <c r="W261">
        <f t="shared" si="84"/>
        <v>-2.8495705062248079E-11</v>
      </c>
      <c r="X261" s="44">
        <f t="shared" si="101"/>
        <v>2.321373175439821E-20</v>
      </c>
      <c r="Y261" s="44">
        <f t="shared" si="102"/>
        <v>3.9538154794627189E-7</v>
      </c>
      <c r="Z261">
        <f>Y261/(H261*MPa_to_kPa)</f>
        <v>4.1970838421028106E-13</v>
      </c>
      <c r="AA261" s="43">
        <f t="shared" si="103"/>
        <v>2.5379126458142453E-2</v>
      </c>
    </row>
    <row r="262" spans="1:27">
      <c r="A262" s="74">
        <f t="shared" si="89"/>
        <v>254</v>
      </c>
      <c r="B262" s="40">
        <f t="shared" si="90"/>
        <v>2.5379126458142451</v>
      </c>
      <c r="C262" s="51">
        <f t="shared" si="91"/>
        <v>2.321373175439821E-18</v>
      </c>
      <c r="D262" s="34">
        <f t="shared" si="92"/>
        <v>94.203870813990363</v>
      </c>
      <c r="E262" s="34">
        <f t="shared" si="93"/>
        <v>120.58092937937568</v>
      </c>
      <c r="F262" s="14">
        <f t="shared" si="94"/>
        <v>0.72603365266903919</v>
      </c>
      <c r="G262" s="14">
        <f t="shared" si="85"/>
        <v>-1.5233254503735784E-2</v>
      </c>
      <c r="H262" s="15">
        <f t="shared" si="86"/>
        <v>942.03870813990363</v>
      </c>
      <c r="I262" s="15">
        <f t="shared" si="78"/>
        <v>32.519810247326816</v>
      </c>
      <c r="J262" s="34">
        <f t="shared" si="95"/>
        <v>94.203851077639314</v>
      </c>
      <c r="K262" s="34">
        <f t="shared" si="79"/>
        <v>1.28</v>
      </c>
      <c r="L262" s="34">
        <f t="shared" si="96"/>
        <v>1.2799997318312744</v>
      </c>
      <c r="M262" s="40">
        <f t="shared" si="87"/>
        <v>2.6816872567003713E-7</v>
      </c>
      <c r="N262" s="44">
        <f t="shared" si="80"/>
        <v>1E-4</v>
      </c>
      <c r="O262" s="44">
        <f t="shared" si="88"/>
        <v>2.6816872567003715E-11</v>
      </c>
      <c r="P262" s="14">
        <f t="shared" si="81"/>
        <v>115.06891017793595</v>
      </c>
      <c r="Q262" s="44">
        <f t="shared" si="97"/>
        <v>3.0857883006657053E-9</v>
      </c>
      <c r="R262" s="34">
        <f t="shared" si="98"/>
        <v>94.203851368332451</v>
      </c>
      <c r="S262" s="52">
        <f t="shared" si="82"/>
        <v>-8.7207960730570479E-7</v>
      </c>
      <c r="T262" s="34">
        <f t="shared" si="99"/>
        <v>94.203869941910753</v>
      </c>
      <c r="U262" s="14">
        <f t="shared" si="83"/>
        <v>1.2799997476305105</v>
      </c>
      <c r="V262">
        <f t="shared" si="100"/>
        <v>120.5809297514632</v>
      </c>
      <c r="W262">
        <f t="shared" si="84"/>
        <v>-2.6816872567003715E-11</v>
      </c>
      <c r="X262" s="44">
        <f t="shared" si="101"/>
        <v>2.321373175439821E-20</v>
      </c>
      <c r="Y262" s="44">
        <f t="shared" si="102"/>
        <v>3.7208752701189951E-7</v>
      </c>
      <c r="Z262">
        <f>Y262/(H262*MPa_to_kPa)</f>
        <v>3.9498114440180757E-13</v>
      </c>
      <c r="AA262" s="43">
        <f t="shared" si="103"/>
        <v>2.5479126458537435E-2</v>
      </c>
    </row>
    <row r="263" spans="1:27">
      <c r="A263" s="74">
        <f t="shared" si="89"/>
        <v>255</v>
      </c>
      <c r="B263" s="40">
        <f t="shared" si="90"/>
        <v>2.5479126458537436</v>
      </c>
      <c r="C263" s="51">
        <f t="shared" si="91"/>
        <v>2.321373175439821E-18</v>
      </c>
      <c r="D263" s="34">
        <f t="shared" si="92"/>
        <v>94.203869941910753</v>
      </c>
      <c r="E263" s="34">
        <f t="shared" si="93"/>
        <v>120.5809297514632</v>
      </c>
      <c r="F263" s="14">
        <f t="shared" si="94"/>
        <v>0.72603365266903919</v>
      </c>
      <c r="G263" s="14">
        <f t="shared" si="85"/>
        <v>-1.5233254688883084E-2</v>
      </c>
      <c r="H263" s="15">
        <f t="shared" si="86"/>
        <v>942.03869941910762</v>
      </c>
      <c r="I263" s="15">
        <f t="shared" si="78"/>
        <v>32.519809946279068</v>
      </c>
      <c r="J263" s="34">
        <f t="shared" si="95"/>
        <v>94.203851368332451</v>
      </c>
      <c r="K263" s="34">
        <f t="shared" si="79"/>
        <v>1.28</v>
      </c>
      <c r="L263" s="34">
        <f t="shared" si="96"/>
        <v>1.2799997476305105</v>
      </c>
      <c r="M263" s="40">
        <f t="shared" si="87"/>
        <v>2.5236948952844784E-7</v>
      </c>
      <c r="N263" s="44">
        <f t="shared" si="80"/>
        <v>1E-4</v>
      </c>
      <c r="O263" s="44">
        <f t="shared" si="88"/>
        <v>2.5236948952844787E-11</v>
      </c>
      <c r="P263" s="14">
        <f t="shared" si="81"/>
        <v>115.06891017793595</v>
      </c>
      <c r="Q263" s="44">
        <f t="shared" si="97"/>
        <v>2.9039882122200515E-9</v>
      </c>
      <c r="R263" s="34">
        <f t="shared" si="98"/>
        <v>94.20385164189932</v>
      </c>
      <c r="S263" s="52">
        <f t="shared" si="82"/>
        <v>-8.2070078357045892E-7</v>
      </c>
      <c r="T263" s="34">
        <f t="shared" si="99"/>
        <v>94.203869121209976</v>
      </c>
      <c r="U263" s="14">
        <f t="shared" si="83"/>
        <v>1.2799997624989299</v>
      </c>
      <c r="V263">
        <f t="shared" si="100"/>
        <v>120.58093010162905</v>
      </c>
      <c r="W263">
        <f t="shared" si="84"/>
        <v>-2.5236948952844784E-11</v>
      </c>
      <c r="X263" s="44">
        <f t="shared" si="101"/>
        <v>2.3213734985572478E-20</v>
      </c>
      <c r="Y263" s="44">
        <f t="shared" si="102"/>
        <v>3.5016584831737418E-7</v>
      </c>
      <c r="Z263">
        <f>Y263/(H263*MPa_to_kPa)</f>
        <v>3.7171068294041217E-13</v>
      </c>
      <c r="AA263" s="43">
        <f t="shared" si="103"/>
        <v>2.5579126458909144E-2</v>
      </c>
    </row>
    <row r="264" spans="1:27">
      <c r="A264" s="74">
        <f t="shared" si="89"/>
        <v>256</v>
      </c>
      <c r="B264" s="40">
        <f t="shared" si="90"/>
        <v>2.5579126458909145</v>
      </c>
      <c r="C264" s="51">
        <f t="shared" si="91"/>
        <v>2.3213734985572478E-18</v>
      </c>
      <c r="D264" s="34">
        <f t="shared" si="92"/>
        <v>94.203869121209976</v>
      </c>
      <c r="E264" s="34">
        <f t="shared" si="93"/>
        <v>120.58093010162905</v>
      </c>
      <c r="F264" s="14">
        <f t="shared" si="94"/>
        <v>0.72603365266903919</v>
      </c>
      <c r="G264" s="14">
        <f t="shared" si="85"/>
        <v>-1.5233254863122379E-2</v>
      </c>
      <c r="H264" s="15">
        <f t="shared" si="86"/>
        <v>942.03869121209971</v>
      </c>
      <c r="I264" s="15">
        <f t="shared" si="78"/>
        <v>32.519809662967639</v>
      </c>
      <c r="J264" s="34">
        <f t="shared" si="95"/>
        <v>94.20385164189932</v>
      </c>
      <c r="K264" s="34">
        <f t="shared" si="79"/>
        <v>1.28</v>
      </c>
      <c r="L264" s="34">
        <f t="shared" si="96"/>
        <v>1.2799997624989299</v>
      </c>
      <c r="M264" s="40">
        <f t="shared" si="87"/>
        <v>2.3750107014386401E-7</v>
      </c>
      <c r="N264" s="44">
        <f t="shared" si="80"/>
        <v>1E-4</v>
      </c>
      <c r="O264" s="44">
        <f t="shared" si="88"/>
        <v>2.3750107014386402E-11</v>
      </c>
      <c r="P264" s="14">
        <f t="shared" si="81"/>
        <v>115.06891017793595</v>
      </c>
      <c r="Q264" s="44">
        <f t="shared" si="97"/>
        <v>2.7328989307547952E-9</v>
      </c>
      <c r="R264" s="34">
        <f t="shared" si="98"/>
        <v>94.203851899348933</v>
      </c>
      <c r="S264" s="52">
        <f t="shared" si="82"/>
        <v>-7.723489595829584E-7</v>
      </c>
      <c r="T264" s="34">
        <f t="shared" si="99"/>
        <v>94.203868348861022</v>
      </c>
      <c r="U264" s="14">
        <f t="shared" si="83"/>
        <v>1.2799997764913726</v>
      </c>
      <c r="V264">
        <f t="shared" si="100"/>
        <v>120.5809304311648</v>
      </c>
      <c r="W264">
        <f t="shared" si="84"/>
        <v>-2.3750107014386402E-11</v>
      </c>
      <c r="X264" s="44">
        <f t="shared" si="101"/>
        <v>2.3213734985572478E-20</v>
      </c>
      <c r="Y264" s="44">
        <f t="shared" si="102"/>
        <v>3.2953575157534942E-7</v>
      </c>
      <c r="Z264">
        <f>Y264/(H264*MPa_to_kPa)</f>
        <v>3.4981127065104222E-13</v>
      </c>
      <c r="AA264" s="43">
        <f t="shared" si="103"/>
        <v>2.5679126459258954E-2</v>
      </c>
    </row>
    <row r="265" spans="1:27">
      <c r="A265" s="74">
        <f t="shared" si="89"/>
        <v>257</v>
      </c>
      <c r="B265" s="40">
        <f t="shared" si="90"/>
        <v>2.5679126459258952</v>
      </c>
      <c r="C265" s="51">
        <f t="shared" si="91"/>
        <v>2.3213734985572478E-18</v>
      </c>
      <c r="D265" s="34">
        <f t="shared" si="92"/>
        <v>94.203868348861022</v>
      </c>
      <c r="E265" s="34">
        <f t="shared" si="93"/>
        <v>120.5809304311648</v>
      </c>
      <c r="F265" s="14">
        <f t="shared" si="94"/>
        <v>0.72603365266903919</v>
      </c>
      <c r="G265" s="14">
        <f t="shared" si="85"/>
        <v>-1.5233255027096316E-2</v>
      </c>
      <c r="H265" s="15">
        <f t="shared" si="86"/>
        <v>942.03868348861022</v>
      </c>
      <c r="I265" s="15">
        <f t="shared" ref="I265:I328" si="104">0.001*D265*(1+F265)/kappa</f>
        <v>32.519809396347576</v>
      </c>
      <c r="J265" s="34">
        <f t="shared" si="95"/>
        <v>94.203851899348933</v>
      </c>
      <c r="K265" s="34">
        <f t="shared" ref="K265:K328" si="105">Mtc</f>
        <v>1.28</v>
      </c>
      <c r="L265" s="34">
        <f t="shared" si="96"/>
        <v>1.2799997764913726</v>
      </c>
      <c r="M265" s="40">
        <f t="shared" si="87"/>
        <v>2.2350862738385047E-7</v>
      </c>
      <c r="N265" s="44">
        <f t="shared" ref="N265:N328" si="106">d_epQp</f>
        <v>1E-4</v>
      </c>
      <c r="O265" s="44">
        <f t="shared" si="88"/>
        <v>2.2350862738385048E-11</v>
      </c>
      <c r="P265" s="14">
        <f t="shared" ref="P265:P328" si="107">(1+F265)/(lambda-kappa)</f>
        <v>115.06891017793595</v>
      </c>
      <c r="Q265" s="44">
        <f t="shared" si="97"/>
        <v>2.5718894168426047E-9</v>
      </c>
      <c r="R265" s="34">
        <f t="shared" si="98"/>
        <v>94.203852141630819</v>
      </c>
      <c r="S265" s="52">
        <f t="shared" ref="S265:S328" si="108">-O265*I265*MPa_to_kPa</f>
        <v>-7.2684579609620904E-7</v>
      </c>
      <c r="T265" s="34">
        <f t="shared" si="99"/>
        <v>94.203867622015224</v>
      </c>
      <c r="U265" s="14">
        <f t="shared" ref="U265:U328" si="109">Mtc*(1+LN(R265/T265))</f>
        <v>1.2799997896594464</v>
      </c>
      <c r="V265">
        <f t="shared" si="100"/>
        <v>120.58093074128581</v>
      </c>
      <c r="W265">
        <f t="shared" ref="W265:W328" si="110">S265/(I265*MPa_to_kPa)</f>
        <v>-2.2350862738385048E-11</v>
      </c>
      <c r="X265" s="44">
        <f t="shared" si="101"/>
        <v>2.3213734985572478E-20</v>
      </c>
      <c r="Y265" s="44">
        <f t="shared" si="102"/>
        <v>3.1012100976113288E-7</v>
      </c>
      <c r="Z265">
        <f>Y265/(H265*MPa_to_kPa)</f>
        <v>3.292019905304477E-13</v>
      </c>
      <c r="AA265" s="43">
        <f t="shared" si="103"/>
        <v>2.5779126459588155E-2</v>
      </c>
    </row>
    <row r="266" spans="1:27">
      <c r="A266" s="74">
        <f t="shared" si="89"/>
        <v>258</v>
      </c>
      <c r="B266" s="40">
        <f t="shared" si="90"/>
        <v>2.5779126459588153</v>
      </c>
      <c r="C266" s="51">
        <f t="shared" si="91"/>
        <v>2.3213734985572478E-18</v>
      </c>
      <c r="D266" s="34">
        <f t="shared" si="92"/>
        <v>94.203867622015224</v>
      </c>
      <c r="E266" s="34">
        <f t="shared" si="93"/>
        <v>120.58093074128581</v>
      </c>
      <c r="F266" s="14">
        <f t="shared" si="94"/>
        <v>0.72603365266903919</v>
      </c>
      <c r="G266" s="14">
        <f t="shared" ref="G266:G329" si="111">G265+S265/T265*lambda</f>
        <v>-1.5233255181409682E-2</v>
      </c>
      <c r="H266" s="15">
        <f t="shared" ref="H266:H329" si="112">Gmax*(T265/_p0)^G_exponent</f>
        <v>942.0386762201523</v>
      </c>
      <c r="I266" s="15">
        <f t="shared" si="104"/>
        <v>32.519809145435509</v>
      </c>
      <c r="J266" s="34">
        <f t="shared" si="95"/>
        <v>94.203852141630819</v>
      </c>
      <c r="K266" s="34">
        <f t="shared" si="105"/>
        <v>1.28</v>
      </c>
      <c r="L266" s="34">
        <f t="shared" si="96"/>
        <v>1.2799997896594464</v>
      </c>
      <c r="M266" s="40">
        <f t="shared" ref="M266:M329" si="113">K266-L266</f>
        <v>2.1034055364133053E-7</v>
      </c>
      <c r="N266" s="44">
        <f t="shared" si="106"/>
        <v>1E-4</v>
      </c>
      <c r="O266" s="44">
        <f t="shared" ref="O266:O329" si="114">N266*M266</f>
        <v>2.1034055364133054E-11</v>
      </c>
      <c r="P266" s="14">
        <f t="shared" si="107"/>
        <v>115.06891017793595</v>
      </c>
      <c r="Q266" s="44">
        <f t="shared" si="97"/>
        <v>2.4203658273731583E-9</v>
      </c>
      <c r="R266" s="34">
        <f t="shared" si="98"/>
        <v>94.203852369638611</v>
      </c>
      <c r="S266" s="52">
        <f t="shared" si="108"/>
        <v>-6.8402346599613089E-7</v>
      </c>
      <c r="T266" s="34">
        <f t="shared" si="99"/>
        <v>94.203866937991762</v>
      </c>
      <c r="U266" s="14">
        <f t="shared" si="109"/>
        <v>1.2799998020517196</v>
      </c>
      <c r="V266">
        <f t="shared" si="100"/>
        <v>120.58093103313598</v>
      </c>
      <c r="W266">
        <f t="shared" si="110"/>
        <v>-2.1034055364133054E-11</v>
      </c>
      <c r="X266" s="44">
        <f t="shared" si="101"/>
        <v>2.3213734985572478E-20</v>
      </c>
      <c r="Y266" s="44">
        <f t="shared" si="102"/>
        <v>2.9185017069721653E-7</v>
      </c>
      <c r="Z266">
        <f>Y266/(H266*MPa_to_kPa)</f>
        <v>3.0980699419713828E-13</v>
      </c>
      <c r="AA266" s="43">
        <f t="shared" si="103"/>
        <v>2.5879126459897962E-2</v>
      </c>
    </row>
    <row r="267" spans="1:27">
      <c r="A267" s="74">
        <f t="shared" ref="A267:A330" si="115">A266+1</f>
        <v>259</v>
      </c>
      <c r="B267" s="40">
        <f t="shared" ref="B267:B330" si="116">100*AA266+C267/3</f>
        <v>2.5879126459897961</v>
      </c>
      <c r="C267" s="51">
        <f t="shared" ref="C267:C330" si="117">100*X266</f>
        <v>2.3213734985572478E-18</v>
      </c>
      <c r="D267" s="34">
        <f t="shared" ref="D267:D330" si="118">T266</f>
        <v>94.203866937991762</v>
      </c>
      <c r="E267" s="34">
        <f t="shared" ref="E267:E330" si="119">V266</f>
        <v>120.58093103313598</v>
      </c>
      <c r="F267" s="14">
        <f t="shared" ref="F267:F330" si="120">F$9-(1+F$9)*C266</f>
        <v>0.72603365266903919</v>
      </c>
      <c r="G267" s="14">
        <f t="shared" si="111"/>
        <v>-1.5233255326631633E-2</v>
      </c>
      <c r="H267" s="15">
        <f t="shared" si="112"/>
        <v>942.03866937991768</v>
      </c>
      <c r="I267" s="15">
        <f t="shared" si="104"/>
        <v>32.519808909306015</v>
      </c>
      <c r="J267" s="34">
        <f t="shared" ref="J267:J330" si="121">R266</f>
        <v>94.203852369638611</v>
      </c>
      <c r="K267" s="34">
        <f t="shared" si="105"/>
        <v>1.28</v>
      </c>
      <c r="L267" s="34">
        <f t="shared" ref="L267:L330" si="122">E267/D267</f>
        <v>1.2799998020517196</v>
      </c>
      <c r="M267" s="40">
        <f t="shared" si="113"/>
        <v>1.9794828043373514E-7</v>
      </c>
      <c r="N267" s="44">
        <f t="shared" si="106"/>
        <v>1E-4</v>
      </c>
      <c r="O267" s="44">
        <f t="shared" si="114"/>
        <v>1.9794828043373515E-11</v>
      </c>
      <c r="P267" s="14">
        <f t="shared" si="107"/>
        <v>115.06891017793595</v>
      </c>
      <c r="Q267" s="44">
        <f t="shared" ref="Q267:Q330" si="123">P267*O267</f>
        <v>2.2777692901106346E-9</v>
      </c>
      <c r="R267" s="34">
        <f t="shared" ref="R267:R330" si="124">J267*(1+Q267)</f>
        <v>94.203852584213251</v>
      </c>
      <c r="S267" s="52">
        <f t="shared" si="108"/>
        <v>-6.4372402536307854E-7</v>
      </c>
      <c r="T267" s="34">
        <f t="shared" ref="T267:T330" si="125">D267+S267</f>
        <v>94.20386629426774</v>
      </c>
      <c r="U267" s="14">
        <f t="shared" si="109"/>
        <v>1.2799998137138984</v>
      </c>
      <c r="V267">
        <f t="shared" ref="V267:V330" si="126">U267*T267</f>
        <v>120.5809313077917</v>
      </c>
      <c r="W267">
        <f t="shared" si="110"/>
        <v>-1.9794828043373515E-11</v>
      </c>
      <c r="X267" s="44">
        <f t="shared" ref="X267:X330" si="127">X266+(W267+O267)</f>
        <v>2.3213734985572478E-20</v>
      </c>
      <c r="Y267" s="44">
        <f t="shared" ref="Y267:Y330" si="128">V267-E267</f>
        <v>2.7465571861284843E-7</v>
      </c>
      <c r="Z267">
        <f>Y267/(H267*MPa_to_kPa)</f>
        <v>2.9155461186496333E-13</v>
      </c>
      <c r="AA267" s="43">
        <f t="shared" ref="AA267:AA330" si="129">AA266+(Z267+N267)</f>
        <v>2.5979126460189517E-2</v>
      </c>
    </row>
    <row r="268" spans="1:27">
      <c r="A268" s="74">
        <f t="shared" si="115"/>
        <v>260</v>
      </c>
      <c r="B268" s="40">
        <f t="shared" si="116"/>
        <v>2.5979126460189517</v>
      </c>
      <c r="C268" s="51">
        <f t="shared" si="117"/>
        <v>2.3213734985572478E-18</v>
      </c>
      <c r="D268" s="34">
        <f t="shared" si="118"/>
        <v>94.20386629426774</v>
      </c>
      <c r="E268" s="34">
        <f t="shared" si="119"/>
        <v>120.5809313077917</v>
      </c>
      <c r="F268" s="14">
        <f t="shared" si="120"/>
        <v>0.72603365266903919</v>
      </c>
      <c r="G268" s="14">
        <f t="shared" si="111"/>
        <v>-1.523325546329779E-2</v>
      </c>
      <c r="H268" s="15">
        <f t="shared" si="112"/>
        <v>942.03866294267732</v>
      </c>
      <c r="I268" s="15">
        <f t="shared" si="104"/>
        <v>32.519808687088144</v>
      </c>
      <c r="J268" s="34">
        <f t="shared" si="121"/>
        <v>94.203852584213251</v>
      </c>
      <c r="K268" s="34">
        <f t="shared" si="105"/>
        <v>1.28</v>
      </c>
      <c r="L268" s="34">
        <f t="shared" si="122"/>
        <v>1.2799998137138984</v>
      </c>
      <c r="M268" s="40">
        <f t="shared" si="113"/>
        <v>1.862861016554973E-7</v>
      </c>
      <c r="N268" s="44">
        <f t="shared" si="106"/>
        <v>1E-4</v>
      </c>
      <c r="O268" s="44">
        <f t="shared" si="114"/>
        <v>1.8628610165549731E-11</v>
      </c>
      <c r="P268" s="14">
        <f t="shared" si="107"/>
        <v>115.06891017793595</v>
      </c>
      <c r="Q268" s="44">
        <f t="shared" si="123"/>
        <v>2.1435738698794264E-9</v>
      </c>
      <c r="R268" s="34">
        <f t="shared" si="124"/>
        <v>94.203852786146157</v>
      </c>
      <c r="S268" s="52">
        <f t="shared" si="108"/>
        <v>-6.0579883869002258E-7</v>
      </c>
      <c r="T268" s="34">
        <f t="shared" si="125"/>
        <v>94.203865688468895</v>
      </c>
      <c r="U268" s="14">
        <f t="shared" si="109"/>
        <v>1.2799998246889965</v>
      </c>
      <c r="V268">
        <f t="shared" si="126"/>
        <v>120.58093156626596</v>
      </c>
      <c r="W268">
        <f t="shared" si="110"/>
        <v>-1.8628610165549727E-11</v>
      </c>
      <c r="X268" s="44">
        <f t="shared" si="127"/>
        <v>2.3213738216746746E-20</v>
      </c>
      <c r="Y268" s="44">
        <f t="shared" si="128"/>
        <v>2.5847425888514408E-7</v>
      </c>
      <c r="Z268">
        <f>Y268/(H268*MPa_to_kPa)</f>
        <v>2.7437754845192819E-13</v>
      </c>
      <c r="AA268" s="43">
        <f t="shared" si="129"/>
        <v>2.6079126460463894E-2</v>
      </c>
    </row>
    <row r="269" spans="1:27">
      <c r="A269" s="74">
        <f t="shared" si="115"/>
        <v>261</v>
      </c>
      <c r="B269" s="40">
        <f t="shared" si="116"/>
        <v>2.6079126460463895</v>
      </c>
      <c r="C269" s="51">
        <f t="shared" si="117"/>
        <v>2.3213738216746746E-18</v>
      </c>
      <c r="D269" s="34">
        <f t="shared" si="118"/>
        <v>94.203865688468895</v>
      </c>
      <c r="E269" s="34">
        <f t="shared" si="119"/>
        <v>120.58093156626596</v>
      </c>
      <c r="F269" s="14">
        <f t="shared" si="120"/>
        <v>0.72603365266903919</v>
      </c>
      <c r="G269" s="14">
        <f t="shared" si="111"/>
        <v>-1.5233255591912223E-2</v>
      </c>
      <c r="H269" s="15">
        <f t="shared" si="112"/>
        <v>942.03865688468886</v>
      </c>
      <c r="I269" s="15">
        <f t="shared" si="104"/>
        <v>32.519808477962307</v>
      </c>
      <c r="J269" s="34">
        <f t="shared" si="121"/>
        <v>94.203852786146157</v>
      </c>
      <c r="K269" s="34">
        <f t="shared" si="105"/>
        <v>1.28</v>
      </c>
      <c r="L269" s="34">
        <f t="shared" si="122"/>
        <v>1.2799998246889965</v>
      </c>
      <c r="M269" s="40">
        <f t="shared" si="113"/>
        <v>1.7531100349188478E-7</v>
      </c>
      <c r="N269" s="44">
        <f t="shared" si="106"/>
        <v>1E-4</v>
      </c>
      <c r="O269" s="44">
        <f t="shared" si="114"/>
        <v>1.7531100349188478E-11</v>
      </c>
      <c r="P269" s="14">
        <f t="shared" si="107"/>
        <v>115.06891017793595</v>
      </c>
      <c r="Q269" s="44">
        <f t="shared" si="123"/>
        <v>2.0172846114011504E-9</v>
      </c>
      <c r="R269" s="34">
        <f t="shared" si="124"/>
        <v>94.203852976182134</v>
      </c>
      <c r="S269" s="52">
        <f t="shared" si="108"/>
        <v>-5.7010802576354742E-7</v>
      </c>
      <c r="T269" s="34">
        <f t="shared" si="125"/>
        <v>94.203865118360866</v>
      </c>
      <c r="U269" s="14">
        <f t="shared" si="109"/>
        <v>1.2799998350174935</v>
      </c>
      <c r="V269">
        <f t="shared" si="126"/>
        <v>120.58093180951212</v>
      </c>
      <c r="W269">
        <f t="shared" si="110"/>
        <v>-1.7531100349188478E-11</v>
      </c>
      <c r="X269" s="44">
        <f t="shared" si="127"/>
        <v>2.3213738216746746E-20</v>
      </c>
      <c r="Y269" s="44">
        <f t="shared" si="128"/>
        <v>2.4324616276771849E-7</v>
      </c>
      <c r="Z269">
        <f>Y269/(H269*MPa_to_kPa)</f>
        <v>2.5821250645077643E-13</v>
      </c>
      <c r="AA269" s="43">
        <f t="shared" si="129"/>
        <v>2.6179126460722107E-2</v>
      </c>
    </row>
    <row r="270" spans="1:27">
      <c r="A270" s="74">
        <f t="shared" si="115"/>
        <v>262</v>
      </c>
      <c r="B270" s="40">
        <f t="shared" si="116"/>
        <v>2.6179126460722109</v>
      </c>
      <c r="C270" s="51">
        <f t="shared" si="117"/>
        <v>2.3213738216746746E-18</v>
      </c>
      <c r="D270" s="34">
        <f t="shared" si="118"/>
        <v>94.203865118360866</v>
      </c>
      <c r="E270" s="34">
        <f t="shared" si="119"/>
        <v>120.58093180951212</v>
      </c>
      <c r="F270" s="14">
        <f t="shared" si="120"/>
        <v>0.72603365266903919</v>
      </c>
      <c r="G270" s="14">
        <f t="shared" si="111"/>
        <v>-1.5233255712949301E-2</v>
      </c>
      <c r="H270" s="15">
        <f t="shared" si="112"/>
        <v>942.03865118360864</v>
      </c>
      <c r="I270" s="15">
        <f t="shared" si="104"/>
        <v>32.519808281157182</v>
      </c>
      <c r="J270" s="34">
        <f t="shared" si="121"/>
        <v>94.203852976182134</v>
      </c>
      <c r="K270" s="34">
        <f t="shared" si="105"/>
        <v>1.28</v>
      </c>
      <c r="L270" s="34">
        <f t="shared" si="122"/>
        <v>1.2799998350174935</v>
      </c>
      <c r="M270" s="40">
        <f t="shared" si="113"/>
        <v>1.649825065452859E-7</v>
      </c>
      <c r="N270" s="44">
        <f t="shared" si="106"/>
        <v>1E-4</v>
      </c>
      <c r="O270" s="44">
        <f t="shared" si="114"/>
        <v>1.6498250654528592E-11</v>
      </c>
      <c r="P270" s="14">
        <f t="shared" si="107"/>
        <v>115.06891017793595</v>
      </c>
      <c r="Q270" s="44">
        <f t="shared" si="123"/>
        <v>1.8984357226590236E-9</v>
      </c>
      <c r="R270" s="34">
        <f t="shared" si="124"/>
        <v>94.203853155022088</v>
      </c>
      <c r="S270" s="52">
        <f t="shared" si="108"/>
        <v>-5.3651994825974584E-7</v>
      </c>
      <c r="T270" s="34">
        <f t="shared" si="125"/>
        <v>94.203864581840918</v>
      </c>
      <c r="U270" s="14">
        <f t="shared" si="109"/>
        <v>1.2799998447374845</v>
      </c>
      <c r="V270">
        <f t="shared" si="126"/>
        <v>120.58093203842739</v>
      </c>
      <c r="W270">
        <f t="shared" si="110"/>
        <v>-1.6498250654528592E-11</v>
      </c>
      <c r="X270" s="44">
        <f t="shared" si="127"/>
        <v>2.3213738216746746E-20</v>
      </c>
      <c r="Y270" s="44">
        <f t="shared" si="128"/>
        <v>2.2891526896273717E-7</v>
      </c>
      <c r="Z270">
        <f>Y270/(H270*MPa_to_kPa)</f>
        <v>2.4299986914031651E-13</v>
      </c>
      <c r="AA270" s="43">
        <f t="shared" si="129"/>
        <v>2.6279126460965106E-2</v>
      </c>
    </row>
    <row r="271" spans="1:27">
      <c r="A271" s="74">
        <f t="shared" si="115"/>
        <v>263</v>
      </c>
      <c r="B271" s="40">
        <f t="shared" si="116"/>
        <v>2.6279126460965108</v>
      </c>
      <c r="C271" s="51">
        <f t="shared" si="117"/>
        <v>2.3213738216746746E-18</v>
      </c>
      <c r="D271" s="34">
        <f t="shared" si="118"/>
        <v>94.203864581840918</v>
      </c>
      <c r="E271" s="34">
        <f t="shared" si="119"/>
        <v>120.58093203842739</v>
      </c>
      <c r="F271" s="14">
        <f t="shared" si="120"/>
        <v>0.72603365266903919</v>
      </c>
      <c r="G271" s="14">
        <f t="shared" si="111"/>
        <v>-1.5233255826855445E-2</v>
      </c>
      <c r="H271" s="15">
        <f t="shared" si="112"/>
        <v>942.03864581840912</v>
      </c>
      <c r="I271" s="15">
        <f t="shared" si="104"/>
        <v>32.519808095946885</v>
      </c>
      <c r="J271" s="34">
        <f t="shared" si="121"/>
        <v>94.203853155022088</v>
      </c>
      <c r="K271" s="34">
        <f t="shared" si="105"/>
        <v>1.28</v>
      </c>
      <c r="L271" s="34">
        <f t="shared" si="122"/>
        <v>1.2799998447374845</v>
      </c>
      <c r="M271" s="40">
        <f t="shared" si="113"/>
        <v>1.5526251551101211E-7</v>
      </c>
      <c r="N271" s="44">
        <f t="shared" si="106"/>
        <v>1E-4</v>
      </c>
      <c r="O271" s="44">
        <f t="shared" si="114"/>
        <v>1.5526251551101213E-11</v>
      </c>
      <c r="P271" s="14">
        <f t="shared" si="107"/>
        <v>115.06891017793595</v>
      </c>
      <c r="Q271" s="44">
        <f t="shared" si="123"/>
        <v>1.7865888451337041E-9</v>
      </c>
      <c r="R271" s="34">
        <f t="shared" si="124"/>
        <v>94.203853323325646</v>
      </c>
      <c r="S271" s="52">
        <f t="shared" si="108"/>
        <v>-5.0491072089120916E-7</v>
      </c>
      <c r="T271" s="34">
        <f t="shared" si="125"/>
        <v>94.203864076930202</v>
      </c>
      <c r="U271" s="14">
        <f t="shared" si="109"/>
        <v>1.2799998538848194</v>
      </c>
      <c r="V271">
        <f t="shared" si="126"/>
        <v>120.58093225385605</v>
      </c>
      <c r="W271">
        <f t="shared" si="110"/>
        <v>-1.5526251551101213E-11</v>
      </c>
      <c r="X271" s="44">
        <f t="shared" si="127"/>
        <v>2.3213738216746746E-20</v>
      </c>
      <c r="Y271" s="44">
        <f t="shared" si="128"/>
        <v>2.1542865624724072E-7</v>
      </c>
      <c r="Z271">
        <f>Y271/(H271*MPa_to_kPa)</f>
        <v>2.2868345922272018E-13</v>
      </c>
      <c r="AA271" s="43">
        <f t="shared" si="129"/>
        <v>2.6379126461193791E-2</v>
      </c>
    </row>
    <row r="272" spans="1:27">
      <c r="A272" s="74">
        <f t="shared" si="115"/>
        <v>264</v>
      </c>
      <c r="B272" s="40">
        <f t="shared" si="116"/>
        <v>2.6379126461193789</v>
      </c>
      <c r="C272" s="51">
        <f t="shared" si="117"/>
        <v>2.3213738216746746E-18</v>
      </c>
      <c r="D272" s="34">
        <f t="shared" si="118"/>
        <v>94.203864076930202</v>
      </c>
      <c r="E272" s="34">
        <f t="shared" si="119"/>
        <v>120.58093225385605</v>
      </c>
      <c r="F272" s="14">
        <f t="shared" si="120"/>
        <v>0.72603365266903919</v>
      </c>
      <c r="G272" s="14">
        <f t="shared" si="111"/>
        <v>-1.5233255934050775E-2</v>
      </c>
      <c r="H272" s="15">
        <f t="shared" si="112"/>
        <v>942.03864076930199</v>
      </c>
      <c r="I272" s="15">
        <f t="shared" si="104"/>
        <v>32.519807921648308</v>
      </c>
      <c r="J272" s="34">
        <f t="shared" si="121"/>
        <v>94.203853323325646</v>
      </c>
      <c r="K272" s="34">
        <f t="shared" si="105"/>
        <v>1.28</v>
      </c>
      <c r="L272" s="34">
        <f t="shared" si="122"/>
        <v>1.2799998538848194</v>
      </c>
      <c r="M272" s="40">
        <f t="shared" si="113"/>
        <v>1.4611518062146445E-7</v>
      </c>
      <c r="N272" s="44">
        <f t="shared" si="106"/>
        <v>1E-4</v>
      </c>
      <c r="O272" s="44">
        <f t="shared" si="114"/>
        <v>1.4611518062146447E-11</v>
      </c>
      <c r="P272" s="14">
        <f t="shared" si="107"/>
        <v>115.06891017793595</v>
      </c>
      <c r="Q272" s="44">
        <f t="shared" si="123"/>
        <v>1.6813314594564182E-9</v>
      </c>
      <c r="R272" s="34">
        <f t="shared" si="124"/>
        <v>94.203853481713551</v>
      </c>
      <c r="S272" s="52">
        <f t="shared" si="108"/>
        <v>-4.7516376082469733E-7</v>
      </c>
      <c r="T272" s="34">
        <f t="shared" si="125"/>
        <v>94.203863601766443</v>
      </c>
      <c r="U272" s="14">
        <f t="shared" si="109"/>
        <v>1.2799998624932365</v>
      </c>
      <c r="V272">
        <f t="shared" si="126"/>
        <v>120.58093245659265</v>
      </c>
      <c r="W272">
        <f t="shared" si="110"/>
        <v>-1.4611518062146447E-11</v>
      </c>
      <c r="X272" s="44">
        <f t="shared" si="127"/>
        <v>2.3213738216746746E-20</v>
      </c>
      <c r="Y272" s="44">
        <f t="shared" si="128"/>
        <v>2.0273660084058065E-7</v>
      </c>
      <c r="Z272">
        <f>Y272/(H272*MPa_to_kPa)</f>
        <v>2.1521049356852153E-13</v>
      </c>
      <c r="AA272" s="43">
        <f t="shared" si="129"/>
        <v>2.6479126461409E-2</v>
      </c>
    </row>
    <row r="273" spans="1:27">
      <c r="A273" s="74">
        <f t="shared" si="115"/>
        <v>265</v>
      </c>
      <c r="B273" s="40">
        <f t="shared" si="116"/>
        <v>2.6479126461409002</v>
      </c>
      <c r="C273" s="51">
        <f t="shared" si="117"/>
        <v>2.3213738216746746E-18</v>
      </c>
      <c r="D273" s="34">
        <f t="shared" si="118"/>
        <v>94.203863601766443</v>
      </c>
      <c r="E273" s="34">
        <f t="shared" si="119"/>
        <v>120.58093245659265</v>
      </c>
      <c r="F273" s="14">
        <f t="shared" si="120"/>
        <v>0.72603365266903919</v>
      </c>
      <c r="G273" s="14">
        <f t="shared" si="111"/>
        <v>-1.5233256034930663E-2</v>
      </c>
      <c r="H273" s="15">
        <f t="shared" si="112"/>
        <v>942.03863601766443</v>
      </c>
      <c r="I273" s="15">
        <f t="shared" si="104"/>
        <v>32.519807757618572</v>
      </c>
      <c r="J273" s="34">
        <f t="shared" si="121"/>
        <v>94.203853481713551</v>
      </c>
      <c r="K273" s="34">
        <f t="shared" si="105"/>
        <v>1.28</v>
      </c>
      <c r="L273" s="34">
        <f t="shared" si="122"/>
        <v>1.2799998624932365</v>
      </c>
      <c r="M273" s="40">
        <f t="shared" si="113"/>
        <v>1.3750676353119218E-7</v>
      </c>
      <c r="N273" s="44">
        <f t="shared" si="106"/>
        <v>1E-4</v>
      </c>
      <c r="O273" s="44">
        <f t="shared" si="114"/>
        <v>1.3750676353119218E-11</v>
      </c>
      <c r="P273" s="14">
        <f t="shared" si="107"/>
        <v>115.06891017793595</v>
      </c>
      <c r="Q273" s="44">
        <f t="shared" si="123"/>
        <v>1.5822753421629431E-9</v>
      </c>
      <c r="R273" s="34">
        <f t="shared" si="124"/>
        <v>94.203853630769999</v>
      </c>
      <c r="S273" s="52">
        <f t="shared" si="108"/>
        <v>-4.4716935154066857E-7</v>
      </c>
      <c r="T273" s="34">
        <f t="shared" si="125"/>
        <v>94.203863154597087</v>
      </c>
      <c r="U273" s="14">
        <f t="shared" si="109"/>
        <v>1.2799998705944864</v>
      </c>
      <c r="V273">
        <f t="shared" si="126"/>
        <v>120.58093264738497</v>
      </c>
      <c r="W273">
        <f t="shared" si="110"/>
        <v>-1.3750676353119218E-11</v>
      </c>
      <c r="X273" s="44">
        <f t="shared" si="127"/>
        <v>2.3213738216746746E-20</v>
      </c>
      <c r="Y273" s="44">
        <f t="shared" si="128"/>
        <v>1.907923206090345E-7</v>
      </c>
      <c r="Z273">
        <f>Y273/(H273*MPa_to_kPa)</f>
        <v>2.0253131168333196E-13</v>
      </c>
      <c r="AA273" s="43">
        <f t="shared" si="129"/>
        <v>2.6579126461611532E-2</v>
      </c>
    </row>
    <row r="274" spans="1:27">
      <c r="A274" s="74">
        <f t="shared" si="115"/>
        <v>266</v>
      </c>
      <c r="B274" s="40">
        <f t="shared" si="116"/>
        <v>2.6579126461611531</v>
      </c>
      <c r="C274" s="51">
        <f t="shared" si="117"/>
        <v>2.3213738216746746E-18</v>
      </c>
      <c r="D274" s="34">
        <f t="shared" si="118"/>
        <v>94.203863154597087</v>
      </c>
      <c r="E274" s="34">
        <f t="shared" si="119"/>
        <v>120.58093264738497</v>
      </c>
      <c r="F274" s="14">
        <f t="shared" si="120"/>
        <v>0.72603365266903919</v>
      </c>
      <c r="G274" s="14">
        <f t="shared" si="111"/>
        <v>-1.5233256129867184E-2</v>
      </c>
      <c r="H274" s="15">
        <f t="shared" si="112"/>
        <v>942.03863154597093</v>
      </c>
      <c r="I274" s="15">
        <f t="shared" si="104"/>
        <v>32.519807603252701</v>
      </c>
      <c r="J274" s="34">
        <f t="shared" si="121"/>
        <v>94.203853630769999</v>
      </c>
      <c r="K274" s="34">
        <f t="shared" si="105"/>
        <v>1.28</v>
      </c>
      <c r="L274" s="34">
        <f t="shared" si="122"/>
        <v>1.2799998705944864</v>
      </c>
      <c r="M274" s="40">
        <f t="shared" si="113"/>
        <v>1.2940551363804786E-7</v>
      </c>
      <c r="N274" s="44">
        <f t="shared" si="106"/>
        <v>1E-4</v>
      </c>
      <c r="O274" s="44">
        <f t="shared" si="114"/>
        <v>1.2940551363804788E-11</v>
      </c>
      <c r="P274" s="14">
        <f t="shared" si="107"/>
        <v>115.06891017793595</v>
      </c>
      <c r="Q274" s="44">
        <f t="shared" si="123"/>
        <v>1.4890551425346196E-9</v>
      </c>
      <c r="R274" s="34">
        <f t="shared" si="124"/>
        <v>94.203853771044734</v>
      </c>
      <c r="S274" s="52">
        <f t="shared" si="108"/>
        <v>-4.2082424063094103E-7</v>
      </c>
      <c r="T274" s="34">
        <f t="shared" si="125"/>
        <v>94.203862733772851</v>
      </c>
      <c r="U274" s="14">
        <f t="shared" si="109"/>
        <v>1.2799998782184487</v>
      </c>
      <c r="V274">
        <f t="shared" si="126"/>
        <v>120.58093282693672</v>
      </c>
      <c r="W274">
        <f t="shared" si="110"/>
        <v>-1.2940551363804788E-11</v>
      </c>
      <c r="X274" s="44">
        <f t="shared" si="127"/>
        <v>2.3213738216746746E-20</v>
      </c>
      <c r="Y274" s="44">
        <f t="shared" si="128"/>
        <v>1.7955174769213045E-7</v>
      </c>
      <c r="Z274">
        <f>Y274/(H274*MPa_to_kPa)</f>
        <v>1.9059913434491506E-13</v>
      </c>
      <c r="AA274" s="43">
        <f t="shared" si="129"/>
        <v>2.6679126461802132E-2</v>
      </c>
    </row>
    <row r="275" spans="1:27">
      <c r="A275" s="74">
        <f t="shared" si="115"/>
        <v>267</v>
      </c>
      <c r="B275" s="40">
        <f t="shared" si="116"/>
        <v>2.6679126461802132</v>
      </c>
      <c r="C275" s="51">
        <f t="shared" si="117"/>
        <v>2.3213738216746746E-18</v>
      </c>
      <c r="D275" s="34">
        <f t="shared" si="118"/>
        <v>94.203862733772851</v>
      </c>
      <c r="E275" s="34">
        <f t="shared" si="119"/>
        <v>120.58093282693672</v>
      </c>
      <c r="F275" s="14">
        <f t="shared" si="120"/>
        <v>0.72603365266903919</v>
      </c>
      <c r="G275" s="14">
        <f t="shared" si="111"/>
        <v>-1.5233256219210492E-2</v>
      </c>
      <c r="H275" s="15">
        <f t="shared" si="112"/>
        <v>942.03862733772849</v>
      </c>
      <c r="I275" s="15">
        <f t="shared" si="104"/>
        <v>32.519807457981344</v>
      </c>
      <c r="J275" s="34">
        <f t="shared" si="121"/>
        <v>94.203853771044734</v>
      </c>
      <c r="K275" s="34">
        <f t="shared" si="105"/>
        <v>1.28</v>
      </c>
      <c r="L275" s="34">
        <f t="shared" si="122"/>
        <v>1.2799998782184487</v>
      </c>
      <c r="M275" s="40">
        <f t="shared" si="113"/>
        <v>1.2178155128772516E-7</v>
      </c>
      <c r="N275" s="44">
        <f t="shared" si="106"/>
        <v>1E-4</v>
      </c>
      <c r="O275" s="44">
        <f t="shared" si="114"/>
        <v>1.2178155128772518E-11</v>
      </c>
      <c r="P275" s="14">
        <f t="shared" si="107"/>
        <v>115.06891017793595</v>
      </c>
      <c r="Q275" s="44">
        <f t="shared" si="123"/>
        <v>1.4013270386456948E-9</v>
      </c>
      <c r="R275" s="34">
        <f t="shared" si="124"/>
        <v>94.203853903055148</v>
      </c>
      <c r="S275" s="52">
        <f t="shared" si="108"/>
        <v>-3.9603125998111026E-7</v>
      </c>
      <c r="T275" s="34">
        <f t="shared" si="125"/>
        <v>94.203862337741597</v>
      </c>
      <c r="U275" s="14">
        <f t="shared" si="109"/>
        <v>1.2799998853932433</v>
      </c>
      <c r="V275">
        <f t="shared" si="126"/>
        <v>120.58093299591012</v>
      </c>
      <c r="W275">
        <f t="shared" si="110"/>
        <v>-1.2178155128772518E-11</v>
      </c>
      <c r="X275" s="44">
        <f t="shared" si="127"/>
        <v>2.3213738216746746E-20</v>
      </c>
      <c r="Y275" s="44">
        <f t="shared" si="128"/>
        <v>1.689734006049548E-7</v>
      </c>
      <c r="Z275">
        <f>Y275/(H275*MPa_to_kPa)</f>
        <v>1.7936992783670267E-13</v>
      </c>
      <c r="AA275" s="43">
        <f t="shared" si="129"/>
        <v>2.6779126461981502E-2</v>
      </c>
    </row>
    <row r="276" spans="1:27">
      <c r="A276" s="74">
        <f t="shared" si="115"/>
        <v>268</v>
      </c>
      <c r="B276" s="40">
        <f t="shared" si="116"/>
        <v>2.6779126461981502</v>
      </c>
      <c r="C276" s="51">
        <f t="shared" si="117"/>
        <v>2.3213738216746746E-18</v>
      </c>
      <c r="D276" s="34">
        <f t="shared" si="118"/>
        <v>94.203862337741597</v>
      </c>
      <c r="E276" s="34">
        <f t="shared" si="119"/>
        <v>120.58093299591012</v>
      </c>
      <c r="F276" s="14">
        <f t="shared" si="120"/>
        <v>0.72603365266903919</v>
      </c>
      <c r="G276" s="14">
        <f t="shared" si="111"/>
        <v>-1.5233256303290116E-2</v>
      </c>
      <c r="H276" s="15">
        <f t="shared" si="112"/>
        <v>942.038623377416</v>
      </c>
      <c r="I276" s="15">
        <f t="shared" si="104"/>
        <v>32.519807321268686</v>
      </c>
      <c r="J276" s="34">
        <f t="shared" si="121"/>
        <v>94.203853903055148</v>
      </c>
      <c r="K276" s="34">
        <f t="shared" si="105"/>
        <v>1.28</v>
      </c>
      <c r="L276" s="34">
        <f t="shared" si="122"/>
        <v>1.2799998853932433</v>
      </c>
      <c r="M276" s="40">
        <f t="shared" si="113"/>
        <v>1.1460675675145637E-7</v>
      </c>
      <c r="N276" s="44">
        <f t="shared" si="106"/>
        <v>1E-4</v>
      </c>
      <c r="O276" s="44">
        <f t="shared" si="114"/>
        <v>1.1460675675145639E-11</v>
      </c>
      <c r="P276" s="14">
        <f t="shared" si="107"/>
        <v>115.06891017793595</v>
      </c>
      <c r="Q276" s="44">
        <f t="shared" si="123"/>
        <v>1.3187674598417889E-9</v>
      </c>
      <c r="R276" s="34">
        <f t="shared" si="124"/>
        <v>94.203854027288131</v>
      </c>
      <c r="S276" s="52">
        <f t="shared" si="108"/>
        <v>-3.726989647272871E-7</v>
      </c>
      <c r="T276" s="34">
        <f t="shared" si="125"/>
        <v>94.203861965042634</v>
      </c>
      <c r="U276" s="14">
        <f t="shared" si="109"/>
        <v>1.2799998921453328</v>
      </c>
      <c r="V276">
        <f t="shared" si="126"/>
        <v>120.58093315492839</v>
      </c>
      <c r="W276">
        <f t="shared" si="110"/>
        <v>-1.1460675675145639E-11</v>
      </c>
      <c r="X276" s="44">
        <f t="shared" si="127"/>
        <v>2.3213738216746746E-20</v>
      </c>
      <c r="Y276" s="44">
        <f t="shared" si="128"/>
        <v>1.5901827055131434E-7</v>
      </c>
      <c r="Z276">
        <f>Y276/(H276*MPa_to_kPa)</f>
        <v>1.6880228326647459E-13</v>
      </c>
      <c r="AA276" s="43">
        <f t="shared" si="129"/>
        <v>2.6879126462150304E-2</v>
      </c>
    </row>
    <row r="277" spans="1:27">
      <c r="A277" s="74">
        <f t="shared" si="115"/>
        <v>269</v>
      </c>
      <c r="B277" s="40">
        <f t="shared" si="116"/>
        <v>2.6879126462150302</v>
      </c>
      <c r="C277" s="51">
        <f t="shared" si="117"/>
        <v>2.3213738216746746E-18</v>
      </c>
      <c r="D277" s="34">
        <f t="shared" si="118"/>
        <v>94.203861965042634</v>
      </c>
      <c r="E277" s="34">
        <f t="shared" si="119"/>
        <v>120.58093315492839</v>
      </c>
      <c r="F277" s="14">
        <f t="shared" si="120"/>
        <v>0.72603365266903919</v>
      </c>
      <c r="G277" s="14">
        <f t="shared" si="111"/>
        <v>-1.5233256382416164E-2</v>
      </c>
      <c r="H277" s="15">
        <f t="shared" si="112"/>
        <v>942.03861965042631</v>
      </c>
      <c r="I277" s="15">
        <f t="shared" si="104"/>
        <v>32.519807192610507</v>
      </c>
      <c r="J277" s="34">
        <f t="shared" si="121"/>
        <v>94.203854027288131</v>
      </c>
      <c r="K277" s="34">
        <f t="shared" si="105"/>
        <v>1.28</v>
      </c>
      <c r="L277" s="34">
        <f t="shared" si="122"/>
        <v>1.2799998921453328</v>
      </c>
      <c r="M277" s="40">
        <f t="shared" si="113"/>
        <v>1.0785466719731573E-7</v>
      </c>
      <c r="N277" s="44">
        <f t="shared" si="106"/>
        <v>1E-4</v>
      </c>
      <c r="O277" s="44">
        <f t="shared" si="114"/>
        <v>1.0785466719731574E-11</v>
      </c>
      <c r="P277" s="14">
        <f t="shared" si="107"/>
        <v>115.06891017793595</v>
      </c>
      <c r="Q277" s="44">
        <f t="shared" si="123"/>
        <v>1.24107190119991E-9</v>
      </c>
      <c r="R277" s="34">
        <f t="shared" si="124"/>
        <v>94.203854144201884</v>
      </c>
      <c r="S277" s="52">
        <f t="shared" si="108"/>
        <v>-3.5074129820798807E-7</v>
      </c>
      <c r="T277" s="34">
        <f t="shared" si="125"/>
        <v>94.203861614301331</v>
      </c>
      <c r="U277" s="14">
        <f t="shared" si="109"/>
        <v>1.279999898499621</v>
      </c>
      <c r="V277">
        <f t="shared" si="126"/>
        <v>120.58093330457805</v>
      </c>
      <c r="W277">
        <f t="shared" si="110"/>
        <v>-1.0785466719731574E-11</v>
      </c>
      <c r="X277" s="44">
        <f t="shared" si="127"/>
        <v>2.3213738216746746E-20</v>
      </c>
      <c r="Y277" s="44">
        <f t="shared" si="128"/>
        <v>1.4964966510433442E-7</v>
      </c>
      <c r="Z277">
        <f>Y277/(H277*MPa_to_kPa)</f>
        <v>1.5885725062934972E-13</v>
      </c>
      <c r="AA277" s="43">
        <f t="shared" si="129"/>
        <v>2.6979126462309162E-2</v>
      </c>
    </row>
    <row r="278" spans="1:27">
      <c r="A278" s="74">
        <f t="shared" si="115"/>
        <v>270</v>
      </c>
      <c r="B278" s="40">
        <f t="shared" si="116"/>
        <v>2.6979126462309164</v>
      </c>
      <c r="C278" s="51">
        <f t="shared" si="117"/>
        <v>2.3213738216746746E-18</v>
      </c>
      <c r="D278" s="34">
        <f t="shared" si="118"/>
        <v>94.203861614301331</v>
      </c>
      <c r="E278" s="34">
        <f t="shared" si="119"/>
        <v>120.58093330457805</v>
      </c>
      <c r="F278" s="14">
        <f t="shared" si="120"/>
        <v>0.72603365266903919</v>
      </c>
      <c r="G278" s="14">
        <f t="shared" si="111"/>
        <v>-1.5233256456880478E-2</v>
      </c>
      <c r="H278" s="15">
        <f t="shared" si="112"/>
        <v>942.03861614301331</v>
      </c>
      <c r="I278" s="15">
        <f t="shared" si="104"/>
        <v>32.519807071532242</v>
      </c>
      <c r="J278" s="34">
        <f t="shared" si="121"/>
        <v>94.203854144201884</v>
      </c>
      <c r="K278" s="34">
        <f t="shared" si="105"/>
        <v>1.28</v>
      </c>
      <c r="L278" s="34">
        <f t="shared" si="122"/>
        <v>1.279999898499621</v>
      </c>
      <c r="M278" s="40">
        <f t="shared" si="113"/>
        <v>1.0150037899059328E-7</v>
      </c>
      <c r="N278" s="44">
        <f t="shared" si="106"/>
        <v>1E-4</v>
      </c>
      <c r="O278" s="44">
        <f t="shared" si="114"/>
        <v>1.0150037899059329E-11</v>
      </c>
      <c r="P278" s="14">
        <f t="shared" si="107"/>
        <v>115.06891017793595</v>
      </c>
      <c r="Q278" s="44">
        <f t="shared" si="123"/>
        <v>1.1679537993095036E-9</v>
      </c>
      <c r="R278" s="34">
        <f t="shared" si="124"/>
        <v>94.203854254227622</v>
      </c>
      <c r="S278" s="52">
        <f t="shared" si="108"/>
        <v>-3.300772742461498E-7</v>
      </c>
      <c r="T278" s="34">
        <f t="shared" si="125"/>
        <v>94.203861284224061</v>
      </c>
      <c r="U278" s="14">
        <f t="shared" si="109"/>
        <v>1.2799999044795443</v>
      </c>
      <c r="V278">
        <f t="shared" si="126"/>
        <v>120.58093344541103</v>
      </c>
      <c r="W278">
        <f t="shared" si="110"/>
        <v>-1.0150037899059327E-11</v>
      </c>
      <c r="X278" s="44">
        <f t="shared" si="127"/>
        <v>2.321373983233388E-20</v>
      </c>
      <c r="Y278" s="44">
        <f t="shared" si="128"/>
        <v>1.4083298083278351E-7</v>
      </c>
      <c r="Z278">
        <f>Y278/(H278*MPa_to_kPa)</f>
        <v>1.4949809744466279E-13</v>
      </c>
      <c r="AA278" s="43">
        <f t="shared" si="129"/>
        <v>2.707912646245866E-2</v>
      </c>
    </row>
    <row r="279" spans="1:27">
      <c r="A279" s="74">
        <f t="shared" si="115"/>
        <v>271</v>
      </c>
      <c r="B279" s="40">
        <f t="shared" si="116"/>
        <v>2.707912646245866</v>
      </c>
      <c r="C279" s="51">
        <f t="shared" si="117"/>
        <v>2.321373983233388E-18</v>
      </c>
      <c r="D279" s="34">
        <f t="shared" si="118"/>
        <v>94.203861284224061</v>
      </c>
      <c r="E279" s="34">
        <f t="shared" si="119"/>
        <v>120.58093344541103</v>
      </c>
      <c r="F279" s="14">
        <f t="shared" si="120"/>
        <v>0.72603365266903919</v>
      </c>
      <c r="G279" s="14">
        <f t="shared" si="111"/>
        <v>-1.5233256526957707E-2</v>
      </c>
      <c r="H279" s="15">
        <f t="shared" si="112"/>
        <v>942.0386128422407</v>
      </c>
      <c r="I279" s="15">
        <f t="shared" si="104"/>
        <v>32.519806957587349</v>
      </c>
      <c r="J279" s="34">
        <f t="shared" si="121"/>
        <v>94.203854254227622</v>
      </c>
      <c r="K279" s="34">
        <f t="shared" si="105"/>
        <v>1.28</v>
      </c>
      <c r="L279" s="34">
        <f t="shared" si="122"/>
        <v>1.2799999044795443</v>
      </c>
      <c r="M279" s="40">
        <f t="shared" si="113"/>
        <v>9.5520455767328372E-8</v>
      </c>
      <c r="N279" s="44">
        <f t="shared" si="106"/>
        <v>1E-4</v>
      </c>
      <c r="O279" s="44">
        <f t="shared" si="114"/>
        <v>9.5520455767328377E-12</v>
      </c>
      <c r="P279" s="14">
        <f t="shared" si="107"/>
        <v>115.06891017793595</v>
      </c>
      <c r="Q279" s="44">
        <f t="shared" si="123"/>
        <v>1.0991434744846213E-9</v>
      </c>
      <c r="R279" s="34">
        <f t="shared" si="124"/>
        <v>94.203854357771164</v>
      </c>
      <c r="S279" s="52">
        <f t="shared" si="108"/>
        <v>-3.1063067820542804E-7</v>
      </c>
      <c r="T279" s="34">
        <f t="shared" si="125"/>
        <v>94.203860973593379</v>
      </c>
      <c r="U279" s="14">
        <f t="shared" si="109"/>
        <v>1.2799999101071586</v>
      </c>
      <c r="V279">
        <f t="shared" si="126"/>
        <v>120.58093357794679</v>
      </c>
      <c r="W279">
        <f t="shared" si="110"/>
        <v>-9.5520455767328393E-12</v>
      </c>
      <c r="X279" s="44">
        <f t="shared" si="127"/>
        <v>2.3213738216746746E-20</v>
      </c>
      <c r="Y279" s="44">
        <f t="shared" si="128"/>
        <v>1.3253576014449209E-7</v>
      </c>
      <c r="Z279">
        <f>Y279/(H279*MPa_to_kPa)</f>
        <v>1.4069036909709697E-13</v>
      </c>
      <c r="AA279" s="43">
        <f t="shared" si="129"/>
        <v>2.7179126462599349E-2</v>
      </c>
    </row>
    <row r="280" spans="1:27">
      <c r="A280" s="74">
        <f t="shared" si="115"/>
        <v>272</v>
      </c>
      <c r="B280" s="40">
        <f t="shared" si="116"/>
        <v>2.717912646259935</v>
      </c>
      <c r="C280" s="51">
        <f t="shared" si="117"/>
        <v>2.3213738216746746E-18</v>
      </c>
      <c r="D280" s="34">
        <f t="shared" si="118"/>
        <v>94.203860973593379</v>
      </c>
      <c r="E280" s="34">
        <f t="shared" si="119"/>
        <v>120.58093357794679</v>
      </c>
      <c r="F280" s="14">
        <f t="shared" si="120"/>
        <v>0.72603365266903919</v>
      </c>
      <c r="G280" s="14">
        <f t="shared" si="111"/>
        <v>-1.5233256592906317E-2</v>
      </c>
      <c r="H280" s="15">
        <f t="shared" si="112"/>
        <v>942.03860973593373</v>
      </c>
      <c r="I280" s="15">
        <f t="shared" si="104"/>
        <v>32.51980685035555</v>
      </c>
      <c r="J280" s="34">
        <f t="shared" si="121"/>
        <v>94.203854357771164</v>
      </c>
      <c r="K280" s="34">
        <f t="shared" si="105"/>
        <v>1.28</v>
      </c>
      <c r="L280" s="34">
        <f t="shared" si="122"/>
        <v>1.2799999101071586</v>
      </c>
      <c r="M280" s="40">
        <f t="shared" si="113"/>
        <v>8.9892841392824607E-8</v>
      </c>
      <c r="N280" s="44">
        <f t="shared" si="106"/>
        <v>1E-4</v>
      </c>
      <c r="O280" s="44">
        <f t="shared" si="114"/>
        <v>8.9892841392824613E-12</v>
      </c>
      <c r="P280" s="14">
        <f t="shared" si="107"/>
        <v>115.06891017793595</v>
      </c>
      <c r="Q280" s="44">
        <f t="shared" si="123"/>
        <v>1.0343871291870378E-9</v>
      </c>
      <c r="R280" s="34">
        <f t="shared" si="124"/>
        <v>94.203854455214412</v>
      </c>
      <c r="S280" s="52">
        <f t="shared" si="108"/>
        <v>-2.9232978393243031E-7</v>
      </c>
      <c r="T280" s="34">
        <f t="shared" si="125"/>
        <v>94.203860681263592</v>
      </c>
      <c r="U280" s="14">
        <f t="shared" si="109"/>
        <v>1.2799999154032207</v>
      </c>
      <c r="V280">
        <f t="shared" si="126"/>
        <v>120.58093370267419</v>
      </c>
      <c r="W280">
        <f t="shared" si="110"/>
        <v>-8.9892841392824613E-12</v>
      </c>
      <c r="X280" s="44">
        <f t="shared" si="127"/>
        <v>2.3213738216746746E-20</v>
      </c>
      <c r="Y280" s="44">
        <f t="shared" si="128"/>
        <v>1.2472739285840362E-7</v>
      </c>
      <c r="Z280">
        <f>Y280/(H280*MPa_to_kPa)</f>
        <v>1.3240157204742002E-13</v>
      </c>
      <c r="AA280" s="43">
        <f t="shared" si="129"/>
        <v>2.727912646273175E-2</v>
      </c>
    </row>
    <row r="281" spans="1:27">
      <c r="A281" s="74">
        <f t="shared" si="115"/>
        <v>273</v>
      </c>
      <c r="B281" s="40">
        <f t="shared" si="116"/>
        <v>2.7279126462731749</v>
      </c>
      <c r="C281" s="51">
        <f t="shared" si="117"/>
        <v>2.3213738216746746E-18</v>
      </c>
      <c r="D281" s="34">
        <f t="shared" si="118"/>
        <v>94.203860681263592</v>
      </c>
      <c r="E281" s="34">
        <f t="shared" si="119"/>
        <v>120.58093370267419</v>
      </c>
      <c r="F281" s="14">
        <f t="shared" si="120"/>
        <v>0.72603365266903919</v>
      </c>
      <c r="G281" s="14">
        <f t="shared" si="111"/>
        <v>-1.5233256654969544E-2</v>
      </c>
      <c r="H281" s="15">
        <f t="shared" si="112"/>
        <v>942.03860681263598</v>
      </c>
      <c r="I281" s="15">
        <f t="shared" si="104"/>
        <v>32.519806749441329</v>
      </c>
      <c r="J281" s="34">
        <f t="shared" si="121"/>
        <v>94.203854455214412</v>
      </c>
      <c r="K281" s="34">
        <f t="shared" si="105"/>
        <v>1.28</v>
      </c>
      <c r="L281" s="34">
        <f t="shared" si="122"/>
        <v>1.2799999154032207</v>
      </c>
      <c r="M281" s="40">
        <f t="shared" si="113"/>
        <v>8.4596779359458196E-8</v>
      </c>
      <c r="N281" s="44">
        <f t="shared" si="106"/>
        <v>1E-4</v>
      </c>
      <c r="O281" s="44">
        <f t="shared" si="114"/>
        <v>8.4596779359458207E-12</v>
      </c>
      <c r="P281" s="14">
        <f t="shared" si="107"/>
        <v>115.06891017793595</v>
      </c>
      <c r="Q281" s="44">
        <f t="shared" si="123"/>
        <v>9.734459205456162E-10</v>
      </c>
      <c r="R281" s="34">
        <f t="shared" si="124"/>
        <v>94.203854546916773</v>
      </c>
      <c r="S281" s="52">
        <f t="shared" si="108"/>
        <v>-2.7510709163947077E-7</v>
      </c>
      <c r="T281" s="34">
        <f t="shared" si="125"/>
        <v>94.203860406156494</v>
      </c>
      <c r="U281" s="14">
        <f t="shared" si="109"/>
        <v>1.2799999203872641</v>
      </c>
      <c r="V281">
        <f t="shared" si="126"/>
        <v>120.58093382005325</v>
      </c>
      <c r="W281">
        <f t="shared" si="110"/>
        <v>-8.4596779359458191E-12</v>
      </c>
      <c r="X281" s="44">
        <f t="shared" si="127"/>
        <v>2.321373983233388E-20</v>
      </c>
      <c r="Y281" s="44">
        <f t="shared" si="128"/>
        <v>1.1737905936115567E-7</v>
      </c>
      <c r="Z281">
        <f>Y281/(H281*MPa_to_kPa)</f>
        <v>1.2460111349183954E-13</v>
      </c>
      <c r="AA281" s="43">
        <f t="shared" si="129"/>
        <v>2.7379126462856351E-2</v>
      </c>
    </row>
    <row r="282" spans="1:27">
      <c r="A282" s="74">
        <f t="shared" si="115"/>
        <v>274</v>
      </c>
      <c r="B282" s="40">
        <f t="shared" si="116"/>
        <v>2.7379126462856349</v>
      </c>
      <c r="C282" s="51">
        <f t="shared" si="117"/>
        <v>2.321373983233388E-18</v>
      </c>
      <c r="D282" s="34">
        <f t="shared" si="118"/>
        <v>94.203860406156494</v>
      </c>
      <c r="E282" s="34">
        <f t="shared" si="119"/>
        <v>120.58093382005325</v>
      </c>
      <c r="F282" s="14">
        <f t="shared" si="120"/>
        <v>0.72603365266903919</v>
      </c>
      <c r="G282" s="14">
        <f t="shared" si="111"/>
        <v>-1.52332567133763E-2</v>
      </c>
      <c r="H282" s="15">
        <f t="shared" si="112"/>
        <v>942.03860406156491</v>
      </c>
      <c r="I282" s="15">
        <f t="shared" si="104"/>
        <v>32.519806654472518</v>
      </c>
      <c r="J282" s="34">
        <f t="shared" si="121"/>
        <v>94.203854546916773</v>
      </c>
      <c r="K282" s="34">
        <f t="shared" si="105"/>
        <v>1.28</v>
      </c>
      <c r="L282" s="34">
        <f t="shared" si="122"/>
        <v>1.2799999203872641</v>
      </c>
      <c r="M282" s="40">
        <f t="shared" si="113"/>
        <v>7.9612735959244674E-8</v>
      </c>
      <c r="N282" s="44">
        <f t="shared" si="106"/>
        <v>1E-4</v>
      </c>
      <c r="O282" s="44">
        <f t="shared" si="114"/>
        <v>7.9612735959244675E-12</v>
      </c>
      <c r="P282" s="14">
        <f t="shared" si="107"/>
        <v>115.06891017793595</v>
      </c>
      <c r="Q282" s="44">
        <f t="shared" si="123"/>
        <v>9.1609507631140568E-10</v>
      </c>
      <c r="R282" s="34">
        <f t="shared" si="124"/>
        <v>94.203854633216451</v>
      </c>
      <c r="S282" s="52">
        <f t="shared" si="108"/>
        <v>-2.5889907806282085E-7</v>
      </c>
      <c r="T282" s="34">
        <f t="shared" si="125"/>
        <v>94.203860147257416</v>
      </c>
      <c r="U282" s="14">
        <f t="shared" si="109"/>
        <v>1.2799999250776706</v>
      </c>
      <c r="V282">
        <f t="shared" si="126"/>
        <v>120.58093393051685</v>
      </c>
      <c r="W282">
        <f t="shared" si="110"/>
        <v>-7.9612735959244675E-12</v>
      </c>
      <c r="X282" s="44">
        <f t="shared" si="127"/>
        <v>2.321373983233388E-20</v>
      </c>
      <c r="Y282" s="44">
        <f t="shared" si="128"/>
        <v>1.1046360270938749E-7</v>
      </c>
      <c r="Z282">
        <f>Y282/(H282*MPa_to_kPa)</f>
        <v>1.1726016559526087E-13</v>
      </c>
      <c r="AA282" s="43">
        <f t="shared" si="129"/>
        <v>2.747912646297361E-2</v>
      </c>
    </row>
    <row r="283" spans="1:27">
      <c r="A283" s="74">
        <f t="shared" si="115"/>
        <v>275</v>
      </c>
      <c r="B283" s="40">
        <f t="shared" si="116"/>
        <v>2.7479126462973609</v>
      </c>
      <c r="C283" s="51">
        <f t="shared" si="117"/>
        <v>2.321373983233388E-18</v>
      </c>
      <c r="D283" s="34">
        <f t="shared" si="118"/>
        <v>94.203860147257416</v>
      </c>
      <c r="E283" s="34">
        <f t="shared" si="119"/>
        <v>120.58093393051685</v>
      </c>
      <c r="F283" s="14">
        <f t="shared" si="120"/>
        <v>0.72603365266903919</v>
      </c>
      <c r="G283" s="14">
        <f t="shared" si="111"/>
        <v>-1.5233256768342003E-2</v>
      </c>
      <c r="H283" s="15">
        <f t="shared" si="112"/>
        <v>942.0386014725741</v>
      </c>
      <c r="I283" s="15">
        <f t="shared" si="104"/>
        <v>32.519806565098804</v>
      </c>
      <c r="J283" s="34">
        <f t="shared" si="121"/>
        <v>94.203854633216451</v>
      </c>
      <c r="K283" s="34">
        <f t="shared" si="105"/>
        <v>1.28</v>
      </c>
      <c r="L283" s="34">
        <f t="shared" si="122"/>
        <v>1.2799999250776706</v>
      </c>
      <c r="M283" s="40">
        <f t="shared" si="113"/>
        <v>7.4922329451609926E-8</v>
      </c>
      <c r="N283" s="44">
        <f t="shared" si="106"/>
        <v>1E-4</v>
      </c>
      <c r="O283" s="44">
        <f t="shared" si="114"/>
        <v>7.492232945160993E-12</v>
      </c>
      <c r="P283" s="14">
        <f t="shared" si="107"/>
        <v>115.06891017793595</v>
      </c>
      <c r="Q283" s="44">
        <f t="shared" si="123"/>
        <v>8.6212307979890276E-10</v>
      </c>
      <c r="R283" s="34">
        <f t="shared" si="124"/>
        <v>94.20385471443177</v>
      </c>
      <c r="S283" s="52">
        <f t="shared" si="108"/>
        <v>-2.4364596611729603E-7</v>
      </c>
      <c r="T283" s="34">
        <f t="shared" si="125"/>
        <v>94.203859903611445</v>
      </c>
      <c r="U283" s="14">
        <f t="shared" si="109"/>
        <v>1.2799999294917408</v>
      </c>
      <c r="V283">
        <f t="shared" si="126"/>
        <v>120.58093403447248</v>
      </c>
      <c r="W283">
        <f t="shared" si="110"/>
        <v>-7.4922329451609946E-12</v>
      </c>
      <c r="X283" s="44">
        <f t="shared" si="127"/>
        <v>2.3213738216746746E-20</v>
      </c>
      <c r="Y283" s="44">
        <f t="shared" si="128"/>
        <v>1.0395562810572301E-7</v>
      </c>
      <c r="Z283">
        <f>Y283/(H283*MPa_to_kPa)</f>
        <v>1.1035177108795951E-13</v>
      </c>
      <c r="AA283" s="43">
        <f t="shared" si="129"/>
        <v>2.7579126463083962E-2</v>
      </c>
    </row>
    <row r="284" spans="1:27">
      <c r="A284" s="74">
        <f t="shared" si="115"/>
        <v>276</v>
      </c>
      <c r="B284" s="40">
        <f t="shared" si="116"/>
        <v>2.7579126463083963</v>
      </c>
      <c r="C284" s="51">
        <f t="shared" si="117"/>
        <v>2.3213738216746746E-18</v>
      </c>
      <c r="D284" s="34">
        <f t="shared" si="118"/>
        <v>94.203859903611445</v>
      </c>
      <c r="E284" s="34">
        <f t="shared" si="119"/>
        <v>120.58093403447248</v>
      </c>
      <c r="F284" s="14">
        <f t="shared" si="120"/>
        <v>0.72603365266903919</v>
      </c>
      <c r="G284" s="14">
        <f t="shared" si="111"/>
        <v>-1.5233256820069388E-2</v>
      </c>
      <c r="H284" s="15">
        <f t="shared" si="112"/>
        <v>942.03859903611442</v>
      </c>
      <c r="I284" s="15">
        <f t="shared" si="104"/>
        <v>32.519806480990582</v>
      </c>
      <c r="J284" s="34">
        <f t="shared" si="121"/>
        <v>94.20385471443177</v>
      </c>
      <c r="K284" s="34">
        <f t="shared" si="105"/>
        <v>1.28</v>
      </c>
      <c r="L284" s="34">
        <f t="shared" si="122"/>
        <v>1.2799999294917408</v>
      </c>
      <c r="M284" s="40">
        <f t="shared" si="113"/>
        <v>7.0508259231161219E-8</v>
      </c>
      <c r="N284" s="44">
        <f t="shared" si="106"/>
        <v>1E-4</v>
      </c>
      <c r="O284" s="44">
        <f t="shared" si="114"/>
        <v>7.0508259231161222E-12</v>
      </c>
      <c r="P284" s="14">
        <f t="shared" si="107"/>
        <v>115.06891017793595</v>
      </c>
      <c r="Q284" s="44">
        <f t="shared" si="123"/>
        <v>8.1133085482731138E-10</v>
      </c>
      <c r="R284" s="34">
        <f t="shared" si="124"/>
        <v>94.203854790862252</v>
      </c>
      <c r="S284" s="52">
        <f t="shared" si="108"/>
        <v>-2.2929149455088808E-7</v>
      </c>
      <c r="T284" s="34">
        <f t="shared" si="125"/>
        <v>94.203859674319943</v>
      </c>
      <c r="U284" s="14">
        <f t="shared" si="109"/>
        <v>1.2799999336457548</v>
      </c>
      <c r="V284">
        <f t="shared" si="126"/>
        <v>120.58093413230353</v>
      </c>
      <c r="W284">
        <f t="shared" si="110"/>
        <v>-7.0508259231161222E-12</v>
      </c>
      <c r="X284" s="44">
        <f t="shared" si="127"/>
        <v>2.3213738216746746E-20</v>
      </c>
      <c r="Y284" s="44">
        <f t="shared" si="128"/>
        <v>9.7831048151419964E-8</v>
      </c>
      <c r="Z284">
        <f>Y284/(H284*MPa_to_kPa)</f>
        <v>1.0385036053885672E-13</v>
      </c>
      <c r="AA284" s="43">
        <f t="shared" si="129"/>
        <v>2.7679126463187813E-2</v>
      </c>
    </row>
    <row r="285" spans="1:27">
      <c r="A285" s="74">
        <f t="shared" si="115"/>
        <v>277</v>
      </c>
      <c r="B285" s="40">
        <f t="shared" si="116"/>
        <v>2.7679126463187811</v>
      </c>
      <c r="C285" s="51">
        <f t="shared" si="117"/>
        <v>2.3213738216746746E-18</v>
      </c>
      <c r="D285" s="34">
        <f t="shared" si="118"/>
        <v>94.203859674319943</v>
      </c>
      <c r="E285" s="34">
        <f t="shared" si="119"/>
        <v>120.58093413230353</v>
      </c>
      <c r="F285" s="14">
        <f t="shared" si="120"/>
        <v>0.72603365266903919</v>
      </c>
      <c r="G285" s="14">
        <f t="shared" si="111"/>
        <v>-1.523325686874924E-2</v>
      </c>
      <c r="H285" s="15">
        <f t="shared" si="112"/>
        <v>942.03859674319949</v>
      </c>
      <c r="I285" s="15">
        <f t="shared" si="104"/>
        <v>32.519806401837613</v>
      </c>
      <c r="J285" s="34">
        <f t="shared" si="121"/>
        <v>94.203854790862252</v>
      </c>
      <c r="K285" s="34">
        <f t="shared" si="105"/>
        <v>1.28</v>
      </c>
      <c r="L285" s="34">
        <f t="shared" si="122"/>
        <v>1.2799999336457548</v>
      </c>
      <c r="M285" s="40">
        <f t="shared" si="113"/>
        <v>6.6354245209510054E-8</v>
      </c>
      <c r="N285" s="44">
        <f t="shared" si="106"/>
        <v>1E-4</v>
      </c>
      <c r="O285" s="44">
        <f t="shared" si="114"/>
        <v>6.635424520951006E-12</v>
      </c>
      <c r="P285" s="14">
        <f t="shared" si="107"/>
        <v>115.06891017793595</v>
      </c>
      <c r="Q285" s="44">
        <f t="shared" si="123"/>
        <v>7.6353106819378502E-10</v>
      </c>
      <c r="R285" s="34">
        <f t="shared" si="124"/>
        <v>94.203854862789811</v>
      </c>
      <c r="S285" s="52">
        <f t="shared" si="108"/>
        <v>-2.157827208153328E-7</v>
      </c>
      <c r="T285" s="34">
        <f t="shared" si="125"/>
        <v>94.203859458537224</v>
      </c>
      <c r="U285" s="14">
        <f t="shared" si="109"/>
        <v>1.2799999375550337</v>
      </c>
      <c r="V285">
        <f t="shared" si="126"/>
        <v>120.58093422437082</v>
      </c>
      <c r="W285">
        <f t="shared" si="110"/>
        <v>-6.635424520951006E-12</v>
      </c>
      <c r="X285" s="44">
        <f t="shared" si="127"/>
        <v>2.3213738216746746E-20</v>
      </c>
      <c r="Y285" s="44">
        <f t="shared" si="128"/>
        <v>9.2067296009190613E-8</v>
      </c>
      <c r="Z285">
        <f>Y285/(H285*MPa_to_kPa)</f>
        <v>9.7731978633873568E-14</v>
      </c>
      <c r="AA285" s="43">
        <f t="shared" si="129"/>
        <v>2.7779126463285543E-2</v>
      </c>
    </row>
    <row r="286" spans="1:27">
      <c r="A286" s="74">
        <f t="shared" si="115"/>
        <v>278</v>
      </c>
      <c r="B286" s="40">
        <f t="shared" si="116"/>
        <v>2.7779126463285544</v>
      </c>
      <c r="C286" s="51">
        <f t="shared" si="117"/>
        <v>2.3213738216746746E-18</v>
      </c>
      <c r="D286" s="34">
        <f t="shared" si="118"/>
        <v>94.203859458537224</v>
      </c>
      <c r="E286" s="34">
        <f t="shared" si="119"/>
        <v>120.58093422437082</v>
      </c>
      <c r="F286" s="14">
        <f t="shared" si="120"/>
        <v>0.72603365266903919</v>
      </c>
      <c r="G286" s="14">
        <f t="shared" si="111"/>
        <v>-1.5233256914561105E-2</v>
      </c>
      <c r="H286" s="15">
        <f t="shared" si="112"/>
        <v>942.03859458537215</v>
      </c>
      <c r="I286" s="15">
        <f t="shared" si="104"/>
        <v>32.519806327347965</v>
      </c>
      <c r="J286" s="34">
        <f t="shared" si="121"/>
        <v>94.203854862789811</v>
      </c>
      <c r="K286" s="34">
        <f t="shared" si="105"/>
        <v>1.28</v>
      </c>
      <c r="L286" s="34">
        <f t="shared" si="122"/>
        <v>1.2799999375550337</v>
      </c>
      <c r="M286" s="40">
        <f t="shared" si="113"/>
        <v>6.2444966308916605E-8</v>
      </c>
      <c r="N286" s="44">
        <f t="shared" si="106"/>
        <v>1E-4</v>
      </c>
      <c r="O286" s="44">
        <f t="shared" si="114"/>
        <v>6.2444966308916605E-12</v>
      </c>
      <c r="P286" s="14">
        <f t="shared" si="107"/>
        <v>115.06891017793595</v>
      </c>
      <c r="Q286" s="44">
        <f t="shared" si="123"/>
        <v>7.1854742192649615E-10</v>
      </c>
      <c r="R286" s="34">
        <f t="shared" si="124"/>
        <v>94.20385493047975</v>
      </c>
      <c r="S286" s="52">
        <f t="shared" si="108"/>
        <v>-2.0306982104837367E-7</v>
      </c>
      <c r="T286" s="34">
        <f t="shared" si="125"/>
        <v>94.203859255467407</v>
      </c>
      <c r="U286" s="14">
        <f t="shared" si="109"/>
        <v>1.2799999412339964</v>
      </c>
      <c r="V286">
        <f t="shared" si="126"/>
        <v>120.58093431101395</v>
      </c>
      <c r="W286">
        <f t="shared" si="110"/>
        <v>-6.2444966308916605E-12</v>
      </c>
      <c r="X286" s="44">
        <f t="shared" si="127"/>
        <v>2.3213738216746746E-20</v>
      </c>
      <c r="Y286" s="44">
        <f t="shared" si="128"/>
        <v>8.664312645123573E-8</v>
      </c>
      <c r="Z286">
        <f>Y286/(H286*MPa_to_kPa)</f>
        <v>9.1974072983040302E-14</v>
      </c>
      <c r="AA286" s="43">
        <f t="shared" si="129"/>
        <v>2.7879126463377518E-2</v>
      </c>
    </row>
    <row r="287" spans="1:27">
      <c r="A287" s="74">
        <f t="shared" si="115"/>
        <v>279</v>
      </c>
      <c r="B287" s="40">
        <f t="shared" si="116"/>
        <v>2.7879126463377517</v>
      </c>
      <c r="C287" s="51">
        <f t="shared" si="117"/>
        <v>2.3213738216746746E-18</v>
      </c>
      <c r="D287" s="34">
        <f t="shared" si="118"/>
        <v>94.203859255467407</v>
      </c>
      <c r="E287" s="34">
        <f t="shared" si="119"/>
        <v>120.58093431101395</v>
      </c>
      <c r="F287" s="14">
        <f t="shared" si="120"/>
        <v>0.72603365266903919</v>
      </c>
      <c r="G287" s="14">
        <f t="shared" si="111"/>
        <v>-1.5233256957673949E-2</v>
      </c>
      <c r="H287" s="15">
        <f t="shared" si="112"/>
        <v>942.03859255467398</v>
      </c>
      <c r="I287" s="15">
        <f t="shared" si="104"/>
        <v>32.519806257246898</v>
      </c>
      <c r="J287" s="34">
        <f t="shared" si="121"/>
        <v>94.20385493047975</v>
      </c>
      <c r="K287" s="34">
        <f t="shared" si="105"/>
        <v>1.28</v>
      </c>
      <c r="L287" s="34">
        <f t="shared" si="122"/>
        <v>1.2799999412339964</v>
      </c>
      <c r="M287" s="40">
        <f t="shared" si="113"/>
        <v>5.8766003618870855E-8</v>
      </c>
      <c r="N287" s="44">
        <f t="shared" si="106"/>
        <v>1E-4</v>
      </c>
      <c r="O287" s="44">
        <f t="shared" si="114"/>
        <v>5.8766003618870859E-12</v>
      </c>
      <c r="P287" s="14">
        <f t="shared" si="107"/>
        <v>115.06891017793595</v>
      </c>
      <c r="Q287" s="44">
        <f t="shared" si="123"/>
        <v>6.76213999193611E-10</v>
      </c>
      <c r="R287" s="34">
        <f t="shared" si="124"/>
        <v>94.203854994181711</v>
      </c>
      <c r="S287" s="52">
        <f t="shared" si="108"/>
        <v>-1.9110590521983503E-7</v>
      </c>
      <c r="T287" s="34">
        <f t="shared" si="125"/>
        <v>94.203859064361495</v>
      </c>
      <c r="U287" s="14">
        <f t="shared" si="109"/>
        <v>1.2799999446962123</v>
      </c>
      <c r="V287">
        <f t="shared" si="126"/>
        <v>120.58093439255249</v>
      </c>
      <c r="W287">
        <f t="shared" si="110"/>
        <v>-5.876600361887085E-12</v>
      </c>
      <c r="X287" s="44">
        <f t="shared" si="127"/>
        <v>2.3213739024540313E-20</v>
      </c>
      <c r="Y287" s="44">
        <f t="shared" si="128"/>
        <v>8.1538544804971025E-8</v>
      </c>
      <c r="Z287">
        <f>Y287/(H287*MPa_to_kPa)</f>
        <v>8.6555418694525186E-14</v>
      </c>
      <c r="AA287" s="43">
        <f t="shared" si="129"/>
        <v>2.7979126463464073E-2</v>
      </c>
    </row>
    <row r="288" spans="1:27">
      <c r="A288" s="74">
        <f t="shared" si="115"/>
        <v>280</v>
      </c>
      <c r="B288" s="40">
        <f t="shared" si="116"/>
        <v>2.7979126463464072</v>
      </c>
      <c r="C288" s="51">
        <f t="shared" si="117"/>
        <v>2.3213739024540313E-18</v>
      </c>
      <c r="D288" s="34">
        <f t="shared" si="118"/>
        <v>94.203859064361495</v>
      </c>
      <c r="E288" s="34">
        <f t="shared" si="119"/>
        <v>120.58093439255249</v>
      </c>
      <c r="F288" s="14">
        <f t="shared" si="120"/>
        <v>0.72603365266903919</v>
      </c>
      <c r="G288" s="14">
        <f t="shared" si="111"/>
        <v>-1.523325699824679E-2</v>
      </c>
      <c r="H288" s="15">
        <f t="shared" si="112"/>
        <v>942.03859064361495</v>
      </c>
      <c r="I288" s="15">
        <f t="shared" si="104"/>
        <v>32.519806191275848</v>
      </c>
      <c r="J288" s="34">
        <f t="shared" si="121"/>
        <v>94.203854994181711</v>
      </c>
      <c r="K288" s="34">
        <f t="shared" si="105"/>
        <v>1.28</v>
      </c>
      <c r="L288" s="34">
        <f t="shared" si="122"/>
        <v>1.2799999446962123</v>
      </c>
      <c r="M288" s="40">
        <f t="shared" si="113"/>
        <v>5.5303787771521229E-8</v>
      </c>
      <c r="N288" s="44">
        <f t="shared" si="106"/>
        <v>1E-4</v>
      </c>
      <c r="O288" s="44">
        <f t="shared" si="114"/>
        <v>5.5303787771521234E-12</v>
      </c>
      <c r="P288" s="14">
        <f t="shared" si="107"/>
        <v>115.06891017793595</v>
      </c>
      <c r="Q288" s="44">
        <f t="shared" si="123"/>
        <v>6.3637465875808098E-10</v>
      </c>
      <c r="R288" s="34">
        <f t="shared" si="124"/>
        <v>94.203855054130671</v>
      </c>
      <c r="S288" s="52">
        <f t="shared" si="108"/>
        <v>-1.7984684599733217E-7</v>
      </c>
      <c r="T288" s="34">
        <f t="shared" si="125"/>
        <v>94.203858884514645</v>
      </c>
      <c r="U288" s="14">
        <f t="shared" si="109"/>
        <v>1.2799999479544508</v>
      </c>
      <c r="V288">
        <f t="shared" si="126"/>
        <v>120.58093446928717</v>
      </c>
      <c r="W288">
        <f t="shared" si="110"/>
        <v>-5.5303787771521226E-12</v>
      </c>
      <c r="X288" s="44">
        <f t="shared" si="127"/>
        <v>2.321373983233388E-20</v>
      </c>
      <c r="Y288" s="44">
        <f t="shared" si="128"/>
        <v>7.6734679055334709E-8</v>
      </c>
      <c r="Z288">
        <f>Y288/(H288*MPa_to_kPa)</f>
        <v>8.1455982607791483E-14</v>
      </c>
      <c r="AA288" s="43">
        <f t="shared" si="129"/>
        <v>2.8079126463545528E-2</v>
      </c>
    </row>
    <row r="289" spans="1:27">
      <c r="A289" s="74">
        <f t="shared" si="115"/>
        <v>281</v>
      </c>
      <c r="B289" s="40">
        <f t="shared" si="116"/>
        <v>2.807912646354553</v>
      </c>
      <c r="C289" s="51">
        <f t="shared" si="117"/>
        <v>2.321373983233388E-18</v>
      </c>
      <c r="D289" s="34">
        <f t="shared" si="118"/>
        <v>94.203858884514645</v>
      </c>
      <c r="E289" s="34">
        <f t="shared" si="119"/>
        <v>120.58093446928717</v>
      </c>
      <c r="F289" s="14">
        <f t="shared" si="120"/>
        <v>0.72603365266903919</v>
      </c>
      <c r="G289" s="14">
        <f t="shared" si="111"/>
        <v>-1.5233257036429269E-2</v>
      </c>
      <c r="H289" s="15">
        <f t="shared" si="112"/>
        <v>942.03858884514648</v>
      </c>
      <c r="I289" s="15">
        <f t="shared" si="104"/>
        <v>32.519806129191508</v>
      </c>
      <c r="J289" s="34">
        <f t="shared" si="121"/>
        <v>94.203855054130671</v>
      </c>
      <c r="K289" s="34">
        <f t="shared" si="105"/>
        <v>1.28</v>
      </c>
      <c r="L289" s="34">
        <f t="shared" si="122"/>
        <v>1.2799999479544508</v>
      </c>
      <c r="M289" s="40">
        <f t="shared" si="113"/>
        <v>5.2045549203683095E-8</v>
      </c>
      <c r="N289" s="44">
        <f t="shared" si="106"/>
        <v>1E-4</v>
      </c>
      <c r="O289" s="44">
        <f t="shared" si="114"/>
        <v>5.2045549203683101E-12</v>
      </c>
      <c r="P289" s="14">
        <f t="shared" si="107"/>
        <v>115.06891017793595</v>
      </c>
      <c r="Q289" s="44">
        <f t="shared" si="123"/>
        <v>5.988824626479956E-10</v>
      </c>
      <c r="R289" s="34">
        <f t="shared" si="124"/>
        <v>94.203855110547707</v>
      </c>
      <c r="S289" s="52">
        <f t="shared" si="108"/>
        <v>-1.6925111699910719E-7</v>
      </c>
      <c r="T289" s="34">
        <f t="shared" si="125"/>
        <v>94.203858715263522</v>
      </c>
      <c r="U289" s="14">
        <f t="shared" si="109"/>
        <v>1.2799999510207289</v>
      </c>
      <c r="V289">
        <f t="shared" si="126"/>
        <v>120.58093454150098</v>
      </c>
      <c r="W289">
        <f t="shared" si="110"/>
        <v>-5.2045549203683101E-12</v>
      </c>
      <c r="X289" s="44">
        <f t="shared" si="127"/>
        <v>2.321373983233388E-20</v>
      </c>
      <c r="Y289" s="44">
        <f t="shared" si="128"/>
        <v>7.2213808266496926E-8</v>
      </c>
      <c r="Z289">
        <f>Y289/(H289*MPa_to_kPa)</f>
        <v>7.6656953464108603E-14</v>
      </c>
      <c r="AA289" s="43">
        <f t="shared" si="129"/>
        <v>2.8179126463622185E-2</v>
      </c>
    </row>
    <row r="290" spans="1:27">
      <c r="A290" s="74">
        <f t="shared" si="115"/>
        <v>282</v>
      </c>
      <c r="B290" s="40">
        <f t="shared" si="116"/>
        <v>2.8179126463622186</v>
      </c>
      <c r="C290" s="51">
        <f t="shared" si="117"/>
        <v>2.321373983233388E-18</v>
      </c>
      <c r="D290" s="34">
        <f t="shared" si="118"/>
        <v>94.203858715263522</v>
      </c>
      <c r="E290" s="34">
        <f t="shared" si="119"/>
        <v>120.58093454150098</v>
      </c>
      <c r="F290" s="14">
        <f t="shared" si="120"/>
        <v>0.72603365266903919</v>
      </c>
      <c r="G290" s="14">
        <f t="shared" si="111"/>
        <v>-1.5233257072362217E-2</v>
      </c>
      <c r="H290" s="15">
        <f t="shared" si="112"/>
        <v>942.03858715263527</v>
      </c>
      <c r="I290" s="15">
        <f t="shared" si="104"/>
        <v>32.519806070764886</v>
      </c>
      <c r="J290" s="34">
        <f t="shared" si="121"/>
        <v>94.203855110547707</v>
      </c>
      <c r="K290" s="34">
        <f t="shared" si="105"/>
        <v>1.28</v>
      </c>
      <c r="L290" s="34">
        <f t="shared" si="122"/>
        <v>1.2799999510207289</v>
      </c>
      <c r="M290" s="40">
        <f t="shared" si="113"/>
        <v>4.8979271083382514E-8</v>
      </c>
      <c r="N290" s="44">
        <f t="shared" si="106"/>
        <v>1E-4</v>
      </c>
      <c r="O290" s="44">
        <f t="shared" si="114"/>
        <v>4.8979271083382514E-12</v>
      </c>
      <c r="P290" s="14">
        <f t="shared" si="107"/>
        <v>115.06891017793595</v>
      </c>
      <c r="Q290" s="44">
        <f t="shared" si="123"/>
        <v>5.6359913448745177E-10</v>
      </c>
      <c r="R290" s="34">
        <f t="shared" si="124"/>
        <v>94.203855163640924</v>
      </c>
      <c r="S290" s="52">
        <f t="shared" si="108"/>
        <v>-1.5927963971190218E-7</v>
      </c>
      <c r="T290" s="34">
        <f t="shared" si="125"/>
        <v>94.203858555983885</v>
      </c>
      <c r="U290" s="14">
        <f t="shared" si="109"/>
        <v>1.2799999539063565</v>
      </c>
      <c r="V290">
        <f t="shared" si="126"/>
        <v>120.5809346094603</v>
      </c>
      <c r="W290">
        <f t="shared" si="110"/>
        <v>-4.8979271083382514E-12</v>
      </c>
      <c r="X290" s="44">
        <f t="shared" si="127"/>
        <v>2.321373983233388E-20</v>
      </c>
      <c r="Y290" s="44">
        <f t="shared" si="128"/>
        <v>6.7959319949295605E-8</v>
      </c>
      <c r="Z290">
        <f>Y290/(H290*MPa_to_kPa)</f>
        <v>7.2140696650979527E-14</v>
      </c>
      <c r="AA290" s="43">
        <f t="shared" si="129"/>
        <v>2.8279126463694324E-2</v>
      </c>
    </row>
    <row r="291" spans="1:27">
      <c r="A291" s="74">
        <f t="shared" si="115"/>
        <v>283</v>
      </c>
      <c r="B291" s="40">
        <f t="shared" si="116"/>
        <v>2.8279126463694326</v>
      </c>
      <c r="C291" s="51">
        <f t="shared" si="117"/>
        <v>2.321373983233388E-18</v>
      </c>
      <c r="D291" s="34">
        <f t="shared" si="118"/>
        <v>94.203858555983885</v>
      </c>
      <c r="E291" s="34">
        <f t="shared" si="119"/>
        <v>120.5809346094603</v>
      </c>
      <c r="F291" s="14">
        <f t="shared" si="120"/>
        <v>0.72603365266903919</v>
      </c>
      <c r="G291" s="14">
        <f t="shared" si="111"/>
        <v>-1.5233257106178165E-2</v>
      </c>
      <c r="H291" s="15">
        <f t="shared" si="112"/>
        <v>942.03858555983891</v>
      </c>
      <c r="I291" s="15">
        <f t="shared" si="104"/>
        <v>32.519806015780475</v>
      </c>
      <c r="J291" s="34">
        <f t="shared" si="121"/>
        <v>94.203855163640924</v>
      </c>
      <c r="K291" s="34">
        <f t="shared" si="105"/>
        <v>1.28</v>
      </c>
      <c r="L291" s="34">
        <f t="shared" si="122"/>
        <v>1.2799999539063565</v>
      </c>
      <c r="M291" s="40">
        <f t="shared" si="113"/>
        <v>4.609364356866763E-8</v>
      </c>
      <c r="N291" s="44">
        <f t="shared" si="106"/>
        <v>1E-4</v>
      </c>
      <c r="O291" s="44">
        <f t="shared" si="114"/>
        <v>4.6093643568667637E-12</v>
      </c>
      <c r="P291" s="14">
        <f t="shared" si="107"/>
        <v>115.06891017793595</v>
      </c>
      <c r="Q291" s="44">
        <f t="shared" si="123"/>
        <v>5.3039453315768111E-10</v>
      </c>
      <c r="R291" s="34">
        <f t="shared" si="124"/>
        <v>94.203855213606147</v>
      </c>
      <c r="S291" s="52">
        <f t="shared" si="108"/>
        <v>-1.4989563474135987E-7</v>
      </c>
      <c r="T291" s="34">
        <f t="shared" si="125"/>
        <v>94.203858406088244</v>
      </c>
      <c r="U291" s="14">
        <f t="shared" si="109"/>
        <v>1.2799999566219769</v>
      </c>
      <c r="V291">
        <f t="shared" si="126"/>
        <v>120.5809346734158</v>
      </c>
      <c r="W291">
        <f t="shared" si="110"/>
        <v>-4.6093643568667637E-12</v>
      </c>
      <c r="X291" s="44">
        <f t="shared" si="127"/>
        <v>2.321373983233388E-20</v>
      </c>
      <c r="Y291" s="44">
        <f t="shared" si="128"/>
        <v>6.3955496898415731E-8</v>
      </c>
      <c r="Z291">
        <f>Y291/(H291*MPa_to_kPa)</f>
        <v>6.7890527923978795E-14</v>
      </c>
      <c r="AA291" s="43">
        <f t="shared" si="129"/>
        <v>2.8379126463762214E-2</v>
      </c>
    </row>
    <row r="292" spans="1:27">
      <c r="A292" s="74">
        <f t="shared" si="115"/>
        <v>284</v>
      </c>
      <c r="B292" s="40">
        <f t="shared" si="116"/>
        <v>2.8379126463762212</v>
      </c>
      <c r="C292" s="51">
        <f t="shared" si="117"/>
        <v>2.321373983233388E-18</v>
      </c>
      <c r="D292" s="34">
        <f t="shared" si="118"/>
        <v>94.203858406088244</v>
      </c>
      <c r="E292" s="34">
        <f t="shared" si="119"/>
        <v>120.5809346734158</v>
      </c>
      <c r="F292" s="14">
        <f t="shared" si="120"/>
        <v>0.72603365266903919</v>
      </c>
      <c r="G292" s="14">
        <f t="shared" si="111"/>
        <v>-1.5233257138001837E-2</v>
      </c>
      <c r="H292" s="15">
        <f t="shared" si="112"/>
        <v>942.0385840608825</v>
      </c>
      <c r="I292" s="15">
        <f t="shared" si="104"/>
        <v>32.519805964035491</v>
      </c>
      <c r="J292" s="34">
        <f t="shared" si="121"/>
        <v>94.203855213606147</v>
      </c>
      <c r="K292" s="34">
        <f t="shared" si="105"/>
        <v>1.28</v>
      </c>
      <c r="L292" s="34">
        <f t="shared" si="122"/>
        <v>1.2799999566219769</v>
      </c>
      <c r="M292" s="40">
        <f t="shared" si="113"/>
        <v>4.3378023173445968E-8</v>
      </c>
      <c r="N292" s="44">
        <f t="shared" si="106"/>
        <v>1E-4</v>
      </c>
      <c r="O292" s="44">
        <f t="shared" si="114"/>
        <v>4.337802317344597E-12</v>
      </c>
      <c r="P292" s="14">
        <f t="shared" si="107"/>
        <v>115.06891017793595</v>
      </c>
      <c r="Q292" s="44">
        <f t="shared" si="123"/>
        <v>4.9914618522416785E-10</v>
      </c>
      <c r="R292" s="34">
        <f t="shared" si="124"/>
        <v>94.203855260627648</v>
      </c>
      <c r="S292" s="52">
        <f t="shared" si="108"/>
        <v>-1.4106448967038978E-7</v>
      </c>
      <c r="T292" s="34">
        <f t="shared" si="125"/>
        <v>94.203858265023754</v>
      </c>
      <c r="U292" s="14">
        <f t="shared" si="109"/>
        <v>1.2799999591776052</v>
      </c>
      <c r="V292">
        <f t="shared" si="126"/>
        <v>120.58093473360331</v>
      </c>
      <c r="W292">
        <f t="shared" si="110"/>
        <v>-4.3378023173445962E-12</v>
      </c>
      <c r="X292" s="44">
        <f t="shared" si="127"/>
        <v>2.3213740640127447E-20</v>
      </c>
      <c r="Y292" s="44">
        <f t="shared" si="128"/>
        <v>6.018751719238935E-8</v>
      </c>
      <c r="Z292">
        <f>Y292/(H292*MPa_to_kPa)</f>
        <v>6.3890713406808321E-14</v>
      </c>
      <c r="AA292" s="43">
        <f t="shared" si="129"/>
        <v>2.8479126463826103E-2</v>
      </c>
    </row>
    <row r="293" spans="1:27">
      <c r="A293" s="74">
        <f t="shared" si="115"/>
        <v>285</v>
      </c>
      <c r="B293" s="40">
        <f t="shared" si="116"/>
        <v>2.8479126463826101</v>
      </c>
      <c r="C293" s="51">
        <f t="shared" si="117"/>
        <v>2.3213740640127447E-18</v>
      </c>
      <c r="D293" s="34">
        <f t="shared" si="118"/>
        <v>94.203858265023754</v>
      </c>
      <c r="E293" s="34">
        <f t="shared" si="119"/>
        <v>120.58093473360331</v>
      </c>
      <c r="F293" s="14">
        <f t="shared" si="120"/>
        <v>0.72603365266903919</v>
      </c>
      <c r="G293" s="14">
        <f t="shared" si="111"/>
        <v>-1.5233257167950608E-2</v>
      </c>
      <c r="H293" s="15">
        <f t="shared" si="112"/>
        <v>942.03858265023757</v>
      </c>
      <c r="I293" s="15">
        <f t="shared" si="104"/>
        <v>32.519805915339084</v>
      </c>
      <c r="J293" s="34">
        <f t="shared" si="121"/>
        <v>94.203855260627648</v>
      </c>
      <c r="K293" s="34">
        <f t="shared" si="105"/>
        <v>1.28</v>
      </c>
      <c r="L293" s="34">
        <f t="shared" si="122"/>
        <v>1.2799999591776052</v>
      </c>
      <c r="M293" s="40">
        <f t="shared" si="113"/>
        <v>4.0822394797856987E-8</v>
      </c>
      <c r="N293" s="44">
        <f t="shared" si="106"/>
        <v>1E-4</v>
      </c>
      <c r="O293" s="44">
        <f t="shared" si="114"/>
        <v>4.0822394797856986E-12</v>
      </c>
      <c r="P293" s="14">
        <f t="shared" si="107"/>
        <v>115.06891017793595</v>
      </c>
      <c r="Q293" s="44">
        <f t="shared" si="123"/>
        <v>4.697388480242845E-10</v>
      </c>
      <c r="R293" s="34">
        <f t="shared" si="124"/>
        <v>94.203855304878871</v>
      </c>
      <c r="S293" s="52">
        <f t="shared" si="108"/>
        <v>-1.327536355825657E-7</v>
      </c>
      <c r="T293" s="34">
        <f t="shared" si="125"/>
        <v>94.203858132270113</v>
      </c>
      <c r="U293" s="14">
        <f t="shared" si="109"/>
        <v>1.2799999615826685</v>
      </c>
      <c r="V293">
        <f t="shared" si="126"/>
        <v>120.5809347902449</v>
      </c>
      <c r="W293">
        <f t="shared" si="110"/>
        <v>-4.0822394797856986E-12</v>
      </c>
      <c r="X293" s="44">
        <f t="shared" si="127"/>
        <v>2.3213740640127447E-20</v>
      </c>
      <c r="Y293" s="44">
        <f t="shared" si="128"/>
        <v>5.6641582091288001E-8</v>
      </c>
      <c r="Z293">
        <f>Y293/(H293*MPa_to_kPa)</f>
        <v>6.0126605358283954E-14</v>
      </c>
      <c r="AA293" s="43">
        <f t="shared" si="129"/>
        <v>2.8579126463886228E-2</v>
      </c>
    </row>
    <row r="294" spans="1:27">
      <c r="A294" s="74">
        <f t="shared" si="115"/>
        <v>286</v>
      </c>
      <c r="B294" s="40">
        <f t="shared" si="116"/>
        <v>2.8579126463886229</v>
      </c>
      <c r="C294" s="51">
        <f t="shared" si="117"/>
        <v>2.3213740640127447E-18</v>
      </c>
      <c r="D294" s="34">
        <f t="shared" si="118"/>
        <v>94.203858132270113</v>
      </c>
      <c r="E294" s="34">
        <f t="shared" si="119"/>
        <v>120.5809347902449</v>
      </c>
      <c r="F294" s="14">
        <f t="shared" si="120"/>
        <v>0.72603365266903919</v>
      </c>
      <c r="G294" s="14">
        <f t="shared" si="111"/>
        <v>-1.523325719613494E-2</v>
      </c>
      <c r="H294" s="15">
        <f t="shared" si="112"/>
        <v>942.03858132270113</v>
      </c>
      <c r="I294" s="15">
        <f t="shared" si="104"/>
        <v>32.519805869511629</v>
      </c>
      <c r="J294" s="34">
        <f t="shared" si="121"/>
        <v>94.203855304878871</v>
      </c>
      <c r="K294" s="34">
        <f t="shared" si="105"/>
        <v>1.28</v>
      </c>
      <c r="L294" s="34">
        <f t="shared" si="122"/>
        <v>1.2799999615826685</v>
      </c>
      <c r="M294" s="40">
        <f t="shared" si="113"/>
        <v>3.8417331538198596E-8</v>
      </c>
      <c r="N294" s="44">
        <f t="shared" si="106"/>
        <v>1E-4</v>
      </c>
      <c r="O294" s="44">
        <f t="shared" si="114"/>
        <v>3.8417331538198597E-12</v>
      </c>
      <c r="P294" s="14">
        <f t="shared" si="107"/>
        <v>115.06891017793595</v>
      </c>
      <c r="Q294" s="44">
        <f t="shared" si="123"/>
        <v>4.4206404720449604E-10</v>
      </c>
      <c r="R294" s="34">
        <f t="shared" si="124"/>
        <v>94.203855346523</v>
      </c>
      <c r="S294" s="52">
        <f t="shared" si="108"/>
        <v>-1.249324163646885E-7</v>
      </c>
      <c r="T294" s="34">
        <f t="shared" si="125"/>
        <v>94.203858007337701</v>
      </c>
      <c r="U294" s="14">
        <f t="shared" si="109"/>
        <v>1.2799999638460362</v>
      </c>
      <c r="V294">
        <f t="shared" si="126"/>
        <v>120.58093484354939</v>
      </c>
      <c r="W294">
        <f t="shared" si="110"/>
        <v>-3.8417331538198597E-12</v>
      </c>
      <c r="X294" s="44">
        <f t="shared" si="127"/>
        <v>2.3213740640127447E-20</v>
      </c>
      <c r="Y294" s="44">
        <f t="shared" si="128"/>
        <v>5.330448971108126E-8</v>
      </c>
      <c r="Z294">
        <f>Y294/(H294*MPa_to_kPa)</f>
        <v>5.6584189615925587E-14</v>
      </c>
      <c r="AA294" s="43">
        <f t="shared" si="129"/>
        <v>2.867912646394281E-2</v>
      </c>
    </row>
    <row r="295" spans="1:27">
      <c r="A295" s="74">
        <f t="shared" si="115"/>
        <v>287</v>
      </c>
      <c r="B295" s="40">
        <f t="shared" si="116"/>
        <v>2.8679126463942812</v>
      </c>
      <c r="C295" s="51">
        <f t="shared" si="117"/>
        <v>2.3213740640127447E-18</v>
      </c>
      <c r="D295" s="34">
        <f t="shared" si="118"/>
        <v>94.203858007337701</v>
      </c>
      <c r="E295" s="34">
        <f t="shared" si="119"/>
        <v>120.58093484354939</v>
      </c>
      <c r="F295" s="14">
        <f t="shared" si="120"/>
        <v>0.72603365266903919</v>
      </c>
      <c r="G295" s="14">
        <f t="shared" si="111"/>
        <v>-1.5233257222658782E-2</v>
      </c>
      <c r="H295" s="15">
        <f t="shared" si="112"/>
        <v>942.03858007337703</v>
      </c>
      <c r="I295" s="15">
        <f t="shared" si="104"/>
        <v>32.519805826384122</v>
      </c>
      <c r="J295" s="34">
        <f t="shared" si="121"/>
        <v>94.203855346523</v>
      </c>
      <c r="K295" s="34">
        <f t="shared" si="105"/>
        <v>1.28</v>
      </c>
      <c r="L295" s="34">
        <f t="shared" si="122"/>
        <v>1.2799999638460362</v>
      </c>
      <c r="M295" s="40">
        <f t="shared" si="113"/>
        <v>3.6153963822727064E-8</v>
      </c>
      <c r="N295" s="44">
        <f t="shared" si="106"/>
        <v>1E-4</v>
      </c>
      <c r="O295" s="44">
        <f t="shared" si="114"/>
        <v>3.6153963822727065E-12</v>
      </c>
      <c r="P295" s="14">
        <f t="shared" si="107"/>
        <v>115.06891017793595</v>
      </c>
      <c r="Q295" s="44">
        <f t="shared" si="123"/>
        <v>4.1601972156937263E-10</v>
      </c>
      <c r="R295" s="34">
        <f t="shared" si="124"/>
        <v>94.203855385713652</v>
      </c>
      <c r="S295" s="52">
        <f t="shared" si="108"/>
        <v>-1.1757198833692005E-7</v>
      </c>
      <c r="T295" s="34">
        <f t="shared" si="125"/>
        <v>94.203857889765715</v>
      </c>
      <c r="U295" s="14">
        <f t="shared" si="109"/>
        <v>1.2799999659760573</v>
      </c>
      <c r="V295">
        <f t="shared" si="126"/>
        <v>120.58093489371345</v>
      </c>
      <c r="W295">
        <f t="shared" si="110"/>
        <v>-3.6153963822727065E-12</v>
      </c>
      <c r="X295" s="44">
        <f t="shared" si="127"/>
        <v>2.3213740640127447E-20</v>
      </c>
      <c r="Y295" s="44">
        <f t="shared" si="128"/>
        <v>5.0164061349278199E-8</v>
      </c>
      <c r="Z295">
        <f>Y295/(H295*MPa_to_kPa)</f>
        <v>5.3250538152451073E-14</v>
      </c>
      <c r="AA295" s="43">
        <f t="shared" si="129"/>
        <v>2.8779126463996062E-2</v>
      </c>
    </row>
    <row r="296" spans="1:27">
      <c r="A296" s="74">
        <f t="shared" si="115"/>
        <v>288</v>
      </c>
      <c r="B296" s="40">
        <f t="shared" si="116"/>
        <v>2.8779126463996061</v>
      </c>
      <c r="C296" s="51">
        <f t="shared" si="117"/>
        <v>2.3213740640127447E-18</v>
      </c>
      <c r="D296" s="34">
        <f t="shared" si="118"/>
        <v>94.203857889765715</v>
      </c>
      <c r="E296" s="34">
        <f t="shared" si="119"/>
        <v>120.58093489371345</v>
      </c>
      <c r="F296" s="14">
        <f t="shared" si="120"/>
        <v>0.72603365266903919</v>
      </c>
      <c r="G296" s="14">
        <f t="shared" si="111"/>
        <v>-1.5233257247619966E-2</v>
      </c>
      <c r="H296" s="15">
        <f t="shared" si="112"/>
        <v>942.0385788976572</v>
      </c>
      <c r="I296" s="15">
        <f t="shared" si="104"/>
        <v>32.51980578579748</v>
      </c>
      <c r="J296" s="34">
        <f t="shared" si="121"/>
        <v>94.203855385713652</v>
      </c>
      <c r="K296" s="34">
        <f t="shared" si="105"/>
        <v>1.28</v>
      </c>
      <c r="L296" s="34">
        <f t="shared" si="122"/>
        <v>1.2799999659760573</v>
      </c>
      <c r="M296" s="40">
        <f t="shared" si="113"/>
        <v>3.4023942774297211E-8</v>
      </c>
      <c r="N296" s="44">
        <f t="shared" si="106"/>
        <v>1E-4</v>
      </c>
      <c r="O296" s="44">
        <f t="shared" si="114"/>
        <v>3.4023942774297211E-12</v>
      </c>
      <c r="P296" s="14">
        <f t="shared" si="107"/>
        <v>115.06891017793595</v>
      </c>
      <c r="Q296" s="44">
        <f t="shared" si="123"/>
        <v>3.9150980149948387E-10</v>
      </c>
      <c r="R296" s="34">
        <f t="shared" si="124"/>
        <v>94.203855422595382</v>
      </c>
      <c r="S296" s="52">
        <f t="shared" si="108"/>
        <v>-1.1064520110872328E-7</v>
      </c>
      <c r="T296" s="34">
        <f t="shared" si="125"/>
        <v>94.203857779120511</v>
      </c>
      <c r="U296" s="14">
        <f t="shared" si="109"/>
        <v>1.2799999679805871</v>
      </c>
      <c r="V296">
        <f t="shared" si="126"/>
        <v>120.58093494092203</v>
      </c>
      <c r="W296">
        <f t="shared" si="110"/>
        <v>-3.4023942774297207E-12</v>
      </c>
      <c r="X296" s="44">
        <f t="shared" si="127"/>
        <v>2.321374104402423E-20</v>
      </c>
      <c r="Y296" s="44">
        <f t="shared" si="128"/>
        <v>4.7208587261593493E-8</v>
      </c>
      <c r="Z296">
        <f>Y296/(H296*MPa_to_kPa)</f>
        <v>5.0113220752419124E-14</v>
      </c>
      <c r="AA296" s="43">
        <f t="shared" si="129"/>
        <v>2.8879126464046175E-2</v>
      </c>
    </row>
    <row r="297" spans="1:27">
      <c r="A297" s="74">
        <f t="shared" si="115"/>
        <v>289</v>
      </c>
      <c r="B297" s="40">
        <f t="shared" si="116"/>
        <v>2.8879126464046174</v>
      </c>
      <c r="C297" s="51">
        <f t="shared" si="117"/>
        <v>2.321374104402423E-18</v>
      </c>
      <c r="D297" s="34">
        <f t="shared" si="118"/>
        <v>94.203857779120511</v>
      </c>
      <c r="E297" s="34">
        <f t="shared" si="119"/>
        <v>120.58093494092203</v>
      </c>
      <c r="F297" s="14">
        <f t="shared" si="120"/>
        <v>0.72603365266903919</v>
      </c>
      <c r="G297" s="14">
        <f t="shared" si="111"/>
        <v>-1.5233257271110554E-2</v>
      </c>
      <c r="H297" s="15">
        <f t="shared" si="112"/>
        <v>942.03857779120517</v>
      </c>
      <c r="I297" s="15">
        <f t="shared" si="104"/>
        <v>32.519805747602014</v>
      </c>
      <c r="J297" s="34">
        <f t="shared" si="121"/>
        <v>94.203855422595382</v>
      </c>
      <c r="K297" s="34">
        <f t="shared" si="105"/>
        <v>1.28</v>
      </c>
      <c r="L297" s="34">
        <f t="shared" si="122"/>
        <v>1.2799999679805871</v>
      </c>
      <c r="M297" s="40">
        <f t="shared" si="113"/>
        <v>3.2019412898875999E-8</v>
      </c>
      <c r="N297" s="44">
        <f t="shared" si="106"/>
        <v>1E-4</v>
      </c>
      <c r="O297" s="44">
        <f t="shared" si="114"/>
        <v>3.2019412898875998E-12</v>
      </c>
      <c r="P297" s="14">
        <f t="shared" si="107"/>
        <v>115.06891017793595</v>
      </c>
      <c r="Q297" s="44">
        <f t="shared" si="123"/>
        <v>3.6844389468110058E-10</v>
      </c>
      <c r="R297" s="34">
        <f t="shared" si="124"/>
        <v>94.203855457304215</v>
      </c>
      <c r="S297" s="52">
        <f t="shared" si="108"/>
        <v>-1.0412650876237098E-7</v>
      </c>
      <c r="T297" s="34">
        <f t="shared" si="125"/>
        <v>94.203857674993998</v>
      </c>
      <c r="U297" s="14">
        <f t="shared" si="109"/>
        <v>1.2799999698670201</v>
      </c>
      <c r="V297">
        <f t="shared" si="126"/>
        <v>120.58093498534937</v>
      </c>
      <c r="W297">
        <f t="shared" si="110"/>
        <v>-3.2019412898875998E-12</v>
      </c>
      <c r="X297" s="44">
        <f t="shared" si="127"/>
        <v>2.321374104402423E-20</v>
      </c>
      <c r="Y297" s="44">
        <f t="shared" si="128"/>
        <v>4.4427338252717163E-8</v>
      </c>
      <c r="Z297">
        <f>Y297/(H297*MPa_to_kPa)</f>
        <v>4.7160848080007298E-14</v>
      </c>
      <c r="AA297" s="43">
        <f t="shared" si="129"/>
        <v>2.8979126464093334E-2</v>
      </c>
    </row>
    <row r="298" spans="1:27">
      <c r="A298" s="74">
        <f t="shared" si="115"/>
        <v>290</v>
      </c>
      <c r="B298" s="40">
        <f t="shared" si="116"/>
        <v>2.8979126464093334</v>
      </c>
      <c r="C298" s="51">
        <f t="shared" si="117"/>
        <v>2.321374104402423E-18</v>
      </c>
      <c r="D298" s="34">
        <f t="shared" si="118"/>
        <v>94.203857674993998</v>
      </c>
      <c r="E298" s="34">
        <f t="shared" si="119"/>
        <v>120.58093498534937</v>
      </c>
      <c r="F298" s="14">
        <f t="shared" si="120"/>
        <v>0.72603365266903919</v>
      </c>
      <c r="G298" s="14">
        <f t="shared" si="111"/>
        <v>-1.5233257293217188E-2</v>
      </c>
      <c r="H298" s="15">
        <f t="shared" si="112"/>
        <v>942.03857674993992</v>
      </c>
      <c r="I298" s="15">
        <f t="shared" si="104"/>
        <v>32.519805711656836</v>
      </c>
      <c r="J298" s="34">
        <f t="shared" si="121"/>
        <v>94.203855457304215</v>
      </c>
      <c r="K298" s="34">
        <f t="shared" si="105"/>
        <v>1.28</v>
      </c>
      <c r="L298" s="34">
        <f t="shared" si="122"/>
        <v>1.2799999698670201</v>
      </c>
      <c r="M298" s="40">
        <f t="shared" si="113"/>
        <v>3.0132979889074818E-8</v>
      </c>
      <c r="N298" s="44">
        <f t="shared" si="106"/>
        <v>1E-4</v>
      </c>
      <c r="O298" s="44">
        <f t="shared" si="114"/>
        <v>3.0132979889074819E-12</v>
      </c>
      <c r="P298" s="14">
        <f t="shared" si="107"/>
        <v>115.06891017793595</v>
      </c>
      <c r="Q298" s="44">
        <f t="shared" si="123"/>
        <v>3.4673691562495004E-10</v>
      </c>
      <c r="R298" s="34">
        <f t="shared" si="124"/>
        <v>94.203855489968163</v>
      </c>
      <c r="S298" s="52">
        <f t="shared" si="108"/>
        <v>-9.7991865150597583E-8</v>
      </c>
      <c r="T298" s="34">
        <f t="shared" si="125"/>
        <v>94.20385757700214</v>
      </c>
      <c r="U298" s="14">
        <f t="shared" si="109"/>
        <v>1.2799999716423129</v>
      </c>
      <c r="V298">
        <f t="shared" si="126"/>
        <v>120.58093502715923</v>
      </c>
      <c r="W298">
        <f t="shared" si="110"/>
        <v>-3.0132979889074815E-12</v>
      </c>
      <c r="X298" s="44">
        <f t="shared" si="127"/>
        <v>2.3213741447921014E-20</v>
      </c>
      <c r="Y298" s="44">
        <f t="shared" si="128"/>
        <v>4.1809855133578822E-8</v>
      </c>
      <c r="Z298">
        <f>Y298/(H298*MPa_to_kPa)</f>
        <v>4.4382317418278155E-14</v>
      </c>
      <c r="AA298" s="43">
        <f t="shared" si="129"/>
        <v>2.9079126464137718E-2</v>
      </c>
    </row>
    <row r="299" spans="1:27">
      <c r="A299" s="74">
        <f t="shared" si="115"/>
        <v>291</v>
      </c>
      <c r="B299" s="40">
        <f t="shared" si="116"/>
        <v>2.9079126464137719</v>
      </c>
      <c r="C299" s="51">
        <f t="shared" si="117"/>
        <v>2.3213741447921014E-18</v>
      </c>
      <c r="D299" s="34">
        <f t="shared" si="118"/>
        <v>94.20385757700214</v>
      </c>
      <c r="E299" s="34">
        <f t="shared" si="119"/>
        <v>120.58093502715923</v>
      </c>
      <c r="F299" s="14">
        <f t="shared" si="120"/>
        <v>0.72603365266903919</v>
      </c>
      <c r="G299" s="14">
        <f t="shared" si="111"/>
        <v>-1.5233257314021403E-2</v>
      </c>
      <c r="H299" s="15">
        <f t="shared" si="112"/>
        <v>942.03857577002134</v>
      </c>
      <c r="I299" s="15">
        <f t="shared" si="104"/>
        <v>32.519805677829389</v>
      </c>
      <c r="J299" s="34">
        <f t="shared" si="121"/>
        <v>94.203855489968163</v>
      </c>
      <c r="K299" s="34">
        <f t="shared" si="105"/>
        <v>1.28</v>
      </c>
      <c r="L299" s="34">
        <f t="shared" si="122"/>
        <v>1.2799999716423129</v>
      </c>
      <c r="M299" s="40">
        <f t="shared" si="113"/>
        <v>2.8357687087421368E-8</v>
      </c>
      <c r="N299" s="44">
        <f t="shared" si="106"/>
        <v>1E-4</v>
      </c>
      <c r="O299" s="44">
        <f t="shared" si="114"/>
        <v>2.8357687087421369E-12</v>
      </c>
      <c r="P299" s="14">
        <f t="shared" si="107"/>
        <v>115.06891017793595</v>
      </c>
      <c r="Q299" s="44">
        <f t="shared" si="123"/>
        <v>3.2630881483165037E-10</v>
      </c>
      <c r="R299" s="34">
        <f t="shared" si="124"/>
        <v>94.203855520707705</v>
      </c>
      <c r="S299" s="52">
        <f t="shared" si="108"/>
        <v>-9.2218647355563444E-8</v>
      </c>
      <c r="T299" s="34">
        <f t="shared" si="125"/>
        <v>94.203857484783498</v>
      </c>
      <c r="U299" s="14">
        <f t="shared" si="109"/>
        <v>1.2799999733130139</v>
      </c>
      <c r="V299">
        <f t="shared" si="126"/>
        <v>120.58093506650583</v>
      </c>
      <c r="W299">
        <f t="shared" si="110"/>
        <v>-2.8357687087421365E-12</v>
      </c>
      <c r="X299" s="44">
        <f t="shared" si="127"/>
        <v>2.3213741851817797E-20</v>
      </c>
      <c r="Y299" s="44">
        <f t="shared" si="128"/>
        <v>3.9346602420664567E-8</v>
      </c>
      <c r="Z299">
        <f>Y299/(H299*MPa_to_kPa)</f>
        <v>4.176750658910406E-14</v>
      </c>
      <c r="AA299" s="43">
        <f t="shared" si="129"/>
        <v>2.9179126464179486E-2</v>
      </c>
    </row>
    <row r="300" spans="1:27">
      <c r="A300" s="74">
        <f t="shared" si="115"/>
        <v>292</v>
      </c>
      <c r="B300" s="40">
        <f t="shared" si="116"/>
        <v>2.9179126464179488</v>
      </c>
      <c r="C300" s="51">
        <f t="shared" si="117"/>
        <v>2.3213741851817797E-18</v>
      </c>
      <c r="D300" s="34">
        <f t="shared" si="118"/>
        <v>94.203857484783498</v>
      </c>
      <c r="E300" s="34">
        <f t="shared" si="119"/>
        <v>120.58093506650583</v>
      </c>
      <c r="F300" s="14">
        <f t="shared" si="120"/>
        <v>0.72603365266903919</v>
      </c>
      <c r="G300" s="14">
        <f t="shared" si="111"/>
        <v>-1.5233257333599932E-2</v>
      </c>
      <c r="H300" s="15">
        <f t="shared" si="112"/>
        <v>942.03857484783498</v>
      </c>
      <c r="I300" s="15">
        <f t="shared" si="104"/>
        <v>32.519805645994893</v>
      </c>
      <c r="J300" s="34">
        <f t="shared" si="121"/>
        <v>94.203855520707705</v>
      </c>
      <c r="K300" s="34">
        <f t="shared" si="105"/>
        <v>1.28</v>
      </c>
      <c r="L300" s="34">
        <f t="shared" si="122"/>
        <v>1.2799999733130139</v>
      </c>
      <c r="M300" s="40">
        <f t="shared" si="113"/>
        <v>2.6686986176471805E-8</v>
      </c>
      <c r="N300" s="44">
        <f t="shared" si="106"/>
        <v>1E-4</v>
      </c>
      <c r="O300" s="44">
        <f t="shared" si="114"/>
        <v>2.6686986176471808E-12</v>
      </c>
      <c r="P300" s="14">
        <f t="shared" si="107"/>
        <v>115.06891017793595</v>
      </c>
      <c r="Q300" s="44">
        <f t="shared" si="123"/>
        <v>3.070842415260253E-10</v>
      </c>
      <c r="R300" s="34">
        <f t="shared" si="124"/>
        <v>94.203855549636216</v>
      </c>
      <c r="S300" s="52">
        <f t="shared" si="108"/>
        <v>-8.678556037362156E-8</v>
      </c>
      <c r="T300" s="34">
        <f t="shared" si="125"/>
        <v>94.203857397997936</v>
      </c>
      <c r="U300" s="14">
        <f t="shared" si="109"/>
        <v>1.2799999748852851</v>
      </c>
      <c r="V300">
        <f t="shared" si="126"/>
        <v>120.58093510353433</v>
      </c>
      <c r="W300">
        <f t="shared" si="110"/>
        <v>-2.6686986176471808E-12</v>
      </c>
      <c r="X300" s="44">
        <f t="shared" si="127"/>
        <v>2.3213741851817797E-20</v>
      </c>
      <c r="Y300" s="44">
        <f t="shared" si="128"/>
        <v>3.7028499377811386E-8</v>
      </c>
      <c r="Z300">
        <f>Y300/(H300*MPa_to_kPa)</f>
        <v>3.930677614108584E-14</v>
      </c>
      <c r="AA300" s="43">
        <f t="shared" si="129"/>
        <v>2.9279126464218794E-2</v>
      </c>
    </row>
    <row r="301" spans="1:27">
      <c r="A301" s="74">
        <f t="shared" si="115"/>
        <v>293</v>
      </c>
      <c r="B301" s="40">
        <f t="shared" si="116"/>
        <v>2.9279126464218796</v>
      </c>
      <c r="C301" s="51">
        <f t="shared" si="117"/>
        <v>2.3213741851817797E-18</v>
      </c>
      <c r="D301" s="34">
        <f t="shared" si="118"/>
        <v>94.203857397997936</v>
      </c>
      <c r="E301" s="34">
        <f t="shared" si="119"/>
        <v>120.58093510353433</v>
      </c>
      <c r="F301" s="14">
        <f t="shared" si="120"/>
        <v>0.72603365266903919</v>
      </c>
      <c r="G301" s="14">
        <f t="shared" si="111"/>
        <v>-1.5233257352024987E-2</v>
      </c>
      <c r="H301" s="15">
        <f t="shared" si="112"/>
        <v>942.03857397997933</v>
      </c>
      <c r="I301" s="15">
        <f t="shared" si="104"/>
        <v>32.519805616035931</v>
      </c>
      <c r="J301" s="34">
        <f t="shared" si="121"/>
        <v>94.203855549636216</v>
      </c>
      <c r="K301" s="34">
        <f t="shared" si="105"/>
        <v>1.28</v>
      </c>
      <c r="L301" s="34">
        <f t="shared" si="122"/>
        <v>1.2799999748852851</v>
      </c>
      <c r="M301" s="40">
        <f t="shared" si="113"/>
        <v>2.511471497435025E-8</v>
      </c>
      <c r="N301" s="44">
        <f t="shared" si="106"/>
        <v>1E-4</v>
      </c>
      <c r="O301" s="44">
        <f t="shared" si="114"/>
        <v>2.5114714974350253E-12</v>
      </c>
      <c r="P301" s="14">
        <f t="shared" si="107"/>
        <v>115.06891017793595</v>
      </c>
      <c r="Q301" s="44">
        <f t="shared" si="123"/>
        <v>2.8899228815279719E-10</v>
      </c>
      <c r="R301" s="34">
        <f t="shared" si="124"/>
        <v>94.20385557686042</v>
      </c>
      <c r="S301" s="52">
        <f t="shared" si="108"/>
        <v>-8.1672564906801709E-8</v>
      </c>
      <c r="T301" s="34">
        <f t="shared" si="125"/>
        <v>94.203857316325369</v>
      </c>
      <c r="U301" s="14">
        <f t="shared" si="109"/>
        <v>1.2799999763649259</v>
      </c>
      <c r="V301">
        <f t="shared" si="126"/>
        <v>120.58093513838132</v>
      </c>
      <c r="W301">
        <f t="shared" si="110"/>
        <v>-2.5114714974350257E-12</v>
      </c>
      <c r="X301" s="44">
        <f t="shared" si="127"/>
        <v>2.3213741447921014E-20</v>
      </c>
      <c r="Y301" s="44">
        <f t="shared" si="128"/>
        <v>3.4846991070480726E-8</v>
      </c>
      <c r="Z301">
        <f>Y301/(H301*MPa_to_kPa)</f>
        <v>3.6991044775647703E-14</v>
      </c>
      <c r="AA301" s="43">
        <f t="shared" si="129"/>
        <v>2.9379126464255785E-2</v>
      </c>
    </row>
    <row r="302" spans="1:27">
      <c r="A302" s="74">
        <f t="shared" si="115"/>
        <v>294</v>
      </c>
      <c r="B302" s="40">
        <f t="shared" si="116"/>
        <v>2.9379126464255787</v>
      </c>
      <c r="C302" s="51">
        <f t="shared" si="117"/>
        <v>2.3213741447921014E-18</v>
      </c>
      <c r="D302" s="34">
        <f t="shared" si="118"/>
        <v>94.203857316325369</v>
      </c>
      <c r="E302" s="34">
        <f t="shared" si="119"/>
        <v>120.58093513838132</v>
      </c>
      <c r="F302" s="14">
        <f t="shared" si="120"/>
        <v>0.72603365266903919</v>
      </c>
      <c r="G302" s="14">
        <f t="shared" si="111"/>
        <v>-1.5233257369364525E-2</v>
      </c>
      <c r="H302" s="15">
        <f t="shared" si="112"/>
        <v>942.03857316325366</v>
      </c>
      <c r="I302" s="15">
        <f t="shared" si="104"/>
        <v>32.519805587842015</v>
      </c>
      <c r="J302" s="34">
        <f t="shared" si="121"/>
        <v>94.20385557686042</v>
      </c>
      <c r="K302" s="34">
        <f t="shared" si="105"/>
        <v>1.28</v>
      </c>
      <c r="L302" s="34">
        <f t="shared" si="122"/>
        <v>1.2799999763649259</v>
      </c>
      <c r="M302" s="40">
        <f t="shared" si="113"/>
        <v>2.3635074120065269E-8</v>
      </c>
      <c r="N302" s="44">
        <f t="shared" si="106"/>
        <v>1E-4</v>
      </c>
      <c r="O302" s="44">
        <f t="shared" si="114"/>
        <v>2.363507412006527E-12</v>
      </c>
      <c r="P302" s="14">
        <f t="shared" si="107"/>
        <v>115.06891017793595</v>
      </c>
      <c r="Q302" s="44">
        <f t="shared" si="123"/>
        <v>2.7196622209706488E-10</v>
      </c>
      <c r="R302" s="34">
        <f t="shared" si="124"/>
        <v>94.203855602480687</v>
      </c>
      <c r="S302" s="52">
        <f t="shared" si="108"/>
        <v>-7.686080154387588E-8</v>
      </c>
      <c r="T302" s="34">
        <f t="shared" si="125"/>
        <v>94.203857239464568</v>
      </c>
      <c r="U302" s="14">
        <f t="shared" si="109"/>
        <v>1.2799999777573929</v>
      </c>
      <c r="V302">
        <f t="shared" si="126"/>
        <v>120.58093517117527</v>
      </c>
      <c r="W302">
        <f t="shared" si="110"/>
        <v>-2.363507412006527E-12</v>
      </c>
      <c r="X302" s="44">
        <f t="shared" si="127"/>
        <v>2.3213741447921014E-20</v>
      </c>
      <c r="Y302" s="44">
        <f t="shared" si="128"/>
        <v>3.2793948889775493E-8</v>
      </c>
      <c r="Z302">
        <f>Y302/(H302*MPa_to_kPa)</f>
        <v>3.4811683750546763E-14</v>
      </c>
      <c r="AA302" s="43">
        <f t="shared" si="129"/>
        <v>2.9479126464290597E-2</v>
      </c>
    </row>
    <row r="303" spans="1:27">
      <c r="A303" s="74">
        <f t="shared" si="115"/>
        <v>295</v>
      </c>
      <c r="B303" s="40">
        <f t="shared" si="116"/>
        <v>2.9479126464290597</v>
      </c>
      <c r="C303" s="51">
        <f t="shared" si="117"/>
        <v>2.3213741447921014E-18</v>
      </c>
      <c r="D303" s="34">
        <f t="shared" si="118"/>
        <v>94.203857239464568</v>
      </c>
      <c r="E303" s="34">
        <f t="shared" si="119"/>
        <v>120.58093517117527</v>
      </c>
      <c r="F303" s="14">
        <f t="shared" si="120"/>
        <v>0.72603365266903919</v>
      </c>
      <c r="G303" s="14">
        <f t="shared" si="111"/>
        <v>-1.5233257385682498E-2</v>
      </c>
      <c r="H303" s="15">
        <f t="shared" si="112"/>
        <v>942.03857239464571</v>
      </c>
      <c r="I303" s="15">
        <f t="shared" si="104"/>
        <v>32.519805561309148</v>
      </c>
      <c r="J303" s="34">
        <f t="shared" si="121"/>
        <v>94.203855602480687</v>
      </c>
      <c r="K303" s="34">
        <f t="shared" si="105"/>
        <v>1.28</v>
      </c>
      <c r="L303" s="34">
        <f t="shared" si="122"/>
        <v>1.2799999777573929</v>
      </c>
      <c r="M303" s="40">
        <f t="shared" si="113"/>
        <v>2.2242607089495436E-8</v>
      </c>
      <c r="N303" s="44">
        <f t="shared" si="106"/>
        <v>1E-4</v>
      </c>
      <c r="O303" s="44">
        <f t="shared" si="114"/>
        <v>2.2242607089495438E-12</v>
      </c>
      <c r="P303" s="14">
        <f t="shared" si="107"/>
        <v>115.06891017793595</v>
      </c>
      <c r="Q303" s="44">
        <f t="shared" si="123"/>
        <v>2.5594325573042718E-10</v>
      </c>
      <c r="R303" s="34">
        <f t="shared" si="124"/>
        <v>94.203855626591533</v>
      </c>
      <c r="S303" s="52">
        <f t="shared" si="108"/>
        <v>-7.2332525772698806E-8</v>
      </c>
      <c r="T303" s="34">
        <f t="shared" si="125"/>
        <v>94.203857167132043</v>
      </c>
      <c r="U303" s="14">
        <f t="shared" si="109"/>
        <v>1.2799999790678225</v>
      </c>
      <c r="V303">
        <f t="shared" si="126"/>
        <v>120.58093520203715</v>
      </c>
      <c r="W303">
        <f t="shared" si="110"/>
        <v>-2.2242607089495438E-12</v>
      </c>
      <c r="X303" s="44">
        <f t="shared" si="127"/>
        <v>2.3213741447921014E-20</v>
      </c>
      <c r="Y303" s="44">
        <f t="shared" si="128"/>
        <v>3.0861883715260774E-8</v>
      </c>
      <c r="Z303">
        <f>Y303/(H303*MPa_to_kPa)</f>
        <v>3.2760743158117616E-14</v>
      </c>
      <c r="AA303" s="43">
        <f t="shared" si="129"/>
        <v>2.9579126464323358E-2</v>
      </c>
    </row>
    <row r="304" spans="1:27">
      <c r="A304" s="74">
        <f t="shared" si="115"/>
        <v>296</v>
      </c>
      <c r="B304" s="40">
        <f t="shared" si="116"/>
        <v>2.957912646432336</v>
      </c>
      <c r="C304" s="51">
        <f t="shared" si="117"/>
        <v>2.3213741447921014E-18</v>
      </c>
      <c r="D304" s="34">
        <f t="shared" si="118"/>
        <v>94.203857167132043</v>
      </c>
      <c r="E304" s="34">
        <f t="shared" si="119"/>
        <v>120.58093520203715</v>
      </c>
      <c r="F304" s="14">
        <f t="shared" si="120"/>
        <v>0.72603365266903919</v>
      </c>
      <c r="G304" s="14">
        <f t="shared" si="111"/>
        <v>-1.5233257401039094E-2</v>
      </c>
      <c r="H304" s="15">
        <f t="shared" si="112"/>
        <v>942.03857167132048</v>
      </c>
      <c r="I304" s="15">
        <f t="shared" si="104"/>
        <v>32.519805536339476</v>
      </c>
      <c r="J304" s="34">
        <f t="shared" si="121"/>
        <v>94.203855626591533</v>
      </c>
      <c r="K304" s="34">
        <f t="shared" si="105"/>
        <v>1.28</v>
      </c>
      <c r="L304" s="34">
        <f t="shared" si="122"/>
        <v>1.2799999790678225</v>
      </c>
      <c r="M304" s="40">
        <f t="shared" si="113"/>
        <v>2.0932177546839625E-8</v>
      </c>
      <c r="N304" s="44">
        <f t="shared" si="106"/>
        <v>1E-4</v>
      </c>
      <c r="O304" s="44">
        <f t="shared" si="114"/>
        <v>2.0932177546839625E-12</v>
      </c>
      <c r="P304" s="14">
        <f t="shared" si="107"/>
        <v>115.06891017793595</v>
      </c>
      <c r="Q304" s="44">
        <f t="shared" si="123"/>
        <v>2.4086428579658966E-10</v>
      </c>
      <c r="R304" s="34">
        <f t="shared" si="124"/>
        <v>94.203855649281877</v>
      </c>
      <c r="S304" s="52">
        <f t="shared" si="108"/>
        <v>-6.8071034327535616E-8</v>
      </c>
      <c r="T304" s="34">
        <f t="shared" si="125"/>
        <v>94.203857099061011</v>
      </c>
      <c r="U304" s="14">
        <f t="shared" si="109"/>
        <v>1.2799999803010476</v>
      </c>
      <c r="V304">
        <f t="shared" si="126"/>
        <v>120.58093523108079</v>
      </c>
      <c r="W304">
        <f t="shared" si="110"/>
        <v>-2.0932177546839629E-12</v>
      </c>
      <c r="X304" s="44">
        <f t="shared" si="127"/>
        <v>2.321374104402423E-20</v>
      </c>
      <c r="Y304" s="44">
        <f t="shared" si="128"/>
        <v>2.9043633276160108E-8</v>
      </c>
      <c r="Z304">
        <f>Y304/(H304*MPa_to_kPa)</f>
        <v>3.0830620050548738E-14</v>
      </c>
      <c r="AA304" s="43">
        <f t="shared" si="129"/>
        <v>2.9679126464354187E-2</v>
      </c>
    </row>
    <row r="305" spans="1:27">
      <c r="A305" s="74">
        <f t="shared" si="115"/>
        <v>297</v>
      </c>
      <c r="B305" s="40">
        <f t="shared" si="116"/>
        <v>2.9679126464354186</v>
      </c>
      <c r="C305" s="51">
        <f t="shared" si="117"/>
        <v>2.321374104402423E-18</v>
      </c>
      <c r="D305" s="34">
        <f t="shared" si="118"/>
        <v>94.203857099061011</v>
      </c>
      <c r="E305" s="34">
        <f t="shared" si="119"/>
        <v>120.58093523108079</v>
      </c>
      <c r="F305" s="14">
        <f t="shared" si="120"/>
        <v>0.72603365266903919</v>
      </c>
      <c r="G305" s="14">
        <f t="shared" si="111"/>
        <v>-1.5233257415490951E-2</v>
      </c>
      <c r="H305" s="15">
        <f t="shared" si="112"/>
        <v>942.03857099061008</v>
      </c>
      <c r="I305" s="15">
        <f t="shared" si="104"/>
        <v>32.51980551284089</v>
      </c>
      <c r="J305" s="34">
        <f t="shared" si="121"/>
        <v>94.203855649281877</v>
      </c>
      <c r="K305" s="34">
        <f t="shared" si="105"/>
        <v>1.28</v>
      </c>
      <c r="L305" s="34">
        <f t="shared" si="122"/>
        <v>1.2799999803010476</v>
      </c>
      <c r="M305" s="40">
        <f t="shared" si="113"/>
        <v>1.9698952469227038E-8</v>
      </c>
      <c r="N305" s="44">
        <f t="shared" si="106"/>
        <v>1E-4</v>
      </c>
      <c r="O305" s="44">
        <f t="shared" si="114"/>
        <v>1.9698952469227039E-12</v>
      </c>
      <c r="P305" s="14">
        <f t="shared" si="107"/>
        <v>115.06891017793595</v>
      </c>
      <c r="Q305" s="44">
        <f t="shared" si="123"/>
        <v>2.2667369922809156E-10</v>
      </c>
      <c r="R305" s="34">
        <f t="shared" si="124"/>
        <v>94.20385567063542</v>
      </c>
      <c r="S305" s="52">
        <f t="shared" si="108"/>
        <v>-6.4060610310596018E-8</v>
      </c>
      <c r="T305" s="34">
        <f t="shared" si="125"/>
        <v>94.203857035000397</v>
      </c>
      <c r="U305" s="14">
        <f t="shared" si="109"/>
        <v>1.279999981461617</v>
      </c>
      <c r="V305">
        <f t="shared" si="126"/>
        <v>120.58093525841332</v>
      </c>
      <c r="W305">
        <f t="shared" si="110"/>
        <v>-1.9698952469227043E-12</v>
      </c>
      <c r="X305" s="44">
        <f t="shared" si="127"/>
        <v>2.3213740640127447E-20</v>
      </c>
      <c r="Y305" s="44">
        <f t="shared" si="128"/>
        <v>2.7332532681612065E-8</v>
      </c>
      <c r="Z305">
        <f>Y305/(H305*MPa_to_kPa)</f>
        <v>2.9014239462477917E-14</v>
      </c>
      <c r="AA305" s="43">
        <f t="shared" si="129"/>
        <v>2.9779126464383202E-2</v>
      </c>
    </row>
    <row r="306" spans="1:27">
      <c r="A306" s="74">
        <f t="shared" si="115"/>
        <v>298</v>
      </c>
      <c r="B306" s="40">
        <f t="shared" si="116"/>
        <v>2.9779126464383201</v>
      </c>
      <c r="C306" s="51">
        <f t="shared" si="117"/>
        <v>2.3213740640127447E-18</v>
      </c>
      <c r="D306" s="34">
        <f t="shared" si="118"/>
        <v>94.203857035000397</v>
      </c>
      <c r="E306" s="34">
        <f t="shared" si="119"/>
        <v>120.58093525841332</v>
      </c>
      <c r="F306" s="14">
        <f t="shared" si="120"/>
        <v>0.72603365266903919</v>
      </c>
      <c r="G306" s="14">
        <f t="shared" si="111"/>
        <v>-1.5233257429091372E-2</v>
      </c>
      <c r="H306" s="15">
        <f t="shared" si="112"/>
        <v>942.03857035000397</v>
      </c>
      <c r="I306" s="15">
        <f t="shared" si="104"/>
        <v>32.519805490726739</v>
      </c>
      <c r="J306" s="34">
        <f t="shared" si="121"/>
        <v>94.20385567063542</v>
      </c>
      <c r="K306" s="34">
        <f t="shared" si="105"/>
        <v>1.28</v>
      </c>
      <c r="L306" s="34">
        <f t="shared" si="122"/>
        <v>1.279999981461617</v>
      </c>
      <c r="M306" s="40">
        <f t="shared" si="113"/>
        <v>1.853838305088118E-8</v>
      </c>
      <c r="N306" s="44">
        <f t="shared" si="106"/>
        <v>1E-4</v>
      </c>
      <c r="O306" s="44">
        <f t="shared" si="114"/>
        <v>1.8538383050881179E-12</v>
      </c>
      <c r="P306" s="14">
        <f t="shared" si="107"/>
        <v>115.06891017793595</v>
      </c>
      <c r="Q306" s="44">
        <f t="shared" si="123"/>
        <v>2.1331915341260166E-10</v>
      </c>
      <c r="R306" s="34">
        <f t="shared" si="124"/>
        <v>94.203855690730904</v>
      </c>
      <c r="S306" s="52">
        <f t="shared" si="108"/>
        <v>-6.0286461092724134E-8</v>
      </c>
      <c r="T306" s="34">
        <f t="shared" si="125"/>
        <v>94.203856974713929</v>
      </c>
      <c r="U306" s="14">
        <f t="shared" si="109"/>
        <v>1.2799999825538111</v>
      </c>
      <c r="V306">
        <f t="shared" si="126"/>
        <v>120.58093528413555</v>
      </c>
      <c r="W306">
        <f t="shared" si="110"/>
        <v>-1.8538383050881179E-12</v>
      </c>
      <c r="X306" s="44">
        <f t="shared" si="127"/>
        <v>2.3213740640127447E-20</v>
      </c>
      <c r="Y306" s="44">
        <f t="shared" si="128"/>
        <v>2.572222967955895E-8</v>
      </c>
      <c r="Z306">
        <f>Y306/(H306*MPa_to_kPa)</f>
        <v>2.730485830320317E-14</v>
      </c>
      <c r="AA306" s="43">
        <f t="shared" si="129"/>
        <v>2.9879126464410505E-2</v>
      </c>
    </row>
    <row r="307" spans="1:27">
      <c r="A307" s="74">
        <f t="shared" si="115"/>
        <v>299</v>
      </c>
      <c r="B307" s="40">
        <f t="shared" si="116"/>
        <v>2.9879126464410506</v>
      </c>
      <c r="C307" s="51">
        <f t="shared" si="117"/>
        <v>2.3213740640127447E-18</v>
      </c>
      <c r="D307" s="34">
        <f t="shared" si="118"/>
        <v>94.203856974713929</v>
      </c>
      <c r="E307" s="34">
        <f t="shared" si="119"/>
        <v>120.58093528413555</v>
      </c>
      <c r="F307" s="14">
        <f t="shared" si="120"/>
        <v>0.72603365266903919</v>
      </c>
      <c r="G307" s="14">
        <f t="shared" si="111"/>
        <v>-1.5233257441890521E-2</v>
      </c>
      <c r="H307" s="15">
        <f t="shared" si="112"/>
        <v>942.03856974713926</v>
      </c>
      <c r="I307" s="15">
        <f t="shared" si="104"/>
        <v>32.519805469915447</v>
      </c>
      <c r="J307" s="34">
        <f t="shared" si="121"/>
        <v>94.203855690730904</v>
      </c>
      <c r="K307" s="34">
        <f t="shared" si="105"/>
        <v>1.28</v>
      </c>
      <c r="L307" s="34">
        <f t="shared" si="122"/>
        <v>1.2799999825538111</v>
      </c>
      <c r="M307" s="40">
        <f t="shared" si="113"/>
        <v>1.7446188937952911E-8</v>
      </c>
      <c r="N307" s="44">
        <f t="shared" si="106"/>
        <v>1E-4</v>
      </c>
      <c r="O307" s="44">
        <f t="shared" si="114"/>
        <v>1.7446188937952912E-12</v>
      </c>
      <c r="P307" s="14">
        <f t="shared" si="107"/>
        <v>115.06891017793595</v>
      </c>
      <c r="Q307" s="44">
        <f t="shared" si="123"/>
        <v>2.0075139478486034E-10</v>
      </c>
      <c r="R307" s="34">
        <f t="shared" si="124"/>
        <v>94.203855709642468</v>
      </c>
      <c r="S307" s="52">
        <f t="shared" si="108"/>
        <v>-5.6734667045361944E-8</v>
      </c>
      <c r="T307" s="34">
        <f t="shared" si="125"/>
        <v>94.203856917979266</v>
      </c>
      <c r="U307" s="14">
        <f t="shared" si="109"/>
        <v>1.2799999835816582</v>
      </c>
      <c r="V307">
        <f t="shared" si="126"/>
        <v>120.58093530834235</v>
      </c>
      <c r="W307">
        <f t="shared" si="110"/>
        <v>-1.7446188937952912E-12</v>
      </c>
      <c r="X307" s="44">
        <f t="shared" si="127"/>
        <v>2.3213740640127447E-20</v>
      </c>
      <c r="Y307" s="44">
        <f t="shared" si="128"/>
        <v>2.4206798343584524E-8</v>
      </c>
      <c r="Z307">
        <f>Y307/(H307*MPa_to_kPa)</f>
        <v>2.5696186038414628E-14</v>
      </c>
      <c r="AA307" s="43">
        <f t="shared" si="129"/>
        <v>2.9979126464436203E-2</v>
      </c>
    </row>
    <row r="308" spans="1:27">
      <c r="A308" s="74">
        <f t="shared" si="115"/>
        <v>300</v>
      </c>
      <c r="B308" s="40">
        <f t="shared" si="116"/>
        <v>2.9979126464436203</v>
      </c>
      <c r="C308" s="51">
        <f t="shared" si="117"/>
        <v>2.3213740640127447E-18</v>
      </c>
      <c r="D308" s="34">
        <f t="shared" si="118"/>
        <v>94.203856917979266</v>
      </c>
      <c r="E308" s="34">
        <f t="shared" si="119"/>
        <v>120.58093530834235</v>
      </c>
      <c r="F308" s="14">
        <f t="shared" si="120"/>
        <v>0.72603365266903919</v>
      </c>
      <c r="G308" s="14">
        <f t="shared" si="111"/>
        <v>-1.5233257453935604E-2</v>
      </c>
      <c r="H308" s="15">
        <f t="shared" si="112"/>
        <v>942.03856917979272</v>
      </c>
      <c r="I308" s="15">
        <f t="shared" si="104"/>
        <v>32.51980545033026</v>
      </c>
      <c r="J308" s="34">
        <f t="shared" si="121"/>
        <v>94.203855709642468</v>
      </c>
      <c r="K308" s="34">
        <f t="shared" si="105"/>
        <v>1.28</v>
      </c>
      <c r="L308" s="34">
        <f t="shared" si="122"/>
        <v>1.2799999835816582</v>
      </c>
      <c r="M308" s="40">
        <f t="shared" si="113"/>
        <v>1.6418341797219682E-8</v>
      </c>
      <c r="N308" s="44">
        <f t="shared" si="106"/>
        <v>1E-4</v>
      </c>
      <c r="O308" s="44">
        <f t="shared" si="114"/>
        <v>1.6418341797219683E-12</v>
      </c>
      <c r="P308" s="14">
        <f t="shared" si="107"/>
        <v>115.06891017793595</v>
      </c>
      <c r="Q308" s="44">
        <f t="shared" si="123"/>
        <v>1.8892406975349231E-10</v>
      </c>
      <c r="R308" s="34">
        <f t="shared" si="124"/>
        <v>94.20385572743983</v>
      </c>
      <c r="S308" s="52">
        <f t="shared" si="108"/>
        <v>-5.3392128106260978E-8</v>
      </c>
      <c r="T308" s="34">
        <f t="shared" si="125"/>
        <v>94.203856864587138</v>
      </c>
      <c r="U308" s="14">
        <f t="shared" si="109"/>
        <v>1.2799999845489494</v>
      </c>
      <c r="V308">
        <f t="shared" si="126"/>
        <v>120.58093533112297</v>
      </c>
      <c r="W308">
        <f t="shared" si="110"/>
        <v>-1.6418341797219685E-12</v>
      </c>
      <c r="X308" s="44">
        <f t="shared" si="127"/>
        <v>2.3213740438179055E-20</v>
      </c>
      <c r="Y308" s="44">
        <f t="shared" si="128"/>
        <v>2.2780625386076281E-8</v>
      </c>
      <c r="Z308">
        <f>Y308/(H308*MPa_to_kPa)</f>
        <v>2.4182264008479769E-14</v>
      </c>
      <c r="AA308" s="43">
        <f t="shared" si="129"/>
        <v>3.0079126464460385E-2</v>
      </c>
    </row>
    <row r="309" spans="1:27">
      <c r="A309" s="74">
        <f t="shared" si="115"/>
        <v>301</v>
      </c>
      <c r="B309" s="40">
        <f t="shared" si="116"/>
        <v>3.0079126464460386</v>
      </c>
      <c r="C309" s="51">
        <f t="shared" si="117"/>
        <v>2.3213740438179055E-18</v>
      </c>
      <c r="D309" s="34">
        <f t="shared" si="118"/>
        <v>94.203856864587138</v>
      </c>
      <c r="E309" s="34">
        <f t="shared" si="119"/>
        <v>120.58093533112297</v>
      </c>
      <c r="F309" s="14">
        <f t="shared" si="120"/>
        <v>0.72603365266903919</v>
      </c>
      <c r="G309" s="14">
        <f t="shared" si="111"/>
        <v>-1.5233257465271049E-2</v>
      </c>
      <c r="H309" s="15">
        <f t="shared" si="112"/>
        <v>942.03856864587146</v>
      </c>
      <c r="I309" s="15">
        <f t="shared" si="104"/>
        <v>32.519805431898931</v>
      </c>
      <c r="J309" s="34">
        <f t="shared" si="121"/>
        <v>94.20385572743983</v>
      </c>
      <c r="K309" s="34">
        <f t="shared" si="105"/>
        <v>1.28</v>
      </c>
      <c r="L309" s="34">
        <f t="shared" si="122"/>
        <v>1.2799999845489494</v>
      </c>
      <c r="M309" s="40">
        <f t="shared" si="113"/>
        <v>1.5451050661141608E-8</v>
      </c>
      <c r="N309" s="44">
        <f t="shared" si="106"/>
        <v>1E-4</v>
      </c>
      <c r="O309" s="44">
        <f t="shared" si="114"/>
        <v>1.5451050661141608E-12</v>
      </c>
      <c r="P309" s="14">
        <f t="shared" si="107"/>
        <v>115.06891017793595</v>
      </c>
      <c r="Q309" s="44">
        <f t="shared" si="123"/>
        <v>1.7779355606816415E-10</v>
      </c>
      <c r="R309" s="34">
        <f t="shared" si="124"/>
        <v>94.203855744188672</v>
      </c>
      <c r="S309" s="52">
        <f t="shared" si="108"/>
        <v>-5.0246516121873844E-8</v>
      </c>
      <c r="T309" s="34">
        <f t="shared" si="125"/>
        <v>94.203856814340625</v>
      </c>
      <c r="U309" s="14">
        <f t="shared" si="109"/>
        <v>1.2799999854592523</v>
      </c>
      <c r="V309">
        <f t="shared" si="126"/>
        <v>120.58093535256148</v>
      </c>
      <c r="W309">
        <f t="shared" si="110"/>
        <v>-1.5451050661141608E-12</v>
      </c>
      <c r="X309" s="44">
        <f t="shared" si="127"/>
        <v>2.3213740438179055E-20</v>
      </c>
      <c r="Y309" s="44">
        <f t="shared" si="128"/>
        <v>2.1438509634208458E-8</v>
      </c>
      <c r="Z309">
        <f>Y309/(H309*MPa_to_kPa)</f>
        <v>2.2757571024958282E-14</v>
      </c>
      <c r="AA309" s="43">
        <f t="shared" si="129"/>
        <v>3.0179126464483143E-2</v>
      </c>
    </row>
    <row r="310" spans="1:27">
      <c r="A310" s="74">
        <f t="shared" si="115"/>
        <v>302</v>
      </c>
      <c r="B310" s="40">
        <f t="shared" si="116"/>
        <v>3.0179126464483144</v>
      </c>
      <c r="C310" s="51">
        <f t="shared" si="117"/>
        <v>2.3213740438179055E-18</v>
      </c>
      <c r="D310" s="34">
        <f t="shared" si="118"/>
        <v>94.203856814340625</v>
      </c>
      <c r="E310" s="34">
        <f t="shared" si="119"/>
        <v>120.58093535256148</v>
      </c>
      <c r="F310" s="14">
        <f t="shared" si="120"/>
        <v>0.72603365266903919</v>
      </c>
      <c r="G310" s="14">
        <f t="shared" si="111"/>
        <v>-1.5233257475938662E-2</v>
      </c>
      <c r="H310" s="15">
        <f t="shared" si="112"/>
        <v>942.03856814340622</v>
      </c>
      <c r="I310" s="15">
        <f t="shared" si="104"/>
        <v>32.519805414553495</v>
      </c>
      <c r="J310" s="34">
        <f t="shared" si="121"/>
        <v>94.203855744188672</v>
      </c>
      <c r="K310" s="34">
        <f t="shared" si="105"/>
        <v>1.28</v>
      </c>
      <c r="L310" s="34">
        <f t="shared" si="122"/>
        <v>1.2799999854592523</v>
      </c>
      <c r="M310" s="40">
        <f t="shared" si="113"/>
        <v>1.4540747717006752E-8</v>
      </c>
      <c r="N310" s="44">
        <f t="shared" si="106"/>
        <v>1E-4</v>
      </c>
      <c r="O310" s="44">
        <f t="shared" si="114"/>
        <v>1.4540747717006752E-12</v>
      </c>
      <c r="P310" s="14">
        <f t="shared" si="107"/>
        <v>115.06891017793595</v>
      </c>
      <c r="Q310" s="44">
        <f t="shared" si="123"/>
        <v>1.6731879929682772E-10</v>
      </c>
      <c r="R310" s="34">
        <f t="shared" si="124"/>
        <v>94.203855759950756</v>
      </c>
      <c r="S310" s="52">
        <f t="shared" si="108"/>
        <v>-4.7286228633917258E-8</v>
      </c>
      <c r="T310" s="34">
        <f t="shared" si="125"/>
        <v>94.20385676705439</v>
      </c>
      <c r="U310" s="14">
        <f t="shared" si="109"/>
        <v>1.2799999863159248</v>
      </c>
      <c r="V310">
        <f t="shared" si="126"/>
        <v>120.58093537273696</v>
      </c>
      <c r="W310">
        <f t="shared" si="110"/>
        <v>-1.4540747717006752E-12</v>
      </c>
      <c r="X310" s="44">
        <f t="shared" si="127"/>
        <v>2.3213740438179055E-20</v>
      </c>
      <c r="Y310" s="44">
        <f t="shared" si="128"/>
        <v>2.0175477288830734E-8</v>
      </c>
      <c r="Z310">
        <f>Y310/(H310*MPa_to_kPa)</f>
        <v>2.1416827262808448E-14</v>
      </c>
      <c r="AA310" s="43">
        <f t="shared" si="129"/>
        <v>3.027912646450456E-2</v>
      </c>
    </row>
    <row r="311" spans="1:27">
      <c r="A311" s="74">
        <f t="shared" si="115"/>
        <v>303</v>
      </c>
      <c r="B311" s="40">
        <f t="shared" si="116"/>
        <v>3.027912646450456</v>
      </c>
      <c r="C311" s="51">
        <f t="shared" si="117"/>
        <v>2.3213740438179055E-18</v>
      </c>
      <c r="D311" s="34">
        <f t="shared" si="118"/>
        <v>94.20385676705439</v>
      </c>
      <c r="E311" s="34">
        <f t="shared" si="119"/>
        <v>120.58093537273696</v>
      </c>
      <c r="F311" s="14">
        <f t="shared" si="120"/>
        <v>0.72603365266903919</v>
      </c>
      <c r="G311" s="14">
        <f t="shared" si="111"/>
        <v>-1.5233257485977789E-2</v>
      </c>
      <c r="H311" s="15">
        <f t="shared" si="112"/>
        <v>942.0385676705439</v>
      </c>
      <c r="I311" s="15">
        <f t="shared" si="104"/>
        <v>32.519805398229977</v>
      </c>
      <c r="J311" s="34">
        <f t="shared" si="121"/>
        <v>94.203855759950756</v>
      </c>
      <c r="K311" s="34">
        <f t="shared" si="105"/>
        <v>1.28</v>
      </c>
      <c r="L311" s="34">
        <f t="shared" si="122"/>
        <v>1.2799999863159248</v>
      </c>
      <c r="M311" s="40">
        <f t="shared" si="113"/>
        <v>1.368407520629944E-8</v>
      </c>
      <c r="N311" s="44">
        <f t="shared" si="106"/>
        <v>1E-4</v>
      </c>
      <c r="O311" s="44">
        <f t="shared" si="114"/>
        <v>1.368407520629944E-12</v>
      </c>
      <c r="P311" s="14">
        <f t="shared" si="107"/>
        <v>115.06891017793595</v>
      </c>
      <c r="Q311" s="44">
        <f t="shared" si="123"/>
        <v>1.5746116207817907E-10</v>
      </c>
      <c r="R311" s="34">
        <f t="shared" si="124"/>
        <v>94.203855774784202</v>
      </c>
      <c r="S311" s="52">
        <f t="shared" si="108"/>
        <v>-4.4500346276360149E-8</v>
      </c>
      <c r="T311" s="34">
        <f t="shared" si="125"/>
        <v>94.20385672255405</v>
      </c>
      <c r="U311" s="14">
        <f t="shared" si="109"/>
        <v>1.2799999871221259</v>
      </c>
      <c r="V311">
        <f t="shared" si="126"/>
        <v>120.58093539172378</v>
      </c>
      <c r="W311">
        <f t="shared" si="110"/>
        <v>-1.368407520629944E-12</v>
      </c>
      <c r="X311" s="44">
        <f t="shared" si="127"/>
        <v>2.3213740438179055E-20</v>
      </c>
      <c r="Y311" s="44">
        <f t="shared" si="128"/>
        <v>1.8986824557032378E-8</v>
      </c>
      <c r="Z311">
        <f>Y311/(H311*MPa_to_kPa)</f>
        <v>2.0155039516038772E-14</v>
      </c>
      <c r="AA311" s="43">
        <f t="shared" si="129"/>
        <v>3.0379126464524713E-2</v>
      </c>
    </row>
    <row r="312" spans="1:27">
      <c r="A312" s="74">
        <f t="shared" si="115"/>
        <v>304</v>
      </c>
      <c r="B312" s="40">
        <f t="shared" si="116"/>
        <v>3.0379126464524715</v>
      </c>
      <c r="C312" s="51">
        <f t="shared" si="117"/>
        <v>2.3213740438179055E-18</v>
      </c>
      <c r="D312" s="34">
        <f t="shared" si="118"/>
        <v>94.20385672255405</v>
      </c>
      <c r="E312" s="34">
        <f t="shared" si="119"/>
        <v>120.58093539172378</v>
      </c>
      <c r="F312" s="14">
        <f t="shared" si="120"/>
        <v>0.72603365266903919</v>
      </c>
      <c r="G312" s="14">
        <f t="shared" si="111"/>
        <v>-1.5233257495425459E-2</v>
      </c>
      <c r="H312" s="15">
        <f t="shared" si="112"/>
        <v>942.03856722554042</v>
      </c>
      <c r="I312" s="15">
        <f t="shared" si="104"/>
        <v>32.519805382868157</v>
      </c>
      <c r="J312" s="34">
        <f t="shared" si="121"/>
        <v>94.203855774784202</v>
      </c>
      <c r="K312" s="34">
        <f t="shared" si="105"/>
        <v>1.28</v>
      </c>
      <c r="L312" s="34">
        <f t="shared" si="122"/>
        <v>1.2799999871221259</v>
      </c>
      <c r="M312" s="40">
        <f t="shared" si="113"/>
        <v>1.2877874100425402E-8</v>
      </c>
      <c r="N312" s="44">
        <f t="shared" si="106"/>
        <v>1E-4</v>
      </c>
      <c r="O312" s="44">
        <f t="shared" si="114"/>
        <v>1.2877874100425401E-12</v>
      </c>
      <c r="P312" s="14">
        <f t="shared" si="107"/>
        <v>115.06891017793595</v>
      </c>
      <c r="Q312" s="44">
        <f t="shared" si="123"/>
        <v>1.4818429381446182E-10</v>
      </c>
      <c r="R312" s="34">
        <f t="shared" si="124"/>
        <v>94.203855788743738</v>
      </c>
      <c r="S312" s="52">
        <f t="shared" si="108"/>
        <v>-4.187859594909124E-8</v>
      </c>
      <c r="T312" s="34">
        <f t="shared" si="125"/>
        <v>94.203856680675457</v>
      </c>
      <c r="U312" s="14">
        <f t="shared" si="109"/>
        <v>1.2799999878808295</v>
      </c>
      <c r="V312">
        <f t="shared" si="126"/>
        <v>120.58093540959199</v>
      </c>
      <c r="W312">
        <f t="shared" si="110"/>
        <v>-1.2877874100425401E-12</v>
      </c>
      <c r="X312" s="44">
        <f t="shared" si="127"/>
        <v>2.3213740438179055E-20</v>
      </c>
      <c r="Y312" s="44">
        <f t="shared" si="128"/>
        <v>1.7868202917270537E-8</v>
      </c>
      <c r="Z312">
        <f>Y312/(H312*MPa_to_kPa)</f>
        <v>1.8967591709005455E-14</v>
      </c>
      <c r="AA312" s="43">
        <f t="shared" si="129"/>
        <v>3.047912646454368E-2</v>
      </c>
    </row>
    <row r="313" spans="1:27">
      <c r="A313" s="74">
        <f t="shared" si="115"/>
        <v>305</v>
      </c>
      <c r="B313" s="40">
        <f t="shared" si="116"/>
        <v>3.047912646454368</v>
      </c>
      <c r="C313" s="51">
        <f t="shared" si="117"/>
        <v>2.3213740438179055E-18</v>
      </c>
      <c r="D313" s="34">
        <f t="shared" si="118"/>
        <v>94.203856680675457</v>
      </c>
      <c r="E313" s="34">
        <f t="shared" si="119"/>
        <v>120.58093540959199</v>
      </c>
      <c r="F313" s="14">
        <f t="shared" si="120"/>
        <v>0.72603365266903919</v>
      </c>
      <c r="G313" s="14">
        <f t="shared" si="111"/>
        <v>-1.5233257504316517E-2</v>
      </c>
      <c r="H313" s="15">
        <f t="shared" si="112"/>
        <v>942.0385668067546</v>
      </c>
      <c r="I313" s="15">
        <f t="shared" si="104"/>
        <v>32.519805368411383</v>
      </c>
      <c r="J313" s="34">
        <f t="shared" si="121"/>
        <v>94.203855788743738</v>
      </c>
      <c r="K313" s="34">
        <f t="shared" si="105"/>
        <v>1.28</v>
      </c>
      <c r="L313" s="34">
        <f t="shared" si="122"/>
        <v>1.2799999878808295</v>
      </c>
      <c r="M313" s="40">
        <f t="shared" si="113"/>
        <v>1.2119170555990877E-8</v>
      </c>
      <c r="N313" s="44">
        <f t="shared" si="106"/>
        <v>1E-4</v>
      </c>
      <c r="O313" s="44">
        <f t="shared" si="114"/>
        <v>1.2119170555990877E-12</v>
      </c>
      <c r="P313" s="14">
        <f t="shared" si="107"/>
        <v>115.06891017793595</v>
      </c>
      <c r="Q313" s="44">
        <f t="shared" si="123"/>
        <v>1.3945397481384003E-10</v>
      </c>
      <c r="R313" s="34">
        <f t="shared" si="124"/>
        <v>94.203855801880849</v>
      </c>
      <c r="S313" s="52">
        <f t="shared" si="108"/>
        <v>-3.941130677074053E-8</v>
      </c>
      <c r="T313" s="34">
        <f t="shared" si="125"/>
        <v>94.203856641264153</v>
      </c>
      <c r="U313" s="14">
        <f t="shared" si="109"/>
        <v>1.2799999885948341</v>
      </c>
      <c r="V313">
        <f t="shared" si="126"/>
        <v>120.58093542640751</v>
      </c>
      <c r="W313">
        <f t="shared" si="110"/>
        <v>-1.2119170555990877E-12</v>
      </c>
      <c r="X313" s="44">
        <f t="shared" si="127"/>
        <v>2.3213740438179055E-20</v>
      </c>
      <c r="Y313" s="44">
        <f t="shared" si="128"/>
        <v>1.6815519643387233E-8</v>
      </c>
      <c r="Z313">
        <f>Y313/(H313*MPa_to_kPa)</f>
        <v>1.7850139299909036E-14</v>
      </c>
      <c r="AA313" s="43">
        <f t="shared" si="129"/>
        <v>3.057912646456153E-2</v>
      </c>
    </row>
    <row r="314" spans="1:27">
      <c r="A314" s="74">
        <f t="shared" si="115"/>
        <v>306</v>
      </c>
      <c r="B314" s="40">
        <f t="shared" si="116"/>
        <v>3.057912646456153</v>
      </c>
      <c r="C314" s="51">
        <f t="shared" si="117"/>
        <v>2.3213740438179055E-18</v>
      </c>
      <c r="D314" s="34">
        <f t="shared" si="118"/>
        <v>94.203856641264153</v>
      </c>
      <c r="E314" s="34">
        <f t="shared" si="119"/>
        <v>120.58093542640751</v>
      </c>
      <c r="F314" s="14">
        <f t="shared" si="120"/>
        <v>0.72603365266903919</v>
      </c>
      <c r="G314" s="14">
        <f t="shared" si="111"/>
        <v>-1.5233257512683757E-2</v>
      </c>
      <c r="H314" s="15">
        <f t="shared" si="112"/>
        <v>942.03856641264144</v>
      </c>
      <c r="I314" s="15">
        <f t="shared" si="104"/>
        <v>32.519805354806344</v>
      </c>
      <c r="J314" s="34">
        <f t="shared" si="121"/>
        <v>94.203855801880849</v>
      </c>
      <c r="K314" s="34">
        <f t="shared" si="105"/>
        <v>1.28</v>
      </c>
      <c r="L314" s="34">
        <f t="shared" si="122"/>
        <v>1.2799999885948341</v>
      </c>
      <c r="M314" s="40">
        <f t="shared" si="113"/>
        <v>1.1405165922795391E-8</v>
      </c>
      <c r="N314" s="44">
        <f t="shared" si="106"/>
        <v>1E-4</v>
      </c>
      <c r="O314" s="44">
        <f t="shared" si="114"/>
        <v>1.1405165922795392E-12</v>
      </c>
      <c r="P314" s="14">
        <f t="shared" si="107"/>
        <v>115.06891017793595</v>
      </c>
      <c r="Q314" s="44">
        <f t="shared" si="123"/>
        <v>1.3123800131345989E-10</v>
      </c>
      <c r="R314" s="34">
        <f t="shared" si="124"/>
        <v>94.203855814243965</v>
      </c>
      <c r="S314" s="52">
        <f t="shared" si="108"/>
        <v>-3.7089377584857642E-8</v>
      </c>
      <c r="T314" s="34">
        <f t="shared" si="125"/>
        <v>94.203856604174774</v>
      </c>
      <c r="U314" s="14">
        <f t="shared" si="109"/>
        <v>1.2799999892667724</v>
      </c>
      <c r="V314">
        <f t="shared" si="126"/>
        <v>120.58093544223227</v>
      </c>
      <c r="W314">
        <f t="shared" si="110"/>
        <v>-1.1405165922795392E-12</v>
      </c>
      <c r="X314" s="44">
        <f t="shared" si="127"/>
        <v>2.3213740438179055E-20</v>
      </c>
      <c r="Y314" s="44">
        <f t="shared" si="128"/>
        <v>1.582476727435278E-8</v>
      </c>
      <c r="Z314">
        <f>Y314/(H314*MPa_to_kPa)</f>
        <v>1.6798428258213212E-14</v>
      </c>
      <c r="AA314" s="43">
        <f t="shared" si="129"/>
        <v>3.0679126464578328E-2</v>
      </c>
    </row>
    <row r="315" spans="1:27">
      <c r="A315" s="74">
        <f t="shared" si="115"/>
        <v>307</v>
      </c>
      <c r="B315" s="40">
        <f t="shared" si="116"/>
        <v>3.0679126464578328</v>
      </c>
      <c r="C315" s="51">
        <f t="shared" si="117"/>
        <v>2.3213740438179055E-18</v>
      </c>
      <c r="D315" s="34">
        <f t="shared" si="118"/>
        <v>94.203856604174774</v>
      </c>
      <c r="E315" s="34">
        <f t="shared" si="119"/>
        <v>120.58093544223227</v>
      </c>
      <c r="F315" s="14">
        <f t="shared" si="120"/>
        <v>0.72603365266903919</v>
      </c>
      <c r="G315" s="14">
        <f t="shared" si="111"/>
        <v>-1.5233257520558036E-2</v>
      </c>
      <c r="H315" s="15">
        <f t="shared" si="112"/>
        <v>942.03856604174769</v>
      </c>
      <c r="I315" s="15">
        <f t="shared" si="104"/>
        <v>32.51980534200284</v>
      </c>
      <c r="J315" s="34">
        <f t="shared" si="121"/>
        <v>94.203855814243965</v>
      </c>
      <c r="K315" s="34">
        <f t="shared" si="105"/>
        <v>1.28</v>
      </c>
      <c r="L315" s="34">
        <f t="shared" si="122"/>
        <v>1.2799999892667724</v>
      </c>
      <c r="M315" s="40">
        <f t="shared" si="113"/>
        <v>1.0733227640002951E-8</v>
      </c>
      <c r="N315" s="44">
        <f t="shared" si="106"/>
        <v>1E-4</v>
      </c>
      <c r="O315" s="44">
        <f t="shared" si="114"/>
        <v>1.0733227640002951E-12</v>
      </c>
      <c r="P315" s="14">
        <f t="shared" si="107"/>
        <v>115.06891017793595</v>
      </c>
      <c r="Q315" s="44">
        <f t="shared" si="123"/>
        <v>1.235060807226839E-10</v>
      </c>
      <c r="R315" s="34">
        <f t="shared" si="124"/>
        <v>94.203855825878719</v>
      </c>
      <c r="S315" s="52">
        <f t="shared" si="108"/>
        <v>-3.4904247354430053E-8</v>
      </c>
      <c r="T315" s="34">
        <f t="shared" si="125"/>
        <v>94.203856569270528</v>
      </c>
      <c r="U315" s="14">
        <f t="shared" si="109"/>
        <v>1.2799999898991237</v>
      </c>
      <c r="V315">
        <f t="shared" si="126"/>
        <v>120.58093545712477</v>
      </c>
      <c r="W315">
        <f t="shared" si="110"/>
        <v>-1.0733227640002951E-12</v>
      </c>
      <c r="X315" s="44">
        <f t="shared" si="127"/>
        <v>2.3213740438179055E-20</v>
      </c>
      <c r="Y315" s="44">
        <f t="shared" si="128"/>
        <v>1.4892492572471383E-8</v>
      </c>
      <c r="Z315">
        <f>Y315/(H315*MPa_to_kPa)</f>
        <v>1.5808792876757236E-14</v>
      </c>
      <c r="AA315" s="43">
        <f t="shared" si="129"/>
        <v>3.0779126464594138E-2</v>
      </c>
    </row>
    <row r="316" spans="1:27">
      <c r="A316" s="74">
        <f t="shared" si="115"/>
        <v>308</v>
      </c>
      <c r="B316" s="40">
        <f t="shared" si="116"/>
        <v>3.077912646459414</v>
      </c>
      <c r="C316" s="51">
        <f t="shared" si="117"/>
        <v>2.3213740438179055E-18</v>
      </c>
      <c r="D316" s="34">
        <f t="shared" si="118"/>
        <v>94.203856569270528</v>
      </c>
      <c r="E316" s="34">
        <f t="shared" si="119"/>
        <v>120.58093545712477</v>
      </c>
      <c r="F316" s="14">
        <f t="shared" si="120"/>
        <v>0.72603365266903919</v>
      </c>
      <c r="G316" s="14">
        <f t="shared" si="111"/>
        <v>-1.52332575279684E-2</v>
      </c>
      <c r="H316" s="15">
        <f t="shared" si="112"/>
        <v>942.03856569270533</v>
      </c>
      <c r="I316" s="15">
        <f t="shared" si="104"/>
        <v>32.519805329953655</v>
      </c>
      <c r="J316" s="34">
        <f t="shared" si="121"/>
        <v>94.203855825878719</v>
      </c>
      <c r="K316" s="34">
        <f t="shared" si="105"/>
        <v>1.28</v>
      </c>
      <c r="L316" s="34">
        <f t="shared" si="122"/>
        <v>1.2799999898991237</v>
      </c>
      <c r="M316" s="40">
        <f t="shared" si="113"/>
        <v>1.0100876357554966E-8</v>
      </c>
      <c r="N316" s="44">
        <f t="shared" si="106"/>
        <v>1E-4</v>
      </c>
      <c r="O316" s="44">
        <f t="shared" si="114"/>
        <v>1.0100876357554967E-12</v>
      </c>
      <c r="P316" s="14">
        <f t="shared" si="107"/>
        <v>115.06891017793595</v>
      </c>
      <c r="Q316" s="44">
        <f t="shared" si="123"/>
        <v>1.1622968343059294E-10</v>
      </c>
      <c r="R316" s="34">
        <f t="shared" si="124"/>
        <v>94.203855836827998</v>
      </c>
      <c r="S316" s="52">
        <f t="shared" si="108"/>
        <v>-3.2847853280961888E-8</v>
      </c>
      <c r="T316" s="34">
        <f t="shared" si="125"/>
        <v>94.203856536422677</v>
      </c>
      <c r="U316" s="14">
        <f t="shared" si="109"/>
        <v>1.2799999904942194</v>
      </c>
      <c r="V316">
        <f t="shared" si="126"/>
        <v>120.58093547113984</v>
      </c>
      <c r="W316">
        <f t="shared" si="110"/>
        <v>-1.0100876357554967E-12</v>
      </c>
      <c r="X316" s="44">
        <f t="shared" si="127"/>
        <v>2.3213740438179055E-20</v>
      </c>
      <c r="Y316" s="44">
        <f t="shared" si="128"/>
        <v>1.4015071769790666E-8</v>
      </c>
      <c r="Z316">
        <f>Y316/(H316*MPa_to_kPa)</f>
        <v>1.4877386425772306E-14</v>
      </c>
      <c r="AA316" s="43">
        <f t="shared" si="129"/>
        <v>3.0879126464609014E-2</v>
      </c>
    </row>
    <row r="317" spans="1:27">
      <c r="A317" s="74">
        <f t="shared" si="115"/>
        <v>309</v>
      </c>
      <c r="B317" s="40">
        <f t="shared" si="116"/>
        <v>3.0879126464609015</v>
      </c>
      <c r="C317" s="51">
        <f t="shared" si="117"/>
        <v>2.3213740438179055E-18</v>
      </c>
      <c r="D317" s="34">
        <f t="shared" si="118"/>
        <v>94.203856536422677</v>
      </c>
      <c r="E317" s="34">
        <f t="shared" si="119"/>
        <v>120.58093547113984</v>
      </c>
      <c r="F317" s="14">
        <f t="shared" si="120"/>
        <v>0.72603365266903919</v>
      </c>
      <c r="G317" s="14">
        <f t="shared" si="111"/>
        <v>-1.5233257534942181E-2</v>
      </c>
      <c r="H317" s="15">
        <f t="shared" si="112"/>
        <v>942.03856536422677</v>
      </c>
      <c r="I317" s="15">
        <f t="shared" si="104"/>
        <v>32.519805318614353</v>
      </c>
      <c r="J317" s="34">
        <f t="shared" si="121"/>
        <v>94.203855836827998</v>
      </c>
      <c r="K317" s="34">
        <f t="shared" si="105"/>
        <v>1.28</v>
      </c>
      <c r="L317" s="34">
        <f t="shared" si="122"/>
        <v>1.2799999904942194</v>
      </c>
      <c r="M317" s="40">
        <f t="shared" si="113"/>
        <v>9.5057806070997231E-9</v>
      </c>
      <c r="N317" s="44">
        <f t="shared" si="106"/>
        <v>1E-4</v>
      </c>
      <c r="O317" s="44">
        <f t="shared" si="114"/>
        <v>9.5057806070997234E-13</v>
      </c>
      <c r="P317" s="14">
        <f t="shared" si="107"/>
        <v>115.06891017793595</v>
      </c>
      <c r="Q317" s="44">
        <f t="shared" si="123"/>
        <v>1.0938198148495235E-10</v>
      </c>
      <c r="R317" s="34">
        <f t="shared" si="124"/>
        <v>94.203855847132203</v>
      </c>
      <c r="S317" s="52">
        <f t="shared" si="108"/>
        <v>-3.0912613474434277E-8</v>
      </c>
      <c r="T317" s="34">
        <f t="shared" si="125"/>
        <v>94.203856505510061</v>
      </c>
      <c r="U317" s="14">
        <f t="shared" si="109"/>
        <v>1.2799999910542552</v>
      </c>
      <c r="V317">
        <f t="shared" si="126"/>
        <v>120.58093548432922</v>
      </c>
      <c r="W317">
        <f t="shared" si="110"/>
        <v>-9.5057806070997234E-13</v>
      </c>
      <c r="X317" s="44">
        <f t="shared" si="127"/>
        <v>2.3213740438179055E-20</v>
      </c>
      <c r="Y317" s="44">
        <f t="shared" si="128"/>
        <v>1.3189378478273284E-8</v>
      </c>
      <c r="Z317">
        <f>Y317/(H317*MPa_to_kPa)</f>
        <v>1.4000890158009385E-14</v>
      </c>
      <c r="AA317" s="43">
        <f t="shared" si="129"/>
        <v>3.0979126464623016E-2</v>
      </c>
    </row>
    <row r="318" spans="1:27">
      <c r="A318" s="74">
        <f t="shared" si="115"/>
        <v>310</v>
      </c>
      <c r="B318" s="40">
        <f t="shared" si="116"/>
        <v>3.0979126464623015</v>
      </c>
      <c r="C318" s="51">
        <f t="shared" si="117"/>
        <v>2.3213740438179055E-18</v>
      </c>
      <c r="D318" s="34">
        <f t="shared" si="118"/>
        <v>94.203856505510061</v>
      </c>
      <c r="E318" s="34">
        <f t="shared" si="119"/>
        <v>120.58093548432922</v>
      </c>
      <c r="F318" s="14">
        <f t="shared" si="120"/>
        <v>0.72603365266903919</v>
      </c>
      <c r="G318" s="14">
        <f t="shared" si="111"/>
        <v>-1.5233257541505099E-2</v>
      </c>
      <c r="H318" s="15">
        <f t="shared" si="112"/>
        <v>942.03856505510066</v>
      </c>
      <c r="I318" s="15">
        <f t="shared" si="104"/>
        <v>32.519805307943109</v>
      </c>
      <c r="J318" s="34">
        <f t="shared" si="121"/>
        <v>94.203855847132203</v>
      </c>
      <c r="K318" s="34">
        <f t="shared" si="105"/>
        <v>1.28</v>
      </c>
      <c r="L318" s="34">
        <f t="shared" si="122"/>
        <v>1.2799999910542552</v>
      </c>
      <c r="M318" s="40">
        <f t="shared" si="113"/>
        <v>8.9457448115837224E-9</v>
      </c>
      <c r="N318" s="44">
        <f t="shared" si="106"/>
        <v>1E-4</v>
      </c>
      <c r="O318" s="44">
        <f t="shared" si="114"/>
        <v>8.9457448115837223E-13</v>
      </c>
      <c r="P318" s="14">
        <f t="shared" si="107"/>
        <v>115.06891017793595</v>
      </c>
      <c r="Q318" s="44">
        <f t="shared" si="123"/>
        <v>1.0293771061988639E-10</v>
      </c>
      <c r="R318" s="34">
        <f t="shared" si="124"/>
        <v>94.203855856829321</v>
      </c>
      <c r="S318" s="52">
        <f t="shared" si="108"/>
        <v>-2.9091387960724485E-8</v>
      </c>
      <c r="T318" s="34">
        <f t="shared" si="125"/>
        <v>94.203856476418679</v>
      </c>
      <c r="U318" s="14">
        <f t="shared" si="109"/>
        <v>1.2799999915812961</v>
      </c>
      <c r="V318">
        <f t="shared" si="126"/>
        <v>120.58093549674153</v>
      </c>
      <c r="W318">
        <f t="shared" si="110"/>
        <v>-8.9457448115837223E-13</v>
      </c>
      <c r="X318" s="44">
        <f t="shared" si="127"/>
        <v>2.3213740438179055E-20</v>
      </c>
      <c r="Y318" s="44">
        <f t="shared" si="128"/>
        <v>1.2412314731591323E-8</v>
      </c>
      <c r="Z318">
        <f>Y318/(H318*MPa_to_kPa)</f>
        <v>1.3176015496632365E-14</v>
      </c>
      <c r="AA318" s="43">
        <f t="shared" si="129"/>
        <v>3.1079126464636193E-2</v>
      </c>
    </row>
    <row r="319" spans="1:27">
      <c r="A319" s="74">
        <f t="shared" si="115"/>
        <v>311</v>
      </c>
      <c r="B319" s="40">
        <f t="shared" si="116"/>
        <v>3.1079126464636193</v>
      </c>
      <c r="C319" s="51">
        <f t="shared" si="117"/>
        <v>2.3213740438179055E-18</v>
      </c>
      <c r="D319" s="34">
        <f t="shared" si="118"/>
        <v>94.203856476418679</v>
      </c>
      <c r="E319" s="34">
        <f t="shared" si="119"/>
        <v>120.58093549674153</v>
      </c>
      <c r="F319" s="14">
        <f t="shared" si="120"/>
        <v>0.72603365266903919</v>
      </c>
      <c r="G319" s="14">
        <f t="shared" si="111"/>
        <v>-1.5233257547681362E-2</v>
      </c>
      <c r="H319" s="15">
        <f t="shared" si="112"/>
        <v>942.03856476418684</v>
      </c>
      <c r="I319" s="15">
        <f t="shared" si="104"/>
        <v>32.519805297900575</v>
      </c>
      <c r="J319" s="34">
        <f t="shared" si="121"/>
        <v>94.203855856829321</v>
      </c>
      <c r="K319" s="34">
        <f t="shared" si="105"/>
        <v>1.28</v>
      </c>
      <c r="L319" s="34">
        <f t="shared" si="122"/>
        <v>1.2799999915812961</v>
      </c>
      <c r="M319" s="40">
        <f t="shared" si="113"/>
        <v>8.4187039561811616E-9</v>
      </c>
      <c r="N319" s="44">
        <f t="shared" si="106"/>
        <v>1E-4</v>
      </c>
      <c r="O319" s="44">
        <f t="shared" si="114"/>
        <v>8.4187039561811618E-13</v>
      </c>
      <c r="P319" s="14">
        <f t="shared" si="107"/>
        <v>115.06891017793595</v>
      </c>
      <c r="Q319" s="44">
        <f t="shared" si="123"/>
        <v>9.6873108934844407E-11</v>
      </c>
      <c r="R319" s="34">
        <f t="shared" si="124"/>
        <v>94.203855865955148</v>
      </c>
      <c r="S319" s="52">
        <f t="shared" si="108"/>
        <v>-2.7377461351567668E-8</v>
      </c>
      <c r="T319" s="34">
        <f t="shared" si="125"/>
        <v>94.203856449041211</v>
      </c>
      <c r="U319" s="14">
        <f t="shared" si="109"/>
        <v>1.2799999920772864</v>
      </c>
      <c r="V319">
        <f t="shared" si="126"/>
        <v>120.58093550842258</v>
      </c>
      <c r="W319">
        <f t="shared" si="110"/>
        <v>-8.4187039561811618E-13</v>
      </c>
      <c r="X319" s="44">
        <f t="shared" si="127"/>
        <v>2.3213740438179055E-20</v>
      </c>
      <c r="Y319" s="44">
        <f t="shared" si="128"/>
        <v>1.1681052569656458E-8</v>
      </c>
      <c r="Z319">
        <f>Y319/(H319*MPa_to_kPa)</f>
        <v>1.2399760483882616E-14</v>
      </c>
      <c r="AA319" s="43">
        <f t="shared" si="129"/>
        <v>3.1179126464648592E-2</v>
      </c>
    </row>
    <row r="320" spans="1:27">
      <c r="A320" s="74">
        <f t="shared" si="115"/>
        <v>312</v>
      </c>
      <c r="B320" s="40">
        <f t="shared" si="116"/>
        <v>3.117912646464859</v>
      </c>
      <c r="C320" s="51">
        <f t="shared" si="117"/>
        <v>2.3213740438179055E-18</v>
      </c>
      <c r="D320" s="34">
        <f t="shared" si="118"/>
        <v>94.203856449041211</v>
      </c>
      <c r="E320" s="34">
        <f t="shared" si="119"/>
        <v>120.58093550842258</v>
      </c>
      <c r="F320" s="14">
        <f t="shared" si="120"/>
        <v>0.72603365266903919</v>
      </c>
      <c r="G320" s="14">
        <f t="shared" si="111"/>
        <v>-1.5233257553493749E-2</v>
      </c>
      <c r="H320" s="15">
        <f t="shared" si="112"/>
        <v>942.03856449041211</v>
      </c>
      <c r="I320" s="15">
        <f t="shared" si="104"/>
        <v>32.519805288449682</v>
      </c>
      <c r="J320" s="34">
        <f t="shared" si="121"/>
        <v>94.203855865955148</v>
      </c>
      <c r="K320" s="34">
        <f t="shared" si="105"/>
        <v>1.28</v>
      </c>
      <c r="L320" s="34">
        <f t="shared" si="122"/>
        <v>1.2799999920772864</v>
      </c>
      <c r="M320" s="40">
        <f t="shared" si="113"/>
        <v>7.9227135962867123E-9</v>
      </c>
      <c r="N320" s="44">
        <f t="shared" si="106"/>
        <v>1E-4</v>
      </c>
      <c r="O320" s="44">
        <f t="shared" si="114"/>
        <v>7.9227135962867131E-13</v>
      </c>
      <c r="P320" s="14">
        <f t="shared" si="107"/>
        <v>115.06891017793595</v>
      </c>
      <c r="Q320" s="44">
        <f t="shared" si="123"/>
        <v>9.1165801917662765E-11</v>
      </c>
      <c r="R320" s="34">
        <f t="shared" si="124"/>
        <v>94.203855874543308</v>
      </c>
      <c r="S320" s="52">
        <f t="shared" si="108"/>
        <v>-2.5764510350739686E-8</v>
      </c>
      <c r="T320" s="34">
        <f t="shared" si="125"/>
        <v>94.203856423276704</v>
      </c>
      <c r="U320" s="14">
        <f t="shared" si="109"/>
        <v>1.2799999925440553</v>
      </c>
      <c r="V320">
        <f t="shared" si="126"/>
        <v>120.58093551941543</v>
      </c>
      <c r="W320">
        <f t="shared" si="110"/>
        <v>-7.9227135962867131E-13</v>
      </c>
      <c r="X320" s="44">
        <f t="shared" si="127"/>
        <v>2.3213740438179055E-20</v>
      </c>
      <c r="Y320" s="44">
        <f t="shared" si="128"/>
        <v>1.0992849297508656E-8</v>
      </c>
      <c r="Z320">
        <f>Y320/(H320*MPa_to_kPa)</f>
        <v>1.1669213673280079E-14</v>
      </c>
      <c r="AA320" s="43">
        <f t="shared" si="129"/>
        <v>3.1279126464660259E-2</v>
      </c>
    </row>
    <row r="321" spans="1:27">
      <c r="A321" s="74">
        <f t="shared" si="115"/>
        <v>313</v>
      </c>
      <c r="B321" s="40">
        <f t="shared" si="116"/>
        <v>3.1279126464660258</v>
      </c>
      <c r="C321" s="51">
        <f t="shared" si="117"/>
        <v>2.3213740438179055E-18</v>
      </c>
      <c r="D321" s="34">
        <f t="shared" si="118"/>
        <v>94.203856423276704</v>
      </c>
      <c r="E321" s="34">
        <f t="shared" si="119"/>
        <v>120.58093551941543</v>
      </c>
      <c r="F321" s="14">
        <f t="shared" si="120"/>
        <v>0.72603365266903919</v>
      </c>
      <c r="G321" s="14">
        <f t="shared" si="111"/>
        <v>-1.5233257558963697E-2</v>
      </c>
      <c r="H321" s="15">
        <f t="shared" si="112"/>
        <v>942.03856423276704</v>
      </c>
      <c r="I321" s="15">
        <f t="shared" si="104"/>
        <v>32.519805279555605</v>
      </c>
      <c r="J321" s="34">
        <f t="shared" si="121"/>
        <v>94.203855874543308</v>
      </c>
      <c r="K321" s="34">
        <f t="shared" si="105"/>
        <v>1.28</v>
      </c>
      <c r="L321" s="34">
        <f t="shared" si="122"/>
        <v>1.2799999925440553</v>
      </c>
      <c r="M321" s="40">
        <f t="shared" si="113"/>
        <v>7.455944750489607E-9</v>
      </c>
      <c r="N321" s="44">
        <f t="shared" si="106"/>
        <v>1E-4</v>
      </c>
      <c r="O321" s="44">
        <f t="shared" si="114"/>
        <v>7.4559447504896079E-13</v>
      </c>
      <c r="P321" s="14">
        <f t="shared" si="107"/>
        <v>115.06891017793595</v>
      </c>
      <c r="Q321" s="44">
        <f t="shared" si="123"/>
        <v>8.5794743678574177E-11</v>
      </c>
      <c r="R321" s="34">
        <f t="shared" si="124"/>
        <v>94.203855882625504</v>
      </c>
      <c r="S321" s="52">
        <f t="shared" si="108"/>
        <v>-2.4246587146104686E-8</v>
      </c>
      <c r="T321" s="34">
        <f t="shared" si="125"/>
        <v>94.203856399030116</v>
      </c>
      <c r="U321" s="14">
        <f t="shared" si="109"/>
        <v>1.2799999929833243</v>
      </c>
      <c r="V321">
        <f t="shared" si="126"/>
        <v>120.58093552976064</v>
      </c>
      <c r="W321">
        <f t="shared" si="110"/>
        <v>-7.4559447504896079E-13</v>
      </c>
      <c r="X321" s="44">
        <f t="shared" si="127"/>
        <v>2.3213740438179055E-20</v>
      </c>
      <c r="Y321" s="44">
        <f t="shared" si="128"/>
        <v>1.0345203804718039E-8</v>
      </c>
      <c r="Z321">
        <f>Y321/(H321*MPa_to_kPa)</f>
        <v>1.0981720066994896E-14</v>
      </c>
      <c r="AA321" s="43">
        <f t="shared" si="129"/>
        <v>3.1379126464671239E-2</v>
      </c>
    </row>
    <row r="322" spans="1:27">
      <c r="A322" s="74">
        <f t="shared" si="115"/>
        <v>314</v>
      </c>
      <c r="B322" s="40">
        <f t="shared" si="116"/>
        <v>3.1379126464671239</v>
      </c>
      <c r="C322" s="51">
        <f t="shared" si="117"/>
        <v>2.3213740438179055E-18</v>
      </c>
      <c r="D322" s="34">
        <f t="shared" si="118"/>
        <v>94.203856399030116</v>
      </c>
      <c r="E322" s="34">
        <f t="shared" si="119"/>
        <v>120.58093552976064</v>
      </c>
      <c r="F322" s="14">
        <f t="shared" si="120"/>
        <v>0.72603365266903919</v>
      </c>
      <c r="G322" s="14">
        <f t="shared" si="111"/>
        <v>-1.5233257564111381E-2</v>
      </c>
      <c r="H322" s="15">
        <f t="shared" si="112"/>
        <v>942.03856399030121</v>
      </c>
      <c r="I322" s="15">
        <f t="shared" si="104"/>
        <v>32.519805271185518</v>
      </c>
      <c r="J322" s="34">
        <f t="shared" si="121"/>
        <v>94.203855882625504</v>
      </c>
      <c r="K322" s="34">
        <f t="shared" si="105"/>
        <v>1.28</v>
      </c>
      <c r="L322" s="34">
        <f t="shared" si="122"/>
        <v>1.2799999929833243</v>
      </c>
      <c r="M322" s="40">
        <f t="shared" si="113"/>
        <v>7.016675684923257E-9</v>
      </c>
      <c r="N322" s="44">
        <f t="shared" si="106"/>
        <v>1E-4</v>
      </c>
      <c r="O322" s="44">
        <f t="shared" si="114"/>
        <v>7.0166756849232576E-13</v>
      </c>
      <c r="P322" s="14">
        <f t="shared" si="107"/>
        <v>115.06891017793595</v>
      </c>
      <c r="Q322" s="44">
        <f t="shared" si="123"/>
        <v>8.0740122413614155E-11</v>
      </c>
      <c r="R322" s="34">
        <f t="shared" si="124"/>
        <v>94.203855890231537</v>
      </c>
      <c r="S322" s="52">
        <f t="shared" si="108"/>
        <v>-2.2818092692476661E-8</v>
      </c>
      <c r="T322" s="34">
        <f t="shared" si="125"/>
        <v>94.203856376212016</v>
      </c>
      <c r="U322" s="14">
        <f t="shared" si="109"/>
        <v>1.2799999933967139</v>
      </c>
      <c r="V322">
        <f t="shared" si="126"/>
        <v>120.58093553949637</v>
      </c>
      <c r="W322">
        <f t="shared" si="110"/>
        <v>-7.0166756849232576E-13</v>
      </c>
      <c r="X322" s="44">
        <f t="shared" si="127"/>
        <v>2.3213740438179055E-20</v>
      </c>
      <c r="Y322" s="44">
        <f t="shared" si="128"/>
        <v>9.7357286676924559E-9</v>
      </c>
      <c r="Z322">
        <f>Y322/(H322*MPa_to_kPa)</f>
        <v>1.0334745348909825E-14</v>
      </c>
      <c r="AA322" s="43">
        <f t="shared" si="129"/>
        <v>3.1479126464681574E-2</v>
      </c>
    </row>
    <row r="323" spans="1:27">
      <c r="A323" s="74">
        <f t="shared" si="115"/>
        <v>315</v>
      </c>
      <c r="B323" s="40">
        <f t="shared" si="116"/>
        <v>3.1479126464681575</v>
      </c>
      <c r="C323" s="51">
        <f t="shared" si="117"/>
        <v>2.3213740438179055E-18</v>
      </c>
      <c r="D323" s="34">
        <f t="shared" si="118"/>
        <v>94.203856376212016</v>
      </c>
      <c r="E323" s="34">
        <f t="shared" si="119"/>
        <v>120.58093553949637</v>
      </c>
      <c r="F323" s="14">
        <f t="shared" si="120"/>
        <v>0.72603365266903919</v>
      </c>
      <c r="G323" s="14">
        <f t="shared" si="111"/>
        <v>-1.5233257568955789E-2</v>
      </c>
      <c r="H323" s="15">
        <f t="shared" si="112"/>
        <v>942.03856376212013</v>
      </c>
      <c r="I323" s="15">
        <f t="shared" si="104"/>
        <v>32.519805263308562</v>
      </c>
      <c r="J323" s="34">
        <f t="shared" si="121"/>
        <v>94.203855890231537</v>
      </c>
      <c r="K323" s="34">
        <f t="shared" si="105"/>
        <v>1.28</v>
      </c>
      <c r="L323" s="34">
        <f t="shared" si="122"/>
        <v>1.2799999933967139</v>
      </c>
      <c r="M323" s="40">
        <f t="shared" si="113"/>
        <v>6.6032861401055243E-9</v>
      </c>
      <c r="N323" s="44">
        <f t="shared" si="106"/>
        <v>1E-4</v>
      </c>
      <c r="O323" s="44">
        <f t="shared" si="114"/>
        <v>6.6032861401055244E-13</v>
      </c>
      <c r="P323" s="14">
        <f t="shared" si="107"/>
        <v>115.06891017793595</v>
      </c>
      <c r="Q323" s="44">
        <f t="shared" si="123"/>
        <v>7.5983293973501199E-11</v>
      </c>
      <c r="R323" s="34">
        <f t="shared" si="124"/>
        <v>94.203855897389445</v>
      </c>
      <c r="S323" s="52">
        <f t="shared" si="108"/>
        <v>-2.1473757937413612E-8</v>
      </c>
      <c r="T323" s="34">
        <f t="shared" si="125"/>
        <v>94.203856354738264</v>
      </c>
      <c r="U323" s="14">
        <f t="shared" si="109"/>
        <v>1.2799999937857482</v>
      </c>
      <c r="V323">
        <f t="shared" si="126"/>
        <v>120.5809355486585</v>
      </c>
      <c r="W323">
        <f t="shared" si="110"/>
        <v>-6.6032861401055254E-13</v>
      </c>
      <c r="X323" s="44">
        <f t="shared" si="127"/>
        <v>2.3213740337204859E-20</v>
      </c>
      <c r="Y323" s="44">
        <f t="shared" si="128"/>
        <v>9.1621359388227575E-9</v>
      </c>
      <c r="Z323">
        <f>Y323/(H323*MPa_to_kPa)</f>
        <v>9.7258607994060261E-15</v>
      </c>
      <c r="AA323" s="43">
        <f t="shared" si="129"/>
        <v>3.1579126464691298E-2</v>
      </c>
    </row>
    <row r="324" spans="1:27">
      <c r="A324" s="74">
        <f t="shared" si="115"/>
        <v>316</v>
      </c>
      <c r="B324" s="40">
        <f t="shared" si="116"/>
        <v>3.1579126464691298</v>
      </c>
      <c r="C324" s="51">
        <f t="shared" si="117"/>
        <v>2.3213740337204859E-18</v>
      </c>
      <c r="D324" s="34">
        <f t="shared" si="118"/>
        <v>94.203856354738264</v>
      </c>
      <c r="E324" s="34">
        <f t="shared" si="119"/>
        <v>120.5809355486585</v>
      </c>
      <c r="F324" s="14">
        <f t="shared" si="120"/>
        <v>0.72603365266903919</v>
      </c>
      <c r="G324" s="14">
        <f t="shared" si="111"/>
        <v>-1.5233257573514786E-2</v>
      </c>
      <c r="H324" s="15">
        <f t="shared" si="112"/>
        <v>942.03856354738264</v>
      </c>
      <c r="I324" s="15">
        <f t="shared" si="104"/>
        <v>32.519805255895669</v>
      </c>
      <c r="J324" s="34">
        <f t="shared" si="121"/>
        <v>94.203855897389445</v>
      </c>
      <c r="K324" s="34">
        <f t="shared" si="105"/>
        <v>1.28</v>
      </c>
      <c r="L324" s="34">
        <f t="shared" si="122"/>
        <v>1.2799999937857482</v>
      </c>
      <c r="M324" s="40">
        <f t="shared" si="113"/>
        <v>6.2142517798235986E-9</v>
      </c>
      <c r="N324" s="44">
        <f t="shared" si="106"/>
        <v>1E-4</v>
      </c>
      <c r="O324" s="44">
        <f t="shared" si="114"/>
        <v>6.2142517798235986E-13</v>
      </c>
      <c r="P324" s="14">
        <f t="shared" si="107"/>
        <v>115.06891017793595</v>
      </c>
      <c r="Q324" s="44">
        <f t="shared" si="123"/>
        <v>7.150671798756003E-11</v>
      </c>
      <c r="R324" s="34">
        <f t="shared" si="124"/>
        <v>94.20385590412566</v>
      </c>
      <c r="S324" s="52">
        <f t="shared" si="108"/>
        <v>-2.0208625769096647E-8</v>
      </c>
      <c r="T324" s="34">
        <f t="shared" si="125"/>
        <v>94.203856334529632</v>
      </c>
      <c r="U324" s="14">
        <f t="shared" si="109"/>
        <v>1.2799999941518627</v>
      </c>
      <c r="V324">
        <f t="shared" si="126"/>
        <v>120.58093555728084</v>
      </c>
      <c r="W324">
        <f t="shared" si="110"/>
        <v>-6.2142517798235986E-13</v>
      </c>
      <c r="X324" s="44">
        <f t="shared" si="127"/>
        <v>2.3213740337204859E-20</v>
      </c>
      <c r="Y324" s="44">
        <f t="shared" si="128"/>
        <v>8.6223366224658093E-9</v>
      </c>
      <c r="Z324">
        <f>Y324/(H324*MPa_to_kPa)</f>
        <v>9.1528488918724866E-15</v>
      </c>
      <c r="AA324" s="43">
        <f t="shared" si="129"/>
        <v>3.1679126464700454E-2</v>
      </c>
    </row>
    <row r="325" spans="1:27">
      <c r="A325" s="74">
        <f t="shared" si="115"/>
        <v>317</v>
      </c>
      <c r="B325" s="40">
        <f t="shared" si="116"/>
        <v>3.1679126464700453</v>
      </c>
      <c r="C325" s="51">
        <f t="shared" si="117"/>
        <v>2.3213740337204859E-18</v>
      </c>
      <c r="D325" s="34">
        <f t="shared" si="118"/>
        <v>94.203856334529632</v>
      </c>
      <c r="E325" s="34">
        <f t="shared" si="119"/>
        <v>120.58093555728084</v>
      </c>
      <c r="F325" s="14">
        <f t="shared" si="120"/>
        <v>0.72603365266903919</v>
      </c>
      <c r="G325" s="14">
        <f t="shared" si="111"/>
        <v>-1.5233257577805189E-2</v>
      </c>
      <c r="H325" s="15">
        <f t="shared" si="112"/>
        <v>942.03856334529632</v>
      </c>
      <c r="I325" s="15">
        <f t="shared" si="104"/>
        <v>32.519805248919511</v>
      </c>
      <c r="J325" s="34">
        <f t="shared" si="121"/>
        <v>94.20385590412566</v>
      </c>
      <c r="K325" s="34">
        <f t="shared" si="105"/>
        <v>1.28</v>
      </c>
      <c r="L325" s="34">
        <f t="shared" si="122"/>
        <v>1.2799999941518627</v>
      </c>
      <c r="M325" s="40">
        <f t="shared" si="113"/>
        <v>5.8481373077512444E-9</v>
      </c>
      <c r="N325" s="44">
        <f t="shared" si="106"/>
        <v>1E-4</v>
      </c>
      <c r="O325" s="44">
        <f t="shared" si="114"/>
        <v>5.8481373077512446E-13</v>
      </c>
      <c r="P325" s="14">
        <f t="shared" si="107"/>
        <v>115.06891017793595</v>
      </c>
      <c r="Q325" s="44">
        <f t="shared" si="123"/>
        <v>6.7293878657386409E-11</v>
      </c>
      <c r="R325" s="34">
        <f t="shared" si="124"/>
        <v>94.203855910465009</v>
      </c>
      <c r="S325" s="52">
        <f t="shared" si="108"/>
        <v>-1.9018028631701096E-8</v>
      </c>
      <c r="T325" s="34">
        <f t="shared" si="125"/>
        <v>94.203856315511601</v>
      </c>
      <c r="U325" s="14">
        <f t="shared" si="109"/>
        <v>1.2799999944964076</v>
      </c>
      <c r="V325">
        <f t="shared" si="126"/>
        <v>120.58093556539522</v>
      </c>
      <c r="W325">
        <f t="shared" si="110"/>
        <v>-5.8481373077512456E-13</v>
      </c>
      <c r="X325" s="44">
        <f t="shared" si="127"/>
        <v>2.3213740236230663E-20</v>
      </c>
      <c r="Y325" s="44">
        <f t="shared" si="128"/>
        <v>8.1143838315256289E-9</v>
      </c>
      <c r="Z325">
        <f>Y325/(H325*MPa_to_kPa)</f>
        <v>8.6136429518452414E-15</v>
      </c>
      <c r="AA325" s="43">
        <f t="shared" si="129"/>
        <v>3.1779126464709068E-2</v>
      </c>
    </row>
    <row r="326" spans="1:27">
      <c r="A326" s="74">
        <f t="shared" si="115"/>
        <v>318</v>
      </c>
      <c r="B326" s="40">
        <f t="shared" si="116"/>
        <v>3.1779126464709067</v>
      </c>
      <c r="C326" s="51">
        <f t="shared" si="117"/>
        <v>2.3213740236230663E-18</v>
      </c>
      <c r="D326" s="34">
        <f t="shared" si="118"/>
        <v>94.203856315511601</v>
      </c>
      <c r="E326" s="34">
        <f t="shared" si="119"/>
        <v>120.58093556539522</v>
      </c>
      <c r="F326" s="14">
        <f t="shared" si="120"/>
        <v>0.72603365266903919</v>
      </c>
      <c r="G326" s="14">
        <f t="shared" si="111"/>
        <v>-1.5233257581842822E-2</v>
      </c>
      <c r="H326" s="15">
        <f t="shared" si="112"/>
        <v>942.03856315511598</v>
      </c>
      <c r="I326" s="15">
        <f t="shared" si="104"/>
        <v>32.519805242354366</v>
      </c>
      <c r="J326" s="34">
        <f t="shared" si="121"/>
        <v>94.203855910465009</v>
      </c>
      <c r="K326" s="34">
        <f t="shared" si="105"/>
        <v>1.28</v>
      </c>
      <c r="L326" s="34">
        <f t="shared" si="122"/>
        <v>1.2799999944964076</v>
      </c>
      <c r="M326" s="40">
        <f t="shared" si="113"/>
        <v>5.5035924706459127E-9</v>
      </c>
      <c r="N326" s="44">
        <f t="shared" si="106"/>
        <v>1E-4</v>
      </c>
      <c r="O326" s="44">
        <f t="shared" si="114"/>
        <v>5.5035924706459133E-13</v>
      </c>
      <c r="P326" s="14">
        <f t="shared" si="107"/>
        <v>115.06891017793595</v>
      </c>
      <c r="Q326" s="44">
        <f t="shared" si="123"/>
        <v>6.3329238766071923E-11</v>
      </c>
      <c r="R326" s="34">
        <f t="shared" si="124"/>
        <v>94.203855916430882</v>
      </c>
      <c r="S326" s="52">
        <f t="shared" si="108"/>
        <v>-1.7897575527869298E-8</v>
      </c>
      <c r="T326" s="34">
        <f t="shared" si="125"/>
        <v>94.203856297614024</v>
      </c>
      <c r="U326" s="14">
        <f t="shared" si="109"/>
        <v>1.2799999948206533</v>
      </c>
      <c r="V326">
        <f t="shared" si="126"/>
        <v>120.58093557303152</v>
      </c>
      <c r="W326">
        <f t="shared" si="110"/>
        <v>-5.5035924706459123E-13</v>
      </c>
      <c r="X326" s="44">
        <f t="shared" si="127"/>
        <v>2.3213740337204859E-20</v>
      </c>
      <c r="Y326" s="44">
        <f t="shared" si="128"/>
        <v>7.6363022571968031E-9</v>
      </c>
      <c r="Z326">
        <f>Y326/(H326*MPa_to_kPa)</f>
        <v>8.1061461344225366E-15</v>
      </c>
      <c r="AA326" s="43">
        <f t="shared" si="129"/>
        <v>3.1879126464717175E-2</v>
      </c>
    </row>
    <row r="327" spans="1:27">
      <c r="A327" s="74">
        <f t="shared" si="115"/>
        <v>319</v>
      </c>
      <c r="B327" s="40">
        <f t="shared" si="116"/>
        <v>3.1879126464717173</v>
      </c>
      <c r="C327" s="51">
        <f t="shared" si="117"/>
        <v>2.3213740337204859E-18</v>
      </c>
      <c r="D327" s="34">
        <f t="shared" si="118"/>
        <v>94.203856297614024</v>
      </c>
      <c r="E327" s="34">
        <f t="shared" si="119"/>
        <v>120.58093557303152</v>
      </c>
      <c r="F327" s="14">
        <f t="shared" si="120"/>
        <v>0.72603365266903919</v>
      </c>
      <c r="G327" s="14">
        <f t="shared" si="111"/>
        <v>-1.5233257585642576E-2</v>
      </c>
      <c r="H327" s="15">
        <f t="shared" si="112"/>
        <v>942.03856297614016</v>
      </c>
      <c r="I327" s="15">
        <f t="shared" si="104"/>
        <v>32.519805236175998</v>
      </c>
      <c r="J327" s="34">
        <f t="shared" si="121"/>
        <v>94.203855916430882</v>
      </c>
      <c r="K327" s="34">
        <f t="shared" si="105"/>
        <v>1.28</v>
      </c>
      <c r="L327" s="34">
        <f t="shared" si="122"/>
        <v>1.2799999948206533</v>
      </c>
      <c r="M327" s="40">
        <f t="shared" si="113"/>
        <v>5.1793467292782225E-9</v>
      </c>
      <c r="N327" s="44">
        <f t="shared" si="106"/>
        <v>1E-4</v>
      </c>
      <c r="O327" s="44">
        <f t="shared" si="114"/>
        <v>5.1793467292782226E-13</v>
      </c>
      <c r="P327" s="14">
        <f t="shared" si="107"/>
        <v>115.06891017793595</v>
      </c>
      <c r="Q327" s="44">
        <f t="shared" si="123"/>
        <v>5.9598178357170218E-11</v>
      </c>
      <c r="R327" s="34">
        <f t="shared" si="124"/>
        <v>94.20385592204525</v>
      </c>
      <c r="S327" s="52">
        <f t="shared" si="108"/>
        <v>-1.6843134688675297E-8</v>
      </c>
      <c r="T327" s="34">
        <f t="shared" si="125"/>
        <v>94.203856280770893</v>
      </c>
      <c r="U327" s="14">
        <f t="shared" si="109"/>
        <v>1.2799999951257959</v>
      </c>
      <c r="V327">
        <f t="shared" si="126"/>
        <v>120.58093558021791</v>
      </c>
      <c r="W327">
        <f t="shared" si="110"/>
        <v>-5.1793467292782226E-13</v>
      </c>
      <c r="X327" s="44">
        <f t="shared" si="127"/>
        <v>2.3213740337204859E-20</v>
      </c>
      <c r="Y327" s="44">
        <f t="shared" si="128"/>
        <v>7.1863865969135077E-9</v>
      </c>
      <c r="Z327">
        <f>Y327/(H327*MPa_to_kPa)</f>
        <v>7.62854821379061E-15</v>
      </c>
      <c r="AA327" s="43">
        <f t="shared" si="129"/>
        <v>3.1979126464724804E-2</v>
      </c>
    </row>
    <row r="328" spans="1:27">
      <c r="A328" s="74">
        <f t="shared" si="115"/>
        <v>320</v>
      </c>
      <c r="B328" s="40">
        <f t="shared" si="116"/>
        <v>3.1979126464724805</v>
      </c>
      <c r="C328" s="51">
        <f t="shared" si="117"/>
        <v>2.3213740337204859E-18</v>
      </c>
      <c r="D328" s="34">
        <f t="shared" si="118"/>
        <v>94.203856280770893</v>
      </c>
      <c r="E328" s="34">
        <f t="shared" si="119"/>
        <v>120.58093558021791</v>
      </c>
      <c r="F328" s="14">
        <f t="shared" si="120"/>
        <v>0.72603365266903919</v>
      </c>
      <c r="G328" s="14">
        <f t="shared" si="111"/>
        <v>-1.5233257589218467E-2</v>
      </c>
      <c r="H328" s="15">
        <f t="shared" si="112"/>
        <v>942.0385628077089</v>
      </c>
      <c r="I328" s="15">
        <f t="shared" si="104"/>
        <v>32.519805230361634</v>
      </c>
      <c r="J328" s="34">
        <f t="shared" si="121"/>
        <v>94.20385592204525</v>
      </c>
      <c r="K328" s="34">
        <f t="shared" si="105"/>
        <v>1.28</v>
      </c>
      <c r="L328" s="34">
        <f t="shared" si="122"/>
        <v>1.2799999951257959</v>
      </c>
      <c r="M328" s="40">
        <f t="shared" si="113"/>
        <v>4.8742041514060475E-9</v>
      </c>
      <c r="N328" s="44">
        <f t="shared" si="106"/>
        <v>1E-4</v>
      </c>
      <c r="O328" s="44">
        <f t="shared" si="114"/>
        <v>4.8742041514060476E-13</v>
      </c>
      <c r="P328" s="14">
        <f t="shared" si="107"/>
        <v>115.06891017793595</v>
      </c>
      <c r="Q328" s="44">
        <f t="shared" si="123"/>
        <v>5.6086935968706503E-11</v>
      </c>
      <c r="R328" s="34">
        <f t="shared" si="124"/>
        <v>94.20385592732886</v>
      </c>
      <c r="S328" s="52">
        <f t="shared" si="108"/>
        <v>-1.5850816965674478E-8</v>
      </c>
      <c r="T328" s="34">
        <f t="shared" si="125"/>
        <v>94.203856264920077</v>
      </c>
      <c r="U328" s="14">
        <f t="shared" si="109"/>
        <v>1.2799999954129611</v>
      </c>
      <c r="V328">
        <f t="shared" si="126"/>
        <v>120.58093558698094</v>
      </c>
      <c r="W328">
        <f t="shared" si="110"/>
        <v>-4.8742041514060476E-13</v>
      </c>
      <c r="X328" s="44">
        <f t="shared" si="127"/>
        <v>2.3213740337204859E-20</v>
      </c>
      <c r="Y328" s="44">
        <f t="shared" si="128"/>
        <v>6.7630310240929248E-9</v>
      </c>
      <c r="Z328">
        <f>Y328/(H328*MPa_to_kPa)</f>
        <v>7.1791445606387676E-15</v>
      </c>
      <c r="AA328" s="43">
        <f t="shared" si="129"/>
        <v>3.2079126464731982E-2</v>
      </c>
    </row>
    <row r="329" spans="1:27">
      <c r="A329" s="74">
        <f t="shared" si="115"/>
        <v>321</v>
      </c>
      <c r="B329" s="40">
        <f t="shared" si="116"/>
        <v>3.207912646473198</v>
      </c>
      <c r="C329" s="51">
        <f t="shared" si="117"/>
        <v>2.3213740337204859E-18</v>
      </c>
      <c r="D329" s="34">
        <f t="shared" si="118"/>
        <v>94.203856264920077</v>
      </c>
      <c r="E329" s="34">
        <f t="shared" si="119"/>
        <v>120.58093558698094</v>
      </c>
      <c r="F329" s="14">
        <f t="shared" si="120"/>
        <v>0.72603365266903919</v>
      </c>
      <c r="G329" s="14">
        <f t="shared" si="111"/>
        <v>-1.5233257592583684E-2</v>
      </c>
      <c r="H329" s="15">
        <f t="shared" si="112"/>
        <v>942.03856264920068</v>
      </c>
      <c r="I329" s="15">
        <f t="shared" ref="I329:I337" si="130">0.001*D329*(1+F329)/kappa</f>
        <v>32.519805224889829</v>
      </c>
      <c r="J329" s="34">
        <f t="shared" si="121"/>
        <v>94.20385592732886</v>
      </c>
      <c r="K329" s="34">
        <f t="shared" ref="K329:K337" si="131">Mtc</f>
        <v>1.28</v>
      </c>
      <c r="L329" s="34">
        <f t="shared" si="122"/>
        <v>1.2799999954129611</v>
      </c>
      <c r="M329" s="40">
        <f t="shared" si="113"/>
        <v>4.5870389708824177E-9</v>
      </c>
      <c r="N329" s="44">
        <f t="shared" ref="N329:N337" si="132">d_epQp</f>
        <v>1E-4</v>
      </c>
      <c r="O329" s="44">
        <f t="shared" si="114"/>
        <v>4.5870389708824183E-13</v>
      </c>
      <c r="P329" s="14">
        <f t="shared" ref="P329:P337" si="133">(1+F329)/(lambda-kappa)</f>
        <v>115.06891017793595</v>
      </c>
      <c r="Q329" s="44">
        <f t="shared" si="123"/>
        <v>5.2782557532316076E-11</v>
      </c>
      <c r="R329" s="34">
        <f t="shared" si="124"/>
        <v>94.203855932301195</v>
      </c>
      <c r="S329" s="52">
        <f t="shared" ref="S329:S337" si="134">-O329*I329*MPa_to_kPa</f>
        <v>-1.4916961389207534E-8</v>
      </c>
      <c r="T329" s="34">
        <f t="shared" si="125"/>
        <v>94.203856250003113</v>
      </c>
      <c r="U329" s="14">
        <f t="shared" ref="U329:U337" si="135">Mtc*(1+LN(R329/T329))</f>
        <v>1.279999995683208</v>
      </c>
      <c r="V329">
        <f t="shared" si="126"/>
        <v>120.58093559334553</v>
      </c>
      <c r="W329">
        <f t="shared" ref="W329:W337" si="136">S329/(I329*MPa_to_kPa)</f>
        <v>-4.5870389708824193E-13</v>
      </c>
      <c r="X329" s="44">
        <f t="shared" si="127"/>
        <v>2.3213740236230663E-20</v>
      </c>
      <c r="Y329" s="44">
        <f t="shared" si="128"/>
        <v>6.364587079588091E-9</v>
      </c>
      <c r="Z329">
        <f>Y329/(H329*MPa_to_kPa)</f>
        <v>6.7561852900051141E-15</v>
      </c>
      <c r="AA329" s="43">
        <f t="shared" si="129"/>
        <v>3.2179126464738736E-2</v>
      </c>
    </row>
    <row r="330" spans="1:27">
      <c r="A330" s="74">
        <f t="shared" si="115"/>
        <v>322</v>
      </c>
      <c r="B330" s="40">
        <f t="shared" si="116"/>
        <v>3.2179126464738737</v>
      </c>
      <c r="C330" s="51">
        <f t="shared" si="117"/>
        <v>2.3213740236230663E-18</v>
      </c>
      <c r="D330" s="34">
        <f t="shared" si="118"/>
        <v>94.203856250003113</v>
      </c>
      <c r="E330" s="34">
        <f t="shared" si="119"/>
        <v>120.58093559334553</v>
      </c>
      <c r="F330" s="14">
        <f t="shared" si="120"/>
        <v>0.72603365266903919</v>
      </c>
      <c r="G330" s="14">
        <f t="shared" ref="G330:G337" si="137">G329+S329/T329*lambda</f>
        <v>-1.5233257595750636E-2</v>
      </c>
      <c r="H330" s="15">
        <f t="shared" ref="H330:H337" si="138">Gmax*(T329/_p0)^G_exponent</f>
        <v>942.03856250003116</v>
      </c>
      <c r="I330" s="15">
        <f t="shared" si="130"/>
        <v>32.519805219740391</v>
      </c>
      <c r="J330" s="34">
        <f t="shared" si="121"/>
        <v>94.203855932301195</v>
      </c>
      <c r="K330" s="34">
        <f t="shared" si="131"/>
        <v>1.28</v>
      </c>
      <c r="L330" s="34">
        <f t="shared" si="122"/>
        <v>1.279999995683208</v>
      </c>
      <c r="M330" s="40">
        <f t="shared" ref="M330:M337" si="139">K330-L330</f>
        <v>4.3167920349418409E-9</v>
      </c>
      <c r="N330" s="44">
        <f t="shared" si="132"/>
        <v>1E-4</v>
      </c>
      <c r="O330" s="44">
        <f t="shared" ref="O330:O337" si="140">N330*M330</f>
        <v>4.3167920349418411E-13</v>
      </c>
      <c r="P330" s="14">
        <f t="shared" si="133"/>
        <v>115.06891017793595</v>
      </c>
      <c r="Q330" s="44">
        <f t="shared" si="123"/>
        <v>4.9672855492555205E-11</v>
      </c>
      <c r="R330" s="34">
        <f t="shared" si="124"/>
        <v>94.203855936980574</v>
      </c>
      <c r="S330" s="52">
        <f t="shared" si="134"/>
        <v>-1.4038123615043543E-8</v>
      </c>
      <c r="T330" s="34">
        <f t="shared" si="125"/>
        <v>94.203856235964992</v>
      </c>
      <c r="U330" s="14">
        <f t="shared" si="135"/>
        <v>1.279999995937533</v>
      </c>
      <c r="V330">
        <f t="shared" si="126"/>
        <v>120.58093559933513</v>
      </c>
      <c r="W330">
        <f t="shared" si="136"/>
        <v>-4.3167920349418411E-13</v>
      </c>
      <c r="X330" s="44">
        <f t="shared" si="127"/>
        <v>2.3213740236230663E-20</v>
      </c>
      <c r="Y330" s="44">
        <f t="shared" si="128"/>
        <v>5.9896052562180557E-9</v>
      </c>
      <c r="Z330">
        <f>Y330/(H330*MPa_to_kPa)</f>
        <v>6.3581317099403317E-15</v>
      </c>
      <c r="AA330" s="43">
        <f t="shared" si="129"/>
        <v>3.2279126464745095E-2</v>
      </c>
    </row>
    <row r="331" spans="1:27">
      <c r="A331" s="74">
        <f t="shared" ref="A331:A337" si="141">A330+1</f>
        <v>323</v>
      </c>
      <c r="B331" s="40">
        <f t="shared" ref="B331:B337" si="142">100*AA330+C331/3</f>
        <v>3.2279126464745094</v>
      </c>
      <c r="C331" s="51">
        <f t="shared" ref="C331:C337" si="143">100*X330</f>
        <v>2.3213740236230663E-18</v>
      </c>
      <c r="D331" s="34">
        <f t="shared" ref="D331:D337" si="144">T330</f>
        <v>94.203856235964992</v>
      </c>
      <c r="E331" s="34">
        <f t="shared" ref="E331:E337" si="145">V330</f>
        <v>120.58093559933513</v>
      </c>
      <c r="F331" s="14">
        <f t="shared" ref="F331:F337" si="146">F$9-(1+F$9)*C330</f>
        <v>0.72603365266903919</v>
      </c>
      <c r="G331" s="14">
        <f t="shared" si="137"/>
        <v>-1.5233257598731008E-2</v>
      </c>
      <c r="H331" s="15">
        <f t="shared" si="138"/>
        <v>942.03856235964986</v>
      </c>
      <c r="I331" s="15">
        <f t="shared" si="130"/>
        <v>32.51980521489434</v>
      </c>
      <c r="J331" s="34">
        <f t="shared" ref="J331:J337" si="147">R330</f>
        <v>94.203855936980574</v>
      </c>
      <c r="K331" s="34">
        <f t="shared" si="131"/>
        <v>1.28</v>
      </c>
      <c r="L331" s="34">
        <f t="shared" ref="L331:L337" si="148">E331/D331</f>
        <v>1.279999995937533</v>
      </c>
      <c r="M331" s="40">
        <f t="shared" si="139"/>
        <v>4.0624670294420184E-9</v>
      </c>
      <c r="N331" s="44">
        <f t="shared" si="132"/>
        <v>1E-4</v>
      </c>
      <c r="O331" s="44">
        <f t="shared" si="140"/>
        <v>4.0624670294420184E-13</v>
      </c>
      <c r="P331" s="14">
        <f t="shared" si="133"/>
        <v>115.06891017793595</v>
      </c>
      <c r="Q331" s="44">
        <f t="shared" ref="Q331:Q337" si="149">P331*O331</f>
        <v>4.674636537116899E-11</v>
      </c>
      <c r="R331" s="34">
        <f t="shared" ref="R331:R337" si="150">J331*(1+Q331)</f>
        <v>94.203855941384262</v>
      </c>
      <c r="S331" s="52">
        <f t="shared" si="134"/>
        <v>-1.3211063648938487E-8</v>
      </c>
      <c r="T331" s="34">
        <f t="shared" ref="T331:T337" si="151">D331+S331</f>
        <v>94.203856222753927</v>
      </c>
      <c r="U331" s="14">
        <f t="shared" si="135"/>
        <v>1.2799999961768744</v>
      </c>
      <c r="V331">
        <f t="shared" ref="V331:V337" si="152">U331*T331</f>
        <v>120.58093560497186</v>
      </c>
      <c r="W331">
        <f t="shared" si="136"/>
        <v>-4.0624670294420184E-13</v>
      </c>
      <c r="X331" s="44">
        <f t="shared" ref="X331:X337" si="153">X330+(W331+O331)</f>
        <v>2.3213740236230663E-20</v>
      </c>
      <c r="Y331" s="44">
        <f t="shared" ref="Y331:Y337" si="154">V331-E331</f>
        <v>5.6367213119301596E-9</v>
      </c>
      <c r="Z331">
        <f>Y331/(H331*MPa_to_kPa)</f>
        <v>5.9835356397843319E-15</v>
      </c>
      <c r="AA331" s="43">
        <f t="shared" ref="AA331:AA337" si="155">AA330+(Z331+N331)</f>
        <v>3.2379126464751079E-2</v>
      </c>
    </row>
    <row r="332" spans="1:27">
      <c r="A332" s="74">
        <f t="shared" si="141"/>
        <v>324</v>
      </c>
      <c r="B332" s="40">
        <f t="shared" si="142"/>
        <v>3.2379126464751078</v>
      </c>
      <c r="C332" s="51">
        <f t="shared" si="143"/>
        <v>2.3213740236230663E-18</v>
      </c>
      <c r="D332" s="34">
        <f t="shared" si="144"/>
        <v>94.203856222753927</v>
      </c>
      <c r="E332" s="34">
        <f t="shared" si="145"/>
        <v>120.58093560497186</v>
      </c>
      <c r="F332" s="14">
        <f t="shared" si="146"/>
        <v>0.72603365266903919</v>
      </c>
      <c r="G332" s="14">
        <f t="shared" si="137"/>
        <v>-1.523325760153579E-2</v>
      </c>
      <c r="H332" s="15">
        <f t="shared" si="138"/>
        <v>942.03856222753927</v>
      </c>
      <c r="I332" s="15">
        <f t="shared" si="130"/>
        <v>32.519805210333793</v>
      </c>
      <c r="J332" s="34">
        <f t="shared" si="147"/>
        <v>94.203855941384262</v>
      </c>
      <c r="K332" s="34">
        <f t="shared" si="131"/>
        <v>1.28</v>
      </c>
      <c r="L332" s="34">
        <f t="shared" si="148"/>
        <v>1.2799999961768744</v>
      </c>
      <c r="M332" s="40">
        <f t="shared" si="139"/>
        <v>3.823125593882537E-9</v>
      </c>
      <c r="N332" s="44">
        <f t="shared" si="132"/>
        <v>1E-4</v>
      </c>
      <c r="O332" s="44">
        <f t="shared" si="140"/>
        <v>3.823125593882537E-13</v>
      </c>
      <c r="P332" s="14">
        <f t="shared" si="133"/>
        <v>115.06891017793595</v>
      </c>
      <c r="Q332" s="44">
        <f t="shared" si="149"/>
        <v>4.3992289556143768E-11</v>
      </c>
      <c r="R332" s="34">
        <f t="shared" si="150"/>
        <v>94.203855945528517</v>
      </c>
      <c r="S332" s="52">
        <f t="shared" si="134"/>
        <v>-1.2432729960770181E-8</v>
      </c>
      <c r="T332" s="34">
        <f t="shared" si="151"/>
        <v>94.203856210321192</v>
      </c>
      <c r="U332" s="14">
        <f t="shared" si="135"/>
        <v>1.2799999964021151</v>
      </c>
      <c r="V332">
        <f t="shared" si="152"/>
        <v>120.5809356102765</v>
      </c>
      <c r="W332">
        <f t="shared" si="136"/>
        <v>-3.823125593882537E-13</v>
      </c>
      <c r="X332" s="44">
        <f t="shared" si="153"/>
        <v>2.3213740236230663E-20</v>
      </c>
      <c r="Y332" s="44">
        <f t="shared" si="154"/>
        <v>5.3046420589453191E-9</v>
      </c>
      <c r="Z332">
        <f>Y332/(H332*MPa_to_kPa)</f>
        <v>5.6310243249511906E-15</v>
      </c>
      <c r="AA332" s="43">
        <f t="shared" si="155"/>
        <v>3.2479126464756709E-2</v>
      </c>
    </row>
    <row r="333" spans="1:27">
      <c r="A333" s="74">
        <f t="shared" si="141"/>
        <v>325</v>
      </c>
      <c r="B333" s="40">
        <f t="shared" si="142"/>
        <v>3.2479126464756711</v>
      </c>
      <c r="C333" s="51">
        <f t="shared" si="143"/>
        <v>2.3213740236230663E-18</v>
      </c>
      <c r="D333" s="34">
        <f t="shared" si="144"/>
        <v>94.203856210321192</v>
      </c>
      <c r="E333" s="34">
        <f t="shared" si="145"/>
        <v>120.5809356102765</v>
      </c>
      <c r="F333" s="14">
        <f t="shared" si="146"/>
        <v>0.72603365266903919</v>
      </c>
      <c r="G333" s="14">
        <f t="shared" si="137"/>
        <v>-1.5233257604175328E-2</v>
      </c>
      <c r="H333" s="15">
        <f t="shared" si="138"/>
        <v>942.03856210321192</v>
      </c>
      <c r="I333" s="15">
        <f t="shared" si="130"/>
        <v>32.51980520604193</v>
      </c>
      <c r="J333" s="34">
        <f t="shared" si="147"/>
        <v>94.203855945528517</v>
      </c>
      <c r="K333" s="34">
        <f t="shared" si="131"/>
        <v>1.28</v>
      </c>
      <c r="L333" s="34">
        <f t="shared" si="148"/>
        <v>1.2799999964021151</v>
      </c>
      <c r="M333" s="40">
        <f t="shared" si="139"/>
        <v>3.5978848789142148E-9</v>
      </c>
      <c r="N333" s="44">
        <f t="shared" si="132"/>
        <v>1E-4</v>
      </c>
      <c r="O333" s="44">
        <f t="shared" si="140"/>
        <v>3.5978848789142148E-13</v>
      </c>
      <c r="P333" s="14">
        <f t="shared" si="133"/>
        <v>115.06891017793595</v>
      </c>
      <c r="Q333" s="44">
        <f t="shared" si="149"/>
        <v>4.1400469196233375E-11</v>
      </c>
      <c r="R333" s="34">
        <f t="shared" si="150"/>
        <v>94.203855949428601</v>
      </c>
      <c r="S333" s="52">
        <f t="shared" si="134"/>
        <v>-1.1700251541605401E-8</v>
      </c>
      <c r="T333" s="34">
        <f t="shared" si="151"/>
        <v>94.20385619862094</v>
      </c>
      <c r="U333" s="14">
        <f t="shared" si="135"/>
        <v>1.2799999966140856</v>
      </c>
      <c r="V333">
        <f t="shared" si="152"/>
        <v>120.58093561526861</v>
      </c>
      <c r="W333">
        <f t="shared" si="136"/>
        <v>-3.5978848789142148E-13</v>
      </c>
      <c r="X333" s="44">
        <f t="shared" si="153"/>
        <v>2.3213740236230663E-20</v>
      </c>
      <c r="Y333" s="44">
        <f t="shared" si="154"/>
        <v>4.9921169420485967E-9</v>
      </c>
      <c r="Z333">
        <f>Y333/(H333*MPa_to_kPa)</f>
        <v>5.2992702664985484E-15</v>
      </c>
      <c r="AA333" s="43">
        <f t="shared" si="155"/>
        <v>3.2579126464762007E-2</v>
      </c>
    </row>
    <row r="334" spans="1:27">
      <c r="A334" s="74">
        <f t="shared" si="141"/>
        <v>326</v>
      </c>
      <c r="B334" s="40">
        <f t="shared" si="142"/>
        <v>3.2579126464762007</v>
      </c>
      <c r="C334" s="51">
        <f t="shared" si="143"/>
        <v>2.3213740236230663E-18</v>
      </c>
      <c r="D334" s="34">
        <f t="shared" si="144"/>
        <v>94.20385619862094</v>
      </c>
      <c r="E334" s="34">
        <f t="shared" si="145"/>
        <v>120.58093561526861</v>
      </c>
      <c r="F334" s="14">
        <f t="shared" si="146"/>
        <v>0.72603365266903919</v>
      </c>
      <c r="G334" s="14">
        <f t="shared" si="137"/>
        <v>-1.5233257606659356E-2</v>
      </c>
      <c r="H334" s="15">
        <f t="shared" si="138"/>
        <v>942.0385619862094</v>
      </c>
      <c r="I334" s="15">
        <f t="shared" si="130"/>
        <v>32.519805202002921</v>
      </c>
      <c r="J334" s="34">
        <f t="shared" si="147"/>
        <v>94.203855949428601</v>
      </c>
      <c r="K334" s="34">
        <f t="shared" si="131"/>
        <v>1.28</v>
      </c>
      <c r="L334" s="34">
        <f t="shared" si="148"/>
        <v>1.2799999966140856</v>
      </c>
      <c r="M334" s="40">
        <f t="shared" si="139"/>
        <v>3.3859144377146322E-9</v>
      </c>
      <c r="N334" s="44">
        <f t="shared" si="132"/>
        <v>1E-4</v>
      </c>
      <c r="O334" s="44">
        <f t="shared" si="140"/>
        <v>3.3859144377146323E-13</v>
      </c>
      <c r="P334" s="14">
        <f t="shared" si="133"/>
        <v>115.06891017793595</v>
      </c>
      <c r="Q334" s="44">
        <f t="shared" si="149"/>
        <v>3.8961348430356149E-11</v>
      </c>
      <c r="R334" s="34">
        <f t="shared" si="150"/>
        <v>94.203855953098909</v>
      </c>
      <c r="S334" s="52">
        <f t="shared" si="134"/>
        <v>-1.1010927794512909E-8</v>
      </c>
      <c r="T334" s="34">
        <f t="shared" si="151"/>
        <v>94.203856187610015</v>
      </c>
      <c r="U334" s="14">
        <f t="shared" si="135"/>
        <v>1.2799999968135678</v>
      </c>
      <c r="V334">
        <f t="shared" si="152"/>
        <v>120.58093561996662</v>
      </c>
      <c r="W334">
        <f t="shared" si="136"/>
        <v>-3.3859144377146323E-13</v>
      </c>
      <c r="X334" s="44">
        <f t="shared" si="153"/>
        <v>2.3213740236230663E-20</v>
      </c>
      <c r="Y334" s="44">
        <f t="shared" si="154"/>
        <v>4.698009092862776E-9</v>
      </c>
      <c r="Z334">
        <f>Y334/(H334*MPa_to_kPa)</f>
        <v>4.9870666472054151E-15</v>
      </c>
      <c r="AA334" s="43">
        <f t="shared" si="155"/>
        <v>3.2679126464766992E-2</v>
      </c>
    </row>
    <row r="335" spans="1:27">
      <c r="A335" s="74">
        <f t="shared" si="141"/>
        <v>327</v>
      </c>
      <c r="B335" s="40">
        <f t="shared" si="142"/>
        <v>3.2679126464766992</v>
      </c>
      <c r="C335" s="51">
        <f t="shared" si="143"/>
        <v>2.3213740236230663E-18</v>
      </c>
      <c r="D335" s="34">
        <f t="shared" si="144"/>
        <v>94.203856187610015</v>
      </c>
      <c r="E335" s="34">
        <f t="shared" si="145"/>
        <v>120.58093561996662</v>
      </c>
      <c r="F335" s="14">
        <f t="shared" si="146"/>
        <v>0.72603365266903919</v>
      </c>
      <c r="G335" s="14">
        <f t="shared" si="137"/>
        <v>-1.5233257608997037E-2</v>
      </c>
      <c r="H335" s="15">
        <f t="shared" si="138"/>
        <v>942.03856187610018</v>
      </c>
      <c r="I335" s="15">
        <f t="shared" si="130"/>
        <v>32.519805198201873</v>
      </c>
      <c r="J335" s="34">
        <f t="shared" si="147"/>
        <v>94.203855953098909</v>
      </c>
      <c r="K335" s="34">
        <f t="shared" si="131"/>
        <v>1.28</v>
      </c>
      <c r="L335" s="34">
        <f t="shared" si="148"/>
        <v>1.2799999968135678</v>
      </c>
      <c r="M335" s="40">
        <f t="shared" si="139"/>
        <v>3.1864322291852432E-9</v>
      </c>
      <c r="N335" s="44">
        <f t="shared" si="132"/>
        <v>1E-4</v>
      </c>
      <c r="O335" s="44">
        <f t="shared" si="140"/>
        <v>3.1864322291852433E-13</v>
      </c>
      <c r="P335" s="14">
        <f t="shared" si="133"/>
        <v>115.06891017793595</v>
      </c>
      <c r="Q335" s="44">
        <f t="shared" si="149"/>
        <v>3.6665928396819694E-11</v>
      </c>
      <c r="R335" s="34">
        <f t="shared" si="150"/>
        <v>94.203855956552985</v>
      </c>
      <c r="S335" s="52">
        <f t="shared" si="134"/>
        <v>-1.0362215537037625E-8</v>
      </c>
      <c r="T335" s="34">
        <f t="shared" si="151"/>
        <v>94.2038561772478</v>
      </c>
      <c r="U335" s="14">
        <f t="shared" si="135"/>
        <v>1.2799999970012972</v>
      </c>
      <c r="V335">
        <f t="shared" si="152"/>
        <v>120.58093562438782</v>
      </c>
      <c r="W335">
        <f t="shared" si="136"/>
        <v>-3.1864322291852433E-13</v>
      </c>
      <c r="X335" s="44">
        <f t="shared" si="153"/>
        <v>2.3213740236230663E-20</v>
      </c>
      <c r="Y335" s="44">
        <f t="shared" si="154"/>
        <v>4.4211958538653562E-9</v>
      </c>
      <c r="Z335">
        <f>Y335/(H335*MPa_to_kPa)</f>
        <v>4.6932217350640112E-15</v>
      </c>
      <c r="AA335" s="43">
        <f t="shared" si="155"/>
        <v>3.2779126464771685E-2</v>
      </c>
    </row>
    <row r="336" spans="1:27">
      <c r="A336" s="74">
        <f t="shared" si="141"/>
        <v>328</v>
      </c>
      <c r="B336" s="40">
        <f t="shared" si="142"/>
        <v>3.2779126464771684</v>
      </c>
      <c r="C336" s="51">
        <f t="shared" si="143"/>
        <v>2.3213740236230663E-18</v>
      </c>
      <c r="D336" s="34">
        <f t="shared" si="144"/>
        <v>94.2038561772478</v>
      </c>
      <c r="E336" s="34">
        <f t="shared" si="145"/>
        <v>120.58093562438782</v>
      </c>
      <c r="F336" s="14">
        <f t="shared" si="146"/>
        <v>0.72603365266903919</v>
      </c>
      <c r="G336" s="14">
        <f t="shared" si="137"/>
        <v>-1.5233257611196992E-2</v>
      </c>
      <c r="H336" s="15">
        <f t="shared" si="138"/>
        <v>942.03856177247803</v>
      </c>
      <c r="I336" s="15">
        <f t="shared" si="130"/>
        <v>32.519805194624773</v>
      </c>
      <c r="J336" s="34">
        <f t="shared" si="147"/>
        <v>94.203855956552985</v>
      </c>
      <c r="K336" s="34">
        <f t="shared" si="131"/>
        <v>1.28</v>
      </c>
      <c r="L336" s="34">
        <f t="shared" si="148"/>
        <v>1.2799999970012972</v>
      </c>
      <c r="M336" s="40">
        <f t="shared" si="139"/>
        <v>2.998702841594536E-9</v>
      </c>
      <c r="N336" s="44">
        <f t="shared" si="132"/>
        <v>1E-4</v>
      </c>
      <c r="O336" s="44">
        <f t="shared" si="140"/>
        <v>2.9987028415945364E-13</v>
      </c>
      <c r="P336" s="14">
        <f t="shared" si="133"/>
        <v>115.06891017793595</v>
      </c>
      <c r="Q336" s="44">
        <f t="shared" si="149"/>
        <v>3.4505746792976299E-11</v>
      </c>
      <c r="R336" s="34">
        <f t="shared" si="150"/>
        <v>94.203855959803562</v>
      </c>
      <c r="S336" s="52">
        <f t="shared" si="134"/>
        <v>-9.7517232245222073E-9</v>
      </c>
      <c r="T336" s="34">
        <f t="shared" si="151"/>
        <v>94.20385616749607</v>
      </c>
      <c r="U336" s="14">
        <f t="shared" si="135"/>
        <v>1.2799999971779668</v>
      </c>
      <c r="V336">
        <f t="shared" si="152"/>
        <v>120.58093562854856</v>
      </c>
      <c r="W336">
        <f t="shared" si="136"/>
        <v>-2.9987028415945364E-13</v>
      </c>
      <c r="X336" s="44">
        <f t="shared" si="153"/>
        <v>2.3213740236230663E-20</v>
      </c>
      <c r="Y336" s="44">
        <f t="shared" si="154"/>
        <v>4.1607393086451339E-9</v>
      </c>
      <c r="Z336">
        <f>Y336/(H336*MPa_to_kPa)</f>
        <v>4.4167399058660179E-15</v>
      </c>
      <c r="AA336" s="43">
        <f t="shared" si="155"/>
        <v>3.2879126464776101E-2</v>
      </c>
    </row>
    <row r="337" spans="1:27">
      <c r="A337" s="74">
        <f t="shared" si="141"/>
        <v>329</v>
      </c>
      <c r="B337" s="40">
        <f t="shared" si="142"/>
        <v>3.2879126464776101</v>
      </c>
      <c r="C337" s="51">
        <f t="shared" si="143"/>
        <v>2.3213740236230663E-18</v>
      </c>
      <c r="D337" s="34">
        <f t="shared" si="144"/>
        <v>94.20385616749607</v>
      </c>
      <c r="E337" s="34">
        <f t="shared" si="145"/>
        <v>120.58093562854856</v>
      </c>
      <c r="F337" s="14">
        <f t="shared" si="146"/>
        <v>0.72603365266903919</v>
      </c>
      <c r="G337" s="14">
        <f t="shared" si="137"/>
        <v>-1.5233257613267338E-2</v>
      </c>
      <c r="H337" s="15">
        <f t="shared" si="138"/>
        <v>942.03856167496065</v>
      </c>
      <c r="I337" s="15">
        <f t="shared" si="130"/>
        <v>32.519805191258413</v>
      </c>
      <c r="J337" s="34">
        <f t="shared" si="147"/>
        <v>94.203855959803562</v>
      </c>
      <c r="K337" s="34">
        <f t="shared" si="131"/>
        <v>1.28</v>
      </c>
      <c r="L337" s="34">
        <f t="shared" si="148"/>
        <v>1.2799999971779668</v>
      </c>
      <c r="M337" s="40">
        <f t="shared" si="139"/>
        <v>2.8220332737305398E-9</v>
      </c>
      <c r="N337" s="44">
        <f t="shared" si="132"/>
        <v>1E-4</v>
      </c>
      <c r="O337" s="44">
        <f t="shared" si="140"/>
        <v>2.82203327373054E-13</v>
      </c>
      <c r="P337" s="14">
        <f t="shared" si="133"/>
        <v>115.06891017793595</v>
      </c>
      <c r="Q337" s="44">
        <f t="shared" si="149"/>
        <v>3.2472829329404604E-11</v>
      </c>
      <c r="R337" s="34">
        <f t="shared" si="150"/>
        <v>94.203855962862633</v>
      </c>
      <c r="S337" s="52">
        <f t="shared" si="134"/>
        <v>-9.1771972304966388E-9</v>
      </c>
      <c r="T337" s="34">
        <f t="shared" si="151"/>
        <v>94.203856158318871</v>
      </c>
      <c r="U337" s="14">
        <f t="shared" si="135"/>
        <v>1.2799999973442278</v>
      </c>
      <c r="V337">
        <f t="shared" si="152"/>
        <v>120.58093563246418</v>
      </c>
      <c r="W337">
        <f t="shared" si="136"/>
        <v>-2.82203327373054E-13</v>
      </c>
      <c r="X337" s="44">
        <f t="shared" si="153"/>
        <v>2.3213740236230663E-20</v>
      </c>
      <c r="Y337" s="44">
        <f t="shared" si="154"/>
        <v>3.9156162756626145E-9</v>
      </c>
      <c r="Z337">
        <f>Y337/(H337*MPa_to_kPa)</f>
        <v>4.1565350241083359E-15</v>
      </c>
      <c r="AA337" s="43">
        <f t="shared" si="155"/>
        <v>3.297912646478026E-2</v>
      </c>
    </row>
  </sheetData>
  <mergeCells count="6">
    <mergeCell ref="K6:O6"/>
    <mergeCell ref="P6:R6"/>
    <mergeCell ref="S6:V6"/>
    <mergeCell ref="W6:AA6"/>
    <mergeCell ref="B6:E6"/>
    <mergeCell ref="F6:J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67"/>
  <sheetViews>
    <sheetView topLeftCell="A3" zoomScale="150" zoomScaleNormal="150" zoomScalePageLayoutView="150" workbookViewId="0">
      <selection activeCell="B13" sqref="B13"/>
    </sheetView>
  </sheetViews>
  <sheetFormatPr baseColWidth="10" defaultColWidth="8.83203125" defaultRowHeight="12" x14ac:dyDescent="0"/>
  <cols>
    <col min="1" max="2" width="8.83203125" style="18"/>
    <col min="3" max="3" width="12.5" style="18" bestFit="1" customWidth="1"/>
    <col min="4" max="16384" width="8.83203125" style="18"/>
  </cols>
  <sheetData>
    <row r="1" spans="1:6">
      <c r="A1" s="18" t="s">
        <v>44</v>
      </c>
    </row>
    <row r="2" spans="1:6">
      <c r="A2" s="18" t="s">
        <v>45</v>
      </c>
    </row>
    <row r="3" spans="1:6">
      <c r="A3" s="19" t="s">
        <v>46</v>
      </c>
      <c r="B3" s="19"/>
      <c r="C3" s="19"/>
    </row>
    <row r="4" spans="1:6">
      <c r="A4" s="20" t="s">
        <v>47</v>
      </c>
      <c r="B4" s="18">
        <f>'Inputs &amp; Plots'!D17</f>
        <v>200</v>
      </c>
    </row>
    <row r="5" spans="1:6">
      <c r="A5" s="20" t="s">
        <v>48</v>
      </c>
      <c r="B5" s="18">
        <f>'Inputs &amp; Plots'!D16</f>
        <v>0.72603365266903919</v>
      </c>
    </row>
    <row r="6" spans="1:6">
      <c r="A6" s="21" t="s">
        <v>49</v>
      </c>
      <c r="B6" s="22"/>
      <c r="C6" s="22"/>
    </row>
    <row r="7" spans="1:6">
      <c r="A7" s="20" t="s">
        <v>50</v>
      </c>
      <c r="B7" s="18">
        <f>'Inputs &amp; Plots'!D6</f>
        <v>1.28</v>
      </c>
    </row>
    <row r="8" spans="1:6">
      <c r="A8" s="23" t="s">
        <v>3</v>
      </c>
      <c r="B8" s="18">
        <f>'Inputs &amp; Plots'!D4</f>
        <v>0.02</v>
      </c>
      <c r="C8" s="18" t="str">
        <f>'Inputs &amp; Plots'!E4</f>
        <v xml:space="preserve"> ---</v>
      </c>
    </row>
    <row r="9" spans="1:6">
      <c r="A9" s="23" t="s">
        <v>51</v>
      </c>
      <c r="B9" s="18">
        <f>'Inputs &amp; Plots'!D14</f>
        <v>5.0000000000000001E-3</v>
      </c>
    </row>
    <row r="10" spans="1:6">
      <c r="A10" s="24" t="s">
        <v>52</v>
      </c>
      <c r="B10" s="25"/>
      <c r="C10" s="25"/>
    </row>
    <row r="11" spans="1:6">
      <c r="A11" s="23" t="s">
        <v>53</v>
      </c>
      <c r="B11" s="18">
        <f>1-B9/B8</f>
        <v>0.75</v>
      </c>
      <c r="C11" s="26" t="s">
        <v>54</v>
      </c>
    </row>
    <row r="12" spans="1:6">
      <c r="A12" s="20" t="s">
        <v>55</v>
      </c>
      <c r="B12" s="18">
        <f>EXP(-B11)*B4</f>
        <v>94.473310548202932</v>
      </c>
      <c r="C12" s="27" t="s">
        <v>56</v>
      </c>
    </row>
    <row r="13" spans="1:6">
      <c r="A13" s="20" t="s">
        <v>57</v>
      </c>
      <c r="B13" s="18">
        <f>1+B5</f>
        <v>1.7260336526690392</v>
      </c>
    </row>
    <row r="14" spans="1:6">
      <c r="A14" s="28" t="s">
        <v>58</v>
      </c>
      <c r="B14" s="29"/>
      <c r="C14" s="29"/>
      <c r="D14" s="29"/>
      <c r="E14" s="29"/>
      <c r="F14" s="29"/>
    </row>
    <row r="15" spans="1:6">
      <c r="C15" s="30" t="s">
        <v>59</v>
      </c>
      <c r="E15" s="30" t="s">
        <v>60</v>
      </c>
    </row>
    <row r="16" spans="1:6">
      <c r="A16" s="18" t="s">
        <v>61</v>
      </c>
      <c r="B16" s="18" t="s">
        <v>62</v>
      </c>
      <c r="C16" s="18" t="s">
        <v>63</v>
      </c>
      <c r="D16" s="18" t="s">
        <v>64</v>
      </c>
      <c r="E16" s="18" t="s">
        <v>65</v>
      </c>
      <c r="F16" s="18" t="s">
        <v>66</v>
      </c>
    </row>
    <row r="17" spans="1:6">
      <c r="A17" s="18">
        <v>0</v>
      </c>
      <c r="B17" s="66">
        <f>100*A17</f>
        <v>0</v>
      </c>
      <c r="C17" s="18">
        <f>B$11*EXP(-B$7*B$13/(B$9*B$11)*A17)</f>
        <v>0.75</v>
      </c>
      <c r="D17" s="18">
        <f>B$12*EXP(C17)</f>
        <v>200</v>
      </c>
      <c r="E17" s="18">
        <f>1-EXP(-B$13*B$7/(B$9*B$11)*A17)</f>
        <v>0</v>
      </c>
      <c r="F17" s="18">
        <f>B$7*E17*D17</f>
        <v>0</v>
      </c>
    </row>
    <row r="18" spans="1:6">
      <c r="A18" s="18">
        <f>A17+0.0005</f>
        <v>5.0000000000000001E-4</v>
      </c>
      <c r="B18" s="66">
        <f t="shared" ref="B18:B67" si="0">100*A18</f>
        <v>0.05</v>
      </c>
      <c r="C18" s="18">
        <f>B$11*EXP(-B$7*B$13/(B$9*B$11)*A18)</f>
        <v>0.55863527277316039</v>
      </c>
      <c r="D18" s="18">
        <f t="shared" ref="D18:D67" si="1">B$12*EXP(C18)</f>
        <v>165.16626600903439</v>
      </c>
      <c r="E18" s="18">
        <f t="shared" ref="E18:E67" si="2">1-EXP(-B$13*B$7/(B$9*B$11)*A18)</f>
        <v>0.25515296963578615</v>
      </c>
      <c r="F18" s="18">
        <f t="shared" ref="F18:F67" si="3">B$7*E18*D18</f>
        <v>53.942608967499943</v>
      </c>
    </row>
    <row r="19" spans="1:6">
      <c r="A19" s="18">
        <f t="shared" ref="A19:A67" si="4">A18+0.0005</f>
        <v>1E-3</v>
      </c>
      <c r="B19" s="66">
        <f t="shared" si="0"/>
        <v>0.1</v>
      </c>
      <c r="C19" s="18">
        <f t="shared" ref="C19:C67" si="5">B$11*EXP(-B$7*B$13/(B$9*B$11)*A19)</f>
        <v>0.41609782398179102</v>
      </c>
      <c r="D19" s="18">
        <f t="shared" si="1"/>
        <v>143.22476657712474</v>
      </c>
      <c r="E19" s="18">
        <f t="shared" si="2"/>
        <v>0.44520290135761198</v>
      </c>
      <c r="F19" s="18">
        <f t="shared" si="3"/>
        <v>81.618024481795416</v>
      </c>
    </row>
    <row r="20" spans="1:6">
      <c r="A20" s="18">
        <f t="shared" si="4"/>
        <v>1.5E-3</v>
      </c>
      <c r="B20" s="66">
        <f t="shared" si="0"/>
        <v>0.15</v>
      </c>
      <c r="C20" s="18">
        <f t="shared" si="5"/>
        <v>0.30992922853384847</v>
      </c>
      <c r="D20" s="18">
        <f t="shared" si="1"/>
        <v>128.79816865883777</v>
      </c>
      <c r="E20" s="18">
        <f t="shared" si="2"/>
        <v>0.58676102862153545</v>
      </c>
      <c r="F20" s="18">
        <f t="shared" si="3"/>
        <v>96.734394786341966</v>
      </c>
    </row>
    <row r="21" spans="1:6">
      <c r="A21" s="18">
        <f t="shared" si="4"/>
        <v>2E-3</v>
      </c>
      <c r="B21" s="66">
        <f t="shared" si="0"/>
        <v>0.2</v>
      </c>
      <c r="C21" s="18">
        <f t="shared" si="5"/>
        <v>0.23084986549650877</v>
      </c>
      <c r="D21" s="18">
        <f t="shared" si="1"/>
        <v>119.00520504685967</v>
      </c>
      <c r="E21" s="18">
        <f t="shared" si="2"/>
        <v>0.69220017933798839</v>
      </c>
      <c r="F21" s="18">
        <f t="shared" si="3"/>
        <v>105.44054307275564</v>
      </c>
    </row>
    <row r="22" spans="1:6">
      <c r="A22" s="18">
        <f t="shared" si="4"/>
        <v>2.5000000000000001E-3</v>
      </c>
      <c r="B22" s="66">
        <f t="shared" si="0"/>
        <v>0.25</v>
      </c>
      <c r="C22" s="18">
        <f t="shared" si="5"/>
        <v>0.17194783677505276</v>
      </c>
      <c r="D22" s="18">
        <f t="shared" si="1"/>
        <v>112.19800400606434</v>
      </c>
      <c r="E22" s="18">
        <f t="shared" si="2"/>
        <v>0.77073621763326294</v>
      </c>
      <c r="F22" s="18">
        <f t="shared" si="3"/>
        <v>110.68808349905372</v>
      </c>
    </row>
    <row r="23" spans="1:6">
      <c r="A23" s="18">
        <f t="shared" si="4"/>
        <v>3.0000000000000001E-3</v>
      </c>
      <c r="B23" s="66">
        <f t="shared" si="0"/>
        <v>0.3</v>
      </c>
      <c r="C23" s="18">
        <f t="shared" si="5"/>
        <v>0.1280748355994486</v>
      </c>
      <c r="D23" s="18">
        <f t="shared" si="1"/>
        <v>107.38196047099203</v>
      </c>
      <c r="E23" s="18">
        <f t="shared" si="2"/>
        <v>0.8292335525340685</v>
      </c>
      <c r="F23" s="18">
        <f t="shared" si="3"/>
        <v>113.97724743607506</v>
      </c>
    </row>
    <row r="24" spans="1:6">
      <c r="A24" s="18">
        <f t="shared" si="4"/>
        <v>3.5000000000000001E-3</v>
      </c>
      <c r="B24" s="66">
        <f t="shared" si="0"/>
        <v>0.35000000000000003</v>
      </c>
      <c r="C24" s="18">
        <f t="shared" si="5"/>
        <v>9.5396160960634205E-2</v>
      </c>
      <c r="D24" s="18">
        <f t="shared" si="1"/>
        <v>103.92957720409382</v>
      </c>
      <c r="E24" s="18">
        <f t="shared" si="2"/>
        <v>0.87280511871915434</v>
      </c>
      <c r="F24" s="18">
        <f t="shared" si="3"/>
        <v>116.1091417216648</v>
      </c>
    </row>
    <row r="25" spans="1:6">
      <c r="A25" s="18">
        <f t="shared" si="4"/>
        <v>4.0000000000000001E-3</v>
      </c>
      <c r="B25" s="66">
        <f t="shared" si="0"/>
        <v>0.4</v>
      </c>
      <c r="C25" s="18">
        <f t="shared" si="5"/>
        <v>7.1055547199674912E-2</v>
      </c>
      <c r="D25" s="18">
        <f t="shared" si="1"/>
        <v>101.43040656875009</v>
      </c>
      <c r="E25" s="18">
        <f t="shared" si="2"/>
        <v>0.90525927040043341</v>
      </c>
      <c r="F25" s="18">
        <f t="shared" si="3"/>
        <v>117.53064428396291</v>
      </c>
    </row>
    <row r="26" spans="1:6">
      <c r="A26" s="18">
        <f t="shared" si="4"/>
        <v>4.5000000000000005E-3</v>
      </c>
      <c r="B26" s="66">
        <f t="shared" si="0"/>
        <v>0.45000000000000007</v>
      </c>
      <c r="C26" s="18">
        <f t="shared" si="5"/>
        <v>5.292551332258208E-2</v>
      </c>
      <c r="D26" s="18">
        <f t="shared" si="1"/>
        <v>99.60803956634814</v>
      </c>
      <c r="E26" s="18">
        <f t="shared" si="2"/>
        <v>0.92943264890322386</v>
      </c>
      <c r="F26" s="18">
        <f t="shared" si="3"/>
        <v>118.50107400474634</v>
      </c>
    </row>
    <row r="27" spans="1:6">
      <c r="A27" s="18">
        <f t="shared" si="4"/>
        <v>5.000000000000001E-3</v>
      </c>
      <c r="B27" s="66">
        <f t="shared" si="0"/>
        <v>0.50000000000000011</v>
      </c>
      <c r="C27" s="18">
        <f t="shared" si="5"/>
        <v>3.9421411428826901E-2</v>
      </c>
      <c r="D27" s="18">
        <f t="shared" si="1"/>
        <v>98.27196400478627</v>
      </c>
      <c r="E27" s="18">
        <f t="shared" si="2"/>
        <v>0.94743811809489742</v>
      </c>
      <c r="F27" s="18">
        <f t="shared" si="3"/>
        <v>119.17645393687579</v>
      </c>
    </row>
    <row r="28" spans="1:6">
      <c r="A28" s="18">
        <f t="shared" si="4"/>
        <v>5.5000000000000014E-3</v>
      </c>
      <c r="B28" s="66">
        <f t="shared" si="0"/>
        <v>0.55000000000000016</v>
      </c>
      <c r="C28" s="18">
        <f t="shared" si="5"/>
        <v>2.9362921235527587E-2</v>
      </c>
      <c r="D28" s="18">
        <f t="shared" si="1"/>
        <v>97.288451038415701</v>
      </c>
      <c r="E28" s="18">
        <f t="shared" si="2"/>
        <v>0.96084943835262993</v>
      </c>
      <c r="F28" s="18">
        <f t="shared" si="3"/>
        <v>119.65382852922761</v>
      </c>
    </row>
    <row r="29" spans="1:6">
      <c r="A29" s="18">
        <f t="shared" si="4"/>
        <v>6.0000000000000019E-3</v>
      </c>
      <c r="B29" s="66">
        <f t="shared" si="0"/>
        <v>0.6000000000000002</v>
      </c>
      <c r="C29" s="18">
        <f t="shared" si="5"/>
        <v>2.1870884685101032E-2</v>
      </c>
      <c r="D29" s="18">
        <f t="shared" si="1"/>
        <v>96.56228603135942</v>
      </c>
      <c r="E29" s="18">
        <f t="shared" si="2"/>
        <v>0.97083882041986524</v>
      </c>
      <c r="F29" s="18">
        <f t="shared" si="3"/>
        <v>119.99541231069519</v>
      </c>
    </row>
    <row r="30" spans="1:6">
      <c r="A30" s="18">
        <f t="shared" si="4"/>
        <v>6.5000000000000023E-3</v>
      </c>
      <c r="B30" s="66">
        <f t="shared" si="0"/>
        <v>0.65000000000000024</v>
      </c>
      <c r="C30" s="18">
        <f t="shared" si="5"/>
        <v>1.6290463509135662E-2</v>
      </c>
      <c r="D30" s="18">
        <f t="shared" si="1"/>
        <v>96.024928540641781</v>
      </c>
      <c r="E30" s="18">
        <f t="shared" si="2"/>
        <v>0.97827938198781916</v>
      </c>
      <c r="F30" s="18">
        <f t="shared" si="3"/>
        <v>120.24218591764932</v>
      </c>
    </row>
    <row r="31" spans="1:6">
      <c r="A31" s="18">
        <f t="shared" si="4"/>
        <v>7.0000000000000027E-3</v>
      </c>
      <c r="B31" s="66">
        <f t="shared" si="0"/>
        <v>0.70000000000000029</v>
      </c>
      <c r="C31" s="18">
        <f t="shared" si="5"/>
        <v>1.2133903368036283E-2</v>
      </c>
      <c r="D31" s="18">
        <f t="shared" si="1"/>
        <v>95.626623512978057</v>
      </c>
      <c r="E31" s="18">
        <f t="shared" si="2"/>
        <v>0.98382146217595157</v>
      </c>
      <c r="F31" s="18">
        <f t="shared" si="3"/>
        <v>120.42179144638374</v>
      </c>
    </row>
    <row r="32" spans="1:6">
      <c r="A32" s="18">
        <f t="shared" si="4"/>
        <v>7.5000000000000032E-3</v>
      </c>
      <c r="B32" s="66">
        <f t="shared" si="0"/>
        <v>0.75000000000000033</v>
      </c>
      <c r="C32" s="18">
        <f t="shared" si="5"/>
        <v>9.037901890408151E-3</v>
      </c>
      <c r="D32" s="18">
        <f t="shared" si="1"/>
        <v>95.331021174038241</v>
      </c>
      <c r="E32" s="18">
        <f t="shared" si="2"/>
        <v>0.9879494641461225</v>
      </c>
      <c r="F32" s="18">
        <f t="shared" si="3"/>
        <v>120.55325604530398</v>
      </c>
    </row>
    <row r="33" spans="1:6">
      <c r="A33" s="18">
        <f t="shared" si="4"/>
        <v>8.0000000000000036E-3</v>
      </c>
      <c r="B33" s="66">
        <f t="shared" si="0"/>
        <v>0.80000000000000038</v>
      </c>
      <c r="C33" s="18">
        <f t="shared" si="5"/>
        <v>6.7318543837936269E-3</v>
      </c>
      <c r="D33" s="18">
        <f t="shared" si="1"/>
        <v>95.111436593903505</v>
      </c>
      <c r="E33" s="18">
        <f t="shared" si="2"/>
        <v>0.99102419415494181</v>
      </c>
      <c r="F33" s="18">
        <f t="shared" si="3"/>
        <v>120.64990055090185</v>
      </c>
    </row>
    <row r="34" spans="1:6">
      <c r="A34" s="18">
        <f t="shared" si="4"/>
        <v>8.5000000000000041E-3</v>
      </c>
      <c r="B34" s="66">
        <f t="shared" si="0"/>
        <v>0.85000000000000042</v>
      </c>
      <c r="C34" s="18">
        <f t="shared" si="5"/>
        <v>5.0142017466129982E-3</v>
      </c>
      <c r="D34" s="18">
        <f t="shared" si="1"/>
        <v>94.948208408804661</v>
      </c>
      <c r="E34" s="18">
        <f t="shared" si="2"/>
        <v>0.99331439767118268</v>
      </c>
      <c r="F34" s="18">
        <f t="shared" si="3"/>
        <v>120.72118073030364</v>
      </c>
    </row>
    <row r="35" spans="1:6">
      <c r="A35" s="18">
        <f t="shared" si="4"/>
        <v>9.0000000000000045E-3</v>
      </c>
      <c r="B35" s="66">
        <f t="shared" si="0"/>
        <v>0.90000000000000047</v>
      </c>
      <c r="C35" s="18">
        <f t="shared" si="5"/>
        <v>3.7348132806117431E-3</v>
      </c>
      <c r="D35" s="18">
        <f t="shared" si="1"/>
        <v>94.826810440238376</v>
      </c>
      <c r="E35" s="18">
        <f t="shared" si="2"/>
        <v>0.99502024895918439</v>
      </c>
      <c r="F35" s="18">
        <f t="shared" si="3"/>
        <v>120.77388356128176</v>
      </c>
    </row>
    <row r="36" spans="1:6">
      <c r="A36" s="18">
        <f t="shared" si="4"/>
        <v>9.500000000000005E-3</v>
      </c>
      <c r="B36" s="66">
        <f t="shared" si="0"/>
        <v>0.95000000000000051</v>
      </c>
      <c r="C36" s="18">
        <f t="shared" si="5"/>
        <v>2.7818645810284847E-3</v>
      </c>
      <c r="D36" s="18">
        <f t="shared" si="1"/>
        <v>94.736488397515515</v>
      </c>
      <c r="E36" s="18">
        <f t="shared" si="2"/>
        <v>0.99629084722529537</v>
      </c>
      <c r="F36" s="18">
        <f t="shared" si="3"/>
        <v>120.81292324954892</v>
      </c>
    </row>
    <row r="37" spans="1:6">
      <c r="A37" s="18">
        <f t="shared" si="4"/>
        <v>1.0000000000000005E-2</v>
      </c>
      <c r="B37" s="66">
        <f t="shared" si="0"/>
        <v>1.0000000000000004</v>
      </c>
      <c r="C37" s="18">
        <f t="shared" si="5"/>
        <v>2.0720635720544531E-3</v>
      </c>
      <c r="D37" s="18">
        <f t="shared" si="1"/>
        <v>94.66926820176792</v>
      </c>
      <c r="E37" s="18">
        <f t="shared" si="2"/>
        <v>0.99723724857059404</v>
      </c>
      <c r="F37" s="18">
        <f t="shared" si="3"/>
        <v>120.84188229852502</v>
      </c>
    </row>
    <row r="38" spans="1:6">
      <c r="A38" s="18">
        <f t="shared" si="4"/>
        <v>1.0500000000000006E-2</v>
      </c>
      <c r="B38" s="66">
        <f t="shared" si="0"/>
        <v>1.0500000000000005</v>
      </c>
      <c r="C38" s="18">
        <f t="shared" si="5"/>
        <v>1.543370398370625E-3</v>
      </c>
      <c r="D38" s="18">
        <f t="shared" si="1"/>
        <v>94.619230434390531</v>
      </c>
      <c r="E38" s="18">
        <f t="shared" si="2"/>
        <v>0.99794217280217246</v>
      </c>
      <c r="F38" s="18">
        <f t="shared" si="3"/>
        <v>120.86338612296338</v>
      </c>
    </row>
    <row r="39" spans="1:6">
      <c r="A39" s="18">
        <f t="shared" si="4"/>
        <v>1.1000000000000006E-2</v>
      </c>
      <c r="B39" s="66">
        <f t="shared" si="0"/>
        <v>1.1000000000000005</v>
      </c>
      <c r="C39" s="18">
        <f t="shared" si="5"/>
        <v>1.1495748579783928E-3</v>
      </c>
      <c r="D39" s="18">
        <f t="shared" si="1"/>
        <v>94.581977138982367</v>
      </c>
      <c r="E39" s="18">
        <f t="shared" si="2"/>
        <v>0.99846723352269551</v>
      </c>
      <c r="F39" s="18">
        <f t="shared" si="3"/>
        <v>120.87936647048519</v>
      </c>
    </row>
    <row r="40" spans="1:6">
      <c r="A40" s="18">
        <f t="shared" si="4"/>
        <v>1.1500000000000007E-2</v>
      </c>
      <c r="B40" s="66">
        <f t="shared" si="0"/>
        <v>1.1500000000000006</v>
      </c>
      <c r="C40" s="18">
        <f t="shared" si="5"/>
        <v>8.5625741914656893E-4</v>
      </c>
      <c r="D40" s="18">
        <f t="shared" si="1"/>
        <v>94.554238663976378</v>
      </c>
      <c r="E40" s="18">
        <f t="shared" si="2"/>
        <v>0.9988583234411379</v>
      </c>
      <c r="F40" s="18">
        <f t="shared" si="3"/>
        <v>120.89124903187542</v>
      </c>
    </row>
    <row r="41" spans="1:6">
      <c r="A41" s="18">
        <f t="shared" si="4"/>
        <v>1.2000000000000007E-2</v>
      </c>
      <c r="B41" s="66">
        <f t="shared" si="0"/>
        <v>1.2000000000000006</v>
      </c>
      <c r="C41" s="18">
        <f t="shared" si="5"/>
        <v>6.3778079587864728E-4</v>
      </c>
      <c r="D41" s="18">
        <f t="shared" si="1"/>
        <v>94.533583029666204</v>
      </c>
      <c r="E41" s="18">
        <f t="shared" si="2"/>
        <v>0.99914962560549514</v>
      </c>
      <c r="F41" s="18">
        <f t="shared" si="3"/>
        <v>120.90008843678334</v>
      </c>
    </row>
    <row r="42" spans="1:6">
      <c r="A42" s="18">
        <f t="shared" si="4"/>
        <v>1.2500000000000008E-2</v>
      </c>
      <c r="B42" s="66">
        <f t="shared" si="0"/>
        <v>1.2500000000000007</v>
      </c>
      <c r="C42" s="18">
        <f t="shared" si="5"/>
        <v>4.7504913183353537E-4</v>
      </c>
      <c r="D42" s="18">
        <f t="shared" si="1"/>
        <v>94.518200674023745</v>
      </c>
      <c r="E42" s="18">
        <f t="shared" si="2"/>
        <v>0.99936660115755527</v>
      </c>
      <c r="F42" s="18">
        <f t="shared" si="3"/>
        <v>120.90666618256239</v>
      </c>
    </row>
    <row r="43" spans="1:6">
      <c r="A43" s="18">
        <f t="shared" si="4"/>
        <v>1.3000000000000008E-2</v>
      </c>
      <c r="B43" s="66">
        <f t="shared" si="0"/>
        <v>1.3000000000000007</v>
      </c>
      <c r="C43" s="18">
        <f t="shared" si="5"/>
        <v>3.5383893512330646E-4</v>
      </c>
      <c r="D43" s="18">
        <f t="shared" si="1"/>
        <v>94.506744798625817</v>
      </c>
      <c r="E43" s="18">
        <f t="shared" si="2"/>
        <v>0.99952821475316889</v>
      </c>
      <c r="F43" s="18">
        <f t="shared" si="3"/>
        <v>120.91156212570085</v>
      </c>
    </row>
    <row r="44" spans="1:6">
      <c r="A44" s="18">
        <f t="shared" si="4"/>
        <v>1.3500000000000009E-2</v>
      </c>
      <c r="B44" s="66">
        <f t="shared" si="0"/>
        <v>1.3500000000000008</v>
      </c>
      <c r="C44" s="18">
        <f t="shared" si="5"/>
        <v>2.635558800538306E-4</v>
      </c>
      <c r="D44" s="18">
        <f t="shared" si="1"/>
        <v>94.4982128261328</v>
      </c>
      <c r="E44" s="18">
        <f t="shared" si="2"/>
        <v>0.99964859215992818</v>
      </c>
      <c r="F44" s="18">
        <f t="shared" si="3"/>
        <v>120.91520692898935</v>
      </c>
    </row>
    <row r="45" spans="1:6">
      <c r="A45" s="18">
        <f t="shared" si="4"/>
        <v>1.4000000000000009E-2</v>
      </c>
      <c r="B45" s="66">
        <f t="shared" si="0"/>
        <v>1.4000000000000008</v>
      </c>
      <c r="C45" s="18">
        <f t="shared" si="5"/>
        <v>1.9630881459312266E-4</v>
      </c>
      <c r="D45" s="18">
        <f t="shared" si="1"/>
        <v>94.491858312292578</v>
      </c>
      <c r="E45" s="18">
        <f t="shared" si="2"/>
        <v>0.9997382549138758</v>
      </c>
      <c r="F45" s="18">
        <f t="shared" si="3"/>
        <v>120.91792068185676</v>
      </c>
    </row>
    <row r="46" spans="1:6">
      <c r="A46" s="18">
        <f t="shared" si="4"/>
        <v>1.4500000000000009E-2</v>
      </c>
      <c r="B46" s="66">
        <f t="shared" si="0"/>
        <v>1.4500000000000008</v>
      </c>
      <c r="C46" s="18">
        <f t="shared" si="5"/>
        <v>1.4622003758400648E-4</v>
      </c>
      <c r="D46" s="18">
        <f t="shared" si="1"/>
        <v>94.487125449205024</v>
      </c>
      <c r="E46" s="18">
        <f t="shared" si="2"/>
        <v>0.99980503994988801</v>
      </c>
      <c r="F46" s="18">
        <f t="shared" si="3"/>
        <v>120.91994142015041</v>
      </c>
    </row>
    <row r="47" spans="1:6">
      <c r="A47" s="18">
        <f t="shared" si="4"/>
        <v>1.500000000000001E-2</v>
      </c>
      <c r="B47" s="66">
        <f t="shared" si="0"/>
        <v>1.5000000000000009</v>
      </c>
      <c r="C47" s="18">
        <f t="shared" si="5"/>
        <v>1.0891156077419078E-4</v>
      </c>
      <c r="D47" s="18">
        <f t="shared" si="1"/>
        <v>94.483600344234944</v>
      </c>
      <c r="E47" s="18">
        <f t="shared" si="2"/>
        <v>0.99985478458563437</v>
      </c>
      <c r="F47" s="18">
        <f t="shared" si="3"/>
        <v>120.92144623239705</v>
      </c>
    </row>
    <row r="48" spans="1:6">
      <c r="A48" s="18">
        <f t="shared" si="4"/>
        <v>1.550000000000001E-2</v>
      </c>
      <c r="B48" s="66">
        <f t="shared" si="0"/>
        <v>1.5500000000000009</v>
      </c>
      <c r="C48" s="18">
        <f t="shared" si="5"/>
        <v>8.1122452614987617E-5</v>
      </c>
      <c r="D48" s="18">
        <f t="shared" si="1"/>
        <v>94.480974765727112</v>
      </c>
      <c r="E48" s="18">
        <f t="shared" si="2"/>
        <v>0.99989183672984672</v>
      </c>
      <c r="F48" s="18">
        <f t="shared" si="3"/>
        <v>120.92256690499734</v>
      </c>
    </row>
    <row r="49" spans="1:6">
      <c r="A49" s="18">
        <f t="shared" si="4"/>
        <v>1.6000000000000011E-2</v>
      </c>
      <c r="B49" s="66">
        <f t="shared" si="0"/>
        <v>1.600000000000001</v>
      </c>
      <c r="C49" s="18">
        <f t="shared" si="5"/>
        <v>6.0423817926135188E-5</v>
      </c>
      <c r="D49" s="18">
        <f t="shared" si="1"/>
        <v>94.479019158784652</v>
      </c>
      <c r="E49" s="18">
        <f t="shared" si="2"/>
        <v>0.9999194349094318</v>
      </c>
      <c r="F49" s="18">
        <f t="shared" si="3"/>
        <v>120.92340153350315</v>
      </c>
    </row>
    <row r="50" spans="1:6">
      <c r="A50" s="18">
        <f t="shared" si="4"/>
        <v>1.6500000000000011E-2</v>
      </c>
      <c r="B50" s="66">
        <f t="shared" si="0"/>
        <v>1.650000000000001</v>
      </c>
      <c r="C50" s="18">
        <f t="shared" si="5"/>
        <v>4.5006501345549747E-5</v>
      </c>
      <c r="D50" s="18">
        <f t="shared" si="1"/>
        <v>94.477562557064545</v>
      </c>
      <c r="E50" s="18">
        <f t="shared" si="2"/>
        <v>0.99993999133153921</v>
      </c>
      <c r="F50" s="18">
        <f t="shared" si="3"/>
        <v>120.92402314795018</v>
      </c>
    </row>
    <row r="51" spans="1:6">
      <c r="A51" s="18">
        <f t="shared" si="4"/>
        <v>1.7000000000000012E-2</v>
      </c>
      <c r="B51" s="66">
        <f t="shared" si="0"/>
        <v>1.7000000000000011</v>
      </c>
      <c r="C51" s="18">
        <f t="shared" si="5"/>
        <v>3.3522958874315671E-5</v>
      </c>
      <c r="D51" s="18">
        <f t="shared" si="1"/>
        <v>94.476477626191766</v>
      </c>
      <c r="E51" s="18">
        <f t="shared" si="2"/>
        <v>0.9999553027215009</v>
      </c>
      <c r="F51" s="18">
        <f t="shared" si="3"/>
        <v>120.92448612449242</v>
      </c>
    </row>
    <row r="52" spans="1:6">
      <c r="A52" s="18">
        <f t="shared" si="4"/>
        <v>1.7500000000000012E-2</v>
      </c>
      <c r="B52" s="66">
        <f t="shared" si="0"/>
        <v>1.7500000000000011</v>
      </c>
      <c r="C52" s="18">
        <f t="shared" si="5"/>
        <v>2.4969476366555703E-5</v>
      </c>
      <c r="D52" s="18">
        <f t="shared" si="1"/>
        <v>94.475669526749044</v>
      </c>
      <c r="E52" s="18">
        <f t="shared" si="2"/>
        <v>0.99996670736484461</v>
      </c>
      <c r="F52" s="18">
        <f t="shared" si="3"/>
        <v>120.92483095392312</v>
      </c>
    </row>
    <row r="53" spans="1:6">
      <c r="A53" s="18">
        <f t="shared" si="4"/>
        <v>1.8000000000000013E-2</v>
      </c>
      <c r="B53" s="66">
        <f t="shared" si="0"/>
        <v>1.8000000000000012</v>
      </c>
      <c r="C53" s="18">
        <f t="shared" si="5"/>
        <v>1.8598440321378436E-5</v>
      </c>
      <c r="D53" s="18">
        <f t="shared" si="1"/>
        <v>94.475067620770488</v>
      </c>
      <c r="E53" s="18">
        <f t="shared" si="2"/>
        <v>0.99997520207957147</v>
      </c>
      <c r="F53" s="18">
        <f t="shared" si="3"/>
        <v>120.92508778951827</v>
      </c>
    </row>
    <row r="54" spans="1:6">
      <c r="A54" s="18">
        <f t="shared" si="4"/>
        <v>1.8500000000000013E-2</v>
      </c>
      <c r="B54" s="66">
        <f t="shared" si="0"/>
        <v>1.8500000000000012</v>
      </c>
      <c r="C54" s="18">
        <f t="shared" si="5"/>
        <v>1.3852993042784785E-5</v>
      </c>
      <c r="D54" s="18">
        <f t="shared" si="1"/>
        <v>94.4746192953817</v>
      </c>
      <c r="E54" s="18">
        <f t="shared" si="2"/>
        <v>0.99998152934260964</v>
      </c>
      <c r="F54" s="18">
        <f t="shared" si="3"/>
        <v>120.92527908743246</v>
      </c>
    </row>
    <row r="55" spans="1:6">
      <c r="A55" s="18">
        <f t="shared" si="4"/>
        <v>1.9000000000000013E-2</v>
      </c>
      <c r="B55" s="66">
        <f t="shared" si="0"/>
        <v>1.9000000000000012</v>
      </c>
      <c r="C55" s="18">
        <f t="shared" si="5"/>
        <v>1.0318360729574363E-5</v>
      </c>
      <c r="D55" s="18">
        <f t="shared" si="1"/>
        <v>94.474285362929734</v>
      </c>
      <c r="E55" s="18">
        <f t="shared" si="2"/>
        <v>0.99998624218569387</v>
      </c>
      <c r="F55" s="18">
        <f t="shared" si="3"/>
        <v>120.9254215721664</v>
      </c>
    </row>
    <row r="56" spans="1:6">
      <c r="A56" s="18">
        <f t="shared" si="4"/>
        <v>1.9500000000000014E-2</v>
      </c>
      <c r="B56" s="66">
        <f t="shared" si="0"/>
        <v>1.9500000000000013</v>
      </c>
      <c r="C56" s="18">
        <f t="shared" si="5"/>
        <v>7.6856003476501751E-6</v>
      </c>
      <c r="D56" s="18">
        <f t="shared" si="1"/>
        <v>94.474036635101513</v>
      </c>
      <c r="E56" s="18">
        <f t="shared" si="2"/>
        <v>0.99998975253286981</v>
      </c>
      <c r="F56" s="18">
        <f t="shared" si="3"/>
        <v>120.92552769986104</v>
      </c>
    </row>
    <row r="57" spans="1:6">
      <c r="A57" s="18">
        <f t="shared" si="4"/>
        <v>2.0000000000000014E-2</v>
      </c>
      <c r="B57" s="66">
        <f t="shared" si="0"/>
        <v>2.0000000000000013</v>
      </c>
      <c r="C57" s="18">
        <f t="shared" si="5"/>
        <v>5.7245965955134034E-6</v>
      </c>
      <c r="D57" s="18">
        <f t="shared" si="1"/>
        <v>94.473851371342846</v>
      </c>
      <c r="E57" s="18">
        <f t="shared" si="2"/>
        <v>0.99999236720453932</v>
      </c>
      <c r="F57" s="18">
        <f t="shared" si="3"/>
        <v>120.92560674785146</v>
      </c>
    </row>
    <row r="58" spans="1:6">
      <c r="A58" s="18">
        <f t="shared" si="4"/>
        <v>2.0500000000000015E-2</v>
      </c>
      <c r="B58" s="66">
        <f t="shared" si="0"/>
        <v>2.0500000000000016</v>
      </c>
      <c r="C58" s="18">
        <f t="shared" si="5"/>
        <v>4.2639487742012475E-6</v>
      </c>
      <c r="D58" s="18">
        <f t="shared" si="1"/>
        <v>94.473713378418452</v>
      </c>
      <c r="E58" s="18">
        <f t="shared" si="2"/>
        <v>0.99999431473496769</v>
      </c>
      <c r="F58" s="18">
        <f t="shared" si="3"/>
        <v>120.92566562600871</v>
      </c>
    </row>
    <row r="59" spans="1:6">
      <c r="A59" s="18">
        <f t="shared" si="4"/>
        <v>2.1000000000000015E-2</v>
      </c>
      <c r="B59" s="66">
        <f t="shared" si="0"/>
        <v>2.1000000000000014</v>
      </c>
      <c r="C59" s="18">
        <f t="shared" si="5"/>
        <v>3.1759895820889294E-6</v>
      </c>
      <c r="D59" s="18">
        <f t="shared" si="1"/>
        <v>94.473610594929482</v>
      </c>
      <c r="E59" s="18">
        <f t="shared" si="2"/>
        <v>0.9999957653472239</v>
      </c>
      <c r="F59" s="18">
        <f t="shared" si="3"/>
        <v>120.92570948094989</v>
      </c>
    </row>
    <row r="60" spans="1:6">
      <c r="A60" s="18">
        <f t="shared" si="4"/>
        <v>2.1500000000000016E-2</v>
      </c>
      <c r="B60" s="66">
        <f t="shared" si="0"/>
        <v>2.1500000000000017</v>
      </c>
      <c r="C60" s="18">
        <f t="shared" si="5"/>
        <v>2.3656264086866158E-6</v>
      </c>
      <c r="D60" s="18">
        <f t="shared" si="1"/>
        <v>94.47353403702563</v>
      </c>
      <c r="E60" s="18">
        <f t="shared" si="2"/>
        <v>0.99999684583145509</v>
      </c>
      <c r="F60" s="18">
        <f t="shared" si="3"/>
        <v>120.9257421460176</v>
      </c>
    </row>
    <row r="61" spans="1:6">
      <c r="A61" s="18">
        <f t="shared" si="4"/>
        <v>2.2000000000000016E-2</v>
      </c>
      <c r="B61" s="66">
        <f t="shared" si="0"/>
        <v>2.2000000000000015</v>
      </c>
      <c r="C61" s="18">
        <f t="shared" si="5"/>
        <v>1.7620298054613863E-6</v>
      </c>
      <c r="D61" s="18">
        <f t="shared" si="1"/>
        <v>94.473477013138606</v>
      </c>
      <c r="E61" s="18">
        <f t="shared" si="2"/>
        <v>0.99999765062692603</v>
      </c>
      <c r="F61" s="18">
        <f t="shared" si="3"/>
        <v>120.92576647641025</v>
      </c>
    </row>
    <row r="62" spans="1:6">
      <c r="A62" s="18">
        <f t="shared" si="4"/>
        <v>2.2500000000000017E-2</v>
      </c>
      <c r="B62" s="66">
        <f t="shared" si="0"/>
        <v>2.2500000000000018</v>
      </c>
      <c r="C62" s="18">
        <f t="shared" si="5"/>
        <v>1.3124426680111471E-6</v>
      </c>
      <c r="D62" s="18">
        <f t="shared" si="1"/>
        <v>94.473434539088046</v>
      </c>
      <c r="E62" s="18">
        <f t="shared" si="2"/>
        <v>0.99999825007644261</v>
      </c>
      <c r="F62" s="18">
        <f t="shared" si="3"/>
        <v>120.92578459878322</v>
      </c>
    </row>
    <row r="63" spans="1:6">
      <c r="A63" s="18">
        <f t="shared" si="4"/>
        <v>2.3000000000000017E-2</v>
      </c>
      <c r="B63" s="66">
        <f t="shared" si="0"/>
        <v>2.3000000000000016</v>
      </c>
      <c r="C63" s="18">
        <f t="shared" si="5"/>
        <v>9.7756902379138896E-7</v>
      </c>
      <c r="D63" s="18">
        <f t="shared" si="1"/>
        <v>94.473402902430038</v>
      </c>
      <c r="E63" s="18">
        <f t="shared" si="2"/>
        <v>0.99999869657463492</v>
      </c>
      <c r="F63" s="18">
        <f t="shared" si="3"/>
        <v>120.92579809715248</v>
      </c>
    </row>
    <row r="64" spans="1:6">
      <c r="A64" s="18">
        <f t="shared" si="4"/>
        <v>2.3500000000000017E-2</v>
      </c>
      <c r="B64" s="66">
        <f t="shared" si="0"/>
        <v>2.3500000000000019</v>
      </c>
      <c r="C64" s="18">
        <f t="shared" si="5"/>
        <v>7.2813938434705841E-7</v>
      </c>
      <c r="D64" s="18">
        <f t="shared" si="1"/>
        <v>94.473379337966165</v>
      </c>
      <c r="E64" s="18">
        <f t="shared" si="2"/>
        <v>0.99999902914748751</v>
      </c>
      <c r="F64" s="18">
        <f t="shared" si="3"/>
        <v>120.92580815135805</v>
      </c>
    </row>
    <row r="65" spans="1:6">
      <c r="A65" s="18">
        <f t="shared" si="4"/>
        <v>2.4000000000000018E-2</v>
      </c>
      <c r="B65" s="66">
        <f t="shared" si="0"/>
        <v>2.4000000000000017</v>
      </c>
      <c r="C65" s="18">
        <f t="shared" si="5"/>
        <v>5.4235245812213337E-7</v>
      </c>
      <c r="D65" s="18">
        <f t="shared" si="1"/>
        <v>94.47336178604904</v>
      </c>
      <c r="E65" s="18">
        <f t="shared" si="2"/>
        <v>0.99999927686338919</v>
      </c>
      <c r="F65" s="18">
        <f t="shared" si="3"/>
        <v>120.92581564019505</v>
      </c>
    </row>
    <row r="66" spans="1:6">
      <c r="A66" s="18">
        <f t="shared" si="4"/>
        <v>2.4500000000000018E-2</v>
      </c>
      <c r="B66" s="66">
        <f t="shared" si="0"/>
        <v>2.450000000000002</v>
      </c>
      <c r="C66" s="18">
        <f t="shared" si="5"/>
        <v>4.0396961784300274E-7</v>
      </c>
      <c r="D66" s="18">
        <f t="shared" si="1"/>
        <v>94.473348712557808</v>
      </c>
      <c r="E66" s="18">
        <f t="shared" si="2"/>
        <v>0.99999946137384288</v>
      </c>
      <c r="F66" s="18">
        <f t="shared" si="3"/>
        <v>120.92582121822855</v>
      </c>
    </row>
    <row r="67" spans="1:6">
      <c r="A67" s="18">
        <f t="shared" si="4"/>
        <v>2.5000000000000019E-2</v>
      </c>
      <c r="B67" s="66">
        <f t="shared" si="0"/>
        <v>2.5000000000000018</v>
      </c>
      <c r="C67" s="18">
        <f t="shared" si="5"/>
        <v>3.0089557020772697E-7</v>
      </c>
      <c r="D67" s="18">
        <f t="shared" si="1"/>
        <v>94.473338974807859</v>
      </c>
      <c r="E67" s="18">
        <f t="shared" si="2"/>
        <v>0.99999959880590639</v>
      </c>
      <c r="F67" s="18">
        <f t="shared" si="3"/>
        <v>120.9258253730077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&amp; Plots</vt:lpstr>
      <vt:lpstr>OCC Calcs</vt:lpstr>
      <vt:lpstr>OCC closed form undrained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 Jefferies</dc:creator>
  <cp:lastModifiedBy>Mik Jefferies</cp:lastModifiedBy>
  <dcterms:created xsi:type="dcterms:W3CDTF">2014-04-24T20:48:47Z</dcterms:created>
  <dcterms:modified xsi:type="dcterms:W3CDTF">2015-01-16T01:14:19Z</dcterms:modified>
</cp:coreProperties>
</file>