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95\Downloads\"/>
    </mc:Choice>
  </mc:AlternateContent>
  <xr:revisionPtr revIDLastSave="0" documentId="13_ncr:1_{D1319E19-702F-4504-96DE-E62D19514893}" xr6:coauthVersionLast="47" xr6:coauthVersionMax="47" xr10:uidLastSave="{00000000-0000-0000-0000-000000000000}"/>
  <bookViews>
    <workbookView xWindow="-120" yWindow="-120" windowWidth="29040" windowHeight="15840" xr2:uid="{6B3BC511-B4C6-4F9B-81F0-5DD51086D9D1}"/>
  </bookViews>
  <sheets>
    <sheet name="Recap" sheetId="11" r:id="rId1"/>
    <sheet name="Ext. Gutter" sheetId="12" r:id="rId2"/>
    <sheet name="Ext. Fascia" sheetId="13" r:id="rId3"/>
    <sheet name="Ext. Soffit" sheetId="14" r:id="rId4"/>
    <sheet name="Ext. Deck" sheetId="15" r:id="rId5"/>
    <sheet name="Ext. AC Repair" sheetId="16" r:id="rId6"/>
    <sheet name="Ext. Misc" sheetId="17" r:id="rId7"/>
    <sheet name="Tree Removal" sheetId="25" r:id="rId8"/>
    <sheet name="RoofWalls - Roof1" sheetId="18" r:id="rId9"/>
    <sheet name="RoofWalls - Living Room" sheetId="19" r:id="rId10"/>
    <sheet name="RoofWalls - Dining Room" sheetId="20" r:id="rId11"/>
    <sheet name="RoofWalls - Hallway" sheetId="21" r:id="rId12"/>
    <sheet name="RoofWalls - Bedroom" sheetId="22" r:id="rId13"/>
    <sheet name="LaborMinimumsApplied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1" l="1"/>
  <c r="F8" i="11"/>
  <c r="E8" i="11"/>
  <c r="B8" i="11"/>
  <c r="F14" i="11"/>
  <c r="F13" i="11"/>
  <c r="F12" i="11"/>
  <c r="F11" i="11"/>
  <c r="F10" i="11"/>
  <c r="F9" i="11"/>
  <c r="F5" i="11"/>
  <c r="F4" i="11"/>
  <c r="F3" i="11"/>
  <c r="G3" i="11" s="1"/>
  <c r="F2" i="11"/>
  <c r="L10" i="22"/>
  <c r="L6" i="21"/>
  <c r="L6" i="20"/>
  <c r="L10" i="19"/>
  <c r="L23" i="18"/>
  <c r="L5" i="25"/>
  <c r="L10" i="17"/>
  <c r="F7" i="11" s="1"/>
  <c r="L5" i="16"/>
  <c r="F6" i="11" s="1"/>
  <c r="L6" i="15"/>
  <c r="L5" i="14"/>
  <c r="L5" i="13"/>
  <c r="L4" i="12"/>
  <c r="K4" i="24"/>
  <c r="K3" i="24"/>
  <c r="K9" i="22"/>
  <c r="K8" i="22"/>
  <c r="K7" i="22"/>
  <c r="K6" i="22"/>
  <c r="K5" i="22"/>
  <c r="K4" i="22"/>
  <c r="K3" i="22"/>
  <c r="K5" i="21"/>
  <c r="K4" i="21"/>
  <c r="K3" i="21"/>
  <c r="K5" i="20"/>
  <c r="K4" i="20"/>
  <c r="K3" i="20"/>
  <c r="K7" i="19"/>
  <c r="K6" i="19"/>
  <c r="K5" i="19"/>
  <c r="K4" i="19"/>
  <c r="K3" i="19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E14" i="11"/>
  <c r="G14" i="11" s="1"/>
  <c r="J5" i="25"/>
  <c r="F5" i="25"/>
  <c r="E5" i="25"/>
  <c r="D5" i="25"/>
  <c r="K4" i="25"/>
  <c r="K3" i="25"/>
  <c r="K2" i="25"/>
  <c r="J5" i="24"/>
  <c r="E5" i="24"/>
  <c r="D5" i="24"/>
  <c r="J10" i="22"/>
  <c r="C13" i="11" s="1"/>
  <c r="F10" i="22"/>
  <c r="E10" i="22"/>
  <c r="D10" i="22"/>
  <c r="K2" i="22"/>
  <c r="E7" i="11"/>
  <c r="E6" i="11"/>
  <c r="E5" i="11"/>
  <c r="E4" i="11"/>
  <c r="G4" i="11" s="1"/>
  <c r="E3" i="11"/>
  <c r="E2" i="11"/>
  <c r="G2" i="11" s="1"/>
  <c r="C7" i="11"/>
  <c r="K5" i="13"/>
  <c r="J5" i="13"/>
  <c r="F5" i="13"/>
  <c r="E5" i="13"/>
  <c r="D5" i="13"/>
  <c r="K4" i="12"/>
  <c r="J4" i="12"/>
  <c r="C2" i="11" s="1"/>
  <c r="F4" i="12"/>
  <c r="E4" i="12"/>
  <c r="D4" i="12"/>
  <c r="C6" i="11"/>
  <c r="B6" i="11" s="1"/>
  <c r="C5" i="11"/>
  <c r="B5" i="11" s="1"/>
  <c r="C4" i="11"/>
  <c r="B4" i="11" s="1"/>
  <c r="C3" i="11"/>
  <c r="D15" i="11"/>
  <c r="K2" i="17"/>
  <c r="K3" i="17"/>
  <c r="K4" i="17"/>
  <c r="K5" i="17"/>
  <c r="K6" i="17"/>
  <c r="K7" i="17"/>
  <c r="K3" i="15"/>
  <c r="K2" i="21"/>
  <c r="K2" i="20"/>
  <c r="K9" i="19"/>
  <c r="K8" i="19"/>
  <c r="K2" i="19"/>
  <c r="K2" i="18"/>
  <c r="K9" i="17"/>
  <c r="K8" i="17"/>
  <c r="K4" i="16"/>
  <c r="K3" i="16"/>
  <c r="K2" i="16"/>
  <c r="K5" i="16" s="1"/>
  <c r="K5" i="15"/>
  <c r="K4" i="15"/>
  <c r="K2" i="15"/>
  <c r="K4" i="14"/>
  <c r="K3" i="14"/>
  <c r="K2" i="14"/>
  <c r="J6" i="21"/>
  <c r="C12" i="11" s="1"/>
  <c r="F6" i="21"/>
  <c r="E6" i="21"/>
  <c r="D6" i="21"/>
  <c r="J6" i="20"/>
  <c r="C11" i="11" s="1"/>
  <c r="F6" i="20"/>
  <c r="E6" i="20"/>
  <c r="D6" i="20"/>
  <c r="J10" i="19"/>
  <c r="C10" i="11" s="1"/>
  <c r="F10" i="19"/>
  <c r="E10" i="19"/>
  <c r="D10" i="19"/>
  <c r="J23" i="18"/>
  <c r="C9" i="11" s="1"/>
  <c r="F23" i="18"/>
  <c r="E23" i="18"/>
  <c r="D23" i="18"/>
  <c r="J10" i="17"/>
  <c r="F10" i="17"/>
  <c r="E10" i="17"/>
  <c r="D10" i="17"/>
  <c r="J5" i="16"/>
  <c r="F5" i="16"/>
  <c r="E5" i="16"/>
  <c r="D5" i="16"/>
  <c r="J6" i="15"/>
  <c r="F6" i="15"/>
  <c r="E6" i="15"/>
  <c r="D6" i="15"/>
  <c r="J5" i="14"/>
  <c r="F5" i="14"/>
  <c r="E5" i="14"/>
  <c r="D5" i="14"/>
  <c r="F15" i="11" l="1"/>
  <c r="G7" i="11"/>
  <c r="G5" i="11"/>
  <c r="G6" i="11"/>
  <c r="F5" i="24"/>
  <c r="K2" i="24"/>
  <c r="K5" i="24"/>
  <c r="C14" i="11" s="1"/>
  <c r="C15" i="11" s="1"/>
  <c r="K10" i="22"/>
  <c r="E13" i="11" s="1"/>
  <c r="K6" i="21"/>
  <c r="E12" i="11" s="1"/>
  <c r="K6" i="20"/>
  <c r="E11" i="11" s="1"/>
  <c r="K10" i="19"/>
  <c r="E10" i="11" s="1"/>
  <c r="K23" i="18"/>
  <c r="E9" i="11" s="1"/>
  <c r="G9" i="11" s="1"/>
  <c r="K5" i="25"/>
  <c r="B7" i="11"/>
  <c r="B2" i="11"/>
  <c r="B3" i="11"/>
  <c r="K10" i="17"/>
  <c r="K6" i="15"/>
  <c r="K5" i="14"/>
  <c r="B12" i="11" l="1"/>
  <c r="G12" i="11"/>
  <c r="B11" i="11"/>
  <c r="G11" i="11"/>
  <c r="B13" i="11"/>
  <c r="G13" i="11"/>
  <c r="B10" i="11"/>
  <c r="G10" i="11"/>
  <c r="B14" i="11"/>
  <c r="E15" i="11"/>
  <c r="G15" i="11" s="1"/>
  <c r="B9" i="11"/>
  <c r="B15" i="11" l="1"/>
</calcChain>
</file>

<file path=xl/sharedStrings.xml><?xml version="1.0" encoding="utf-8"?>
<sst xmlns="http://schemas.openxmlformats.org/spreadsheetml/2006/main" count="520" uniqueCount="189">
  <si>
    <t>Description</t>
  </si>
  <si>
    <t>RCV</t>
  </si>
  <si>
    <t>Recoverable Depreciation</t>
  </si>
  <si>
    <t>Non-Recoverable Depreciation</t>
  </si>
  <si>
    <t>ACV</t>
  </si>
  <si>
    <t>Deck</t>
  </si>
  <si>
    <t>Roof</t>
  </si>
  <si>
    <t>House-Exterior-Gutters/Downspouts</t>
  </si>
  <si>
    <t>House-Exterior-Fascia</t>
  </si>
  <si>
    <t>House-Exterior-Soffit</t>
  </si>
  <si>
    <t>House-Exterior-Deck</t>
  </si>
  <si>
    <t>House-Exterior-AC/ElectricalRepair</t>
  </si>
  <si>
    <t>House-Exterior-Miscellaneous</t>
  </si>
  <si>
    <t>Source-HOVERRoofandWalls-Exterior-Roof1</t>
  </si>
  <si>
    <t>Source-HOVERRoofandWalls-Level1-Living Room</t>
  </si>
  <si>
    <t>Source-HOVERRoofandWalls-Level1-Dining Room</t>
  </si>
  <si>
    <t>Source-HOVERRoofandWalls-Level1-Hallway</t>
  </si>
  <si>
    <t>Source-HOVERRoofandWalls-MainLevel-Bedroom</t>
  </si>
  <si>
    <t>LaborMinimumsApplied</t>
  </si>
  <si>
    <t/>
  </si>
  <si>
    <t>Tree Debris Removal</t>
  </si>
  <si>
    <t>QTY</t>
  </si>
  <si>
    <t>Unit</t>
  </si>
  <si>
    <t>Tax</t>
  </si>
  <si>
    <t>O&amp;P</t>
  </si>
  <si>
    <t>Age/Life</t>
  </si>
  <si>
    <t>Cond</t>
  </si>
  <si>
    <t>Dep</t>
  </si>
  <si>
    <t>Deprec</t>
  </si>
  <si>
    <t>R&amp;R Gutter / downspout - aluminum - up to 5"</t>
  </si>
  <si>
    <t xml:space="preserve">R&amp;R Gutter guard/screen - High grade
</t>
  </si>
  <si>
    <t>45 LF</t>
  </si>
  <si>
    <t>18/25 yrs</t>
  </si>
  <si>
    <t>Avg.</t>
  </si>
  <si>
    <t>18/20 yrs</t>
  </si>
  <si>
    <t>R&amp;R Fascia - metal - 6"</t>
  </si>
  <si>
    <t>50 LF</t>
  </si>
  <si>
    <t>18/50 yrs</t>
  </si>
  <si>
    <t>avg</t>
  </si>
  <si>
    <t>R&amp;R Soffit - vinyl</t>
  </si>
  <si>
    <t>30 sf</t>
  </si>
  <si>
    <t>R&amp;R Deck planking - treated lumber (per SF)</t>
  </si>
  <si>
    <t>R&amp;R 2" x 10" lumber - treated (1.67 BF per LF)</t>
  </si>
  <si>
    <t>Stain/finish deck</t>
  </si>
  <si>
    <t>Stain/finish deck handrail</t>
  </si>
  <si>
    <t>300 SF</t>
  </si>
  <si>
    <t>20 LF</t>
  </si>
  <si>
    <t>350 sf</t>
  </si>
  <si>
    <t>20 lf</t>
  </si>
  <si>
    <t>10/25 yrs</t>
  </si>
  <si>
    <t>10/150 yrs</t>
  </si>
  <si>
    <t>3/15 yrs</t>
  </si>
  <si>
    <t>R&amp;R Central air conditioning system - 3 ton - up to 13 SEER</t>
  </si>
  <si>
    <t>5/15 yrs</t>
  </si>
  <si>
    <t>R&amp;R Masonry chimney and flue</t>
  </si>
  <si>
    <t>R&amp;R Fireplace - chimney cap - concrete</t>
  </si>
  <si>
    <t>Two coat stucco over masonry</t>
  </si>
  <si>
    <t>Seal &amp; paint stucco</t>
  </si>
  <si>
    <t>Detach &amp; Reset Mercury vapor security light</t>
  </si>
  <si>
    <t>Dumpster load - Approx. 20 yards, 4 tons of debris</t>
  </si>
  <si>
    <t>Temporary weatherproofing (Bid Item) - Multiple tarps and plywood to cover homes, completed as emergency service call</t>
  </si>
  <si>
    <t>R&amp;R Flue cap</t>
  </si>
  <si>
    <t>4 LF</t>
  </si>
  <si>
    <t>1 EA</t>
  </si>
  <si>
    <t>50 SF</t>
  </si>
  <si>
    <t>200 SF</t>
  </si>
  <si>
    <t>12/150 yrs</t>
  </si>
  <si>
    <t>12/30 yrs</t>
  </si>
  <si>
    <t>12/100 yrs</t>
  </si>
  <si>
    <t>12/15 yrs</t>
  </si>
  <si>
    <t>0/10 yrs</t>
  </si>
  <si>
    <t>18/18 yrs</t>
  </si>
  <si>
    <t>Tree - removal - 24" to 36" diameter / large canopy</t>
  </si>
  <si>
    <t>Tree - removal - per hour (Labor only)</t>
  </si>
  <si>
    <t>12 HR</t>
  </si>
  <si>
    <t>N/A</t>
  </si>
  <si>
    <t>Surface Area</t>
  </si>
  <si>
    <t>Perimeter Length</t>
  </si>
  <si>
    <t>Hip Length</t>
  </si>
  <si>
    <t>number of squares</t>
  </si>
  <si>
    <t>Total Ridge Length</t>
  </si>
  <si>
    <t>Tear off composition shingles (no haul off)</t>
  </si>
  <si>
    <t>R&amp;R Sheathing - OSB - 5/8"</t>
  </si>
  <si>
    <t>Asphalt starter - universal starter course</t>
  </si>
  <si>
    <t>Material Only 3 tab - 25 yr. - comp. shingle roofing - w/out felt</t>
  </si>
  <si>
    <t>Auto Calculated Waste: 10.9%, 3.28SQ</t>
  </si>
  <si>
    <t>Options: Valleys: Open, Include eave starter course: Yes, Include rake starter course: No, Include ridge/hip cap: Yes, Exposure: 5",</t>
  </si>
  <si>
    <t>This line item includes a material allowance which reflects current material pricing in your economic region.</t>
  </si>
  <si>
    <t>Install 3 tab - 25 yr. - comp. shingle roofing - w/out felt</t>
  </si>
  <si>
    <t>Roofing felt - 15 lb.</t>
  </si>
  <si>
    <t>Felt minus ice and water shield.</t>
  </si>
  <si>
    <t>Ice &amp; water barrier</t>
  </si>
  <si>
    <t>Drip edge</t>
  </si>
  <si>
    <t>Flashing - pipe jack</t>
  </si>
  <si>
    <t>Roof vent - turtle type - Metal</t>
  </si>
  <si>
    <t>Hip / Ridge cap - composition shingles</t>
  </si>
  <si>
    <t>R&amp;R Continuous ridge vent - shingle-over style</t>
  </si>
  <si>
    <t>R&amp;R Chimney flashing - small (24" x 24")</t>
  </si>
  <si>
    <t>R&amp;R Chimney flashing - large (32" x 60")</t>
  </si>
  <si>
    <t>R&amp;R Skylight flashing kit - dome - Large</t>
  </si>
  <si>
    <t>30 sq</t>
  </si>
  <si>
    <t>18/NA</t>
  </si>
  <si>
    <t>960 SF</t>
  </si>
  <si>
    <t>18/150 yrs</t>
  </si>
  <si>
    <t>167.94 LF</t>
  </si>
  <si>
    <t>33.28 SQ</t>
  </si>
  <si>
    <t>18.50 SQ</t>
  </si>
  <si>
    <t>1150.19 SF</t>
  </si>
  <si>
    <t>314.52 LF</t>
  </si>
  <si>
    <t>3 EA</t>
  </si>
  <si>
    <t>102.52 LF</t>
  </si>
  <si>
    <t>18/30 yrs</t>
  </si>
  <si>
    <t>18/35 yrs</t>
  </si>
  <si>
    <t>18/15 yrs</t>
  </si>
  <si>
    <t>SF Walls</t>
  </si>
  <si>
    <t>SF Walls and Ceiling</t>
  </si>
  <si>
    <t>SY Flooring</t>
  </si>
  <si>
    <t>LF Ceil Perimeter</t>
  </si>
  <si>
    <t>SF Ceiling</t>
  </si>
  <si>
    <t>SF Floor</t>
  </si>
  <si>
    <t>LF Floor Perimeter</t>
  </si>
  <si>
    <t>Window</t>
  </si>
  <si>
    <t>8'</t>
  </si>
  <si>
    <t>9"</t>
  </si>
  <si>
    <t>X</t>
  </si>
  <si>
    <t>4'</t>
  </si>
  <si>
    <t xml:space="preserve">Door </t>
  </si>
  <si>
    <t>2'</t>
  </si>
  <si>
    <t>8"</t>
  </si>
  <si>
    <t>6'</t>
  </si>
  <si>
    <t>R&amp;R T &amp; G paneling - bullnose (rounded joints) - (unfinished)</t>
  </si>
  <si>
    <t>R&amp;R 5/8" drywall - hung, taped, floated, ready for paint</t>
  </si>
  <si>
    <t>Apply anti-microbial agent to the surface area</t>
  </si>
  <si>
    <t>R&amp;R Batt insulation - 10" - R30 - paper / foil faced</t>
  </si>
  <si>
    <t>R&amp;R Ceiling fan &amp; light</t>
  </si>
  <si>
    <t>Contents - move out then reset - Large room</t>
  </si>
  <si>
    <t>R&amp;R Crown molding - 3 1/4" stain grade</t>
  </si>
  <si>
    <t>Stain &amp; finish crown molding</t>
  </si>
  <si>
    <t>334.56 SF</t>
  </si>
  <si>
    <t>64 SF</t>
  </si>
  <si>
    <t>96 SF</t>
  </si>
  <si>
    <t>65.17 LF</t>
  </si>
  <si>
    <t>5/150 yrs</t>
  </si>
  <si>
    <t>5/ N/A</t>
  </si>
  <si>
    <t>5/20 yrs</t>
  </si>
  <si>
    <t>Contents - move out then reset</t>
  </si>
  <si>
    <t>89.25 SF</t>
  </si>
  <si>
    <t>29 LF</t>
  </si>
  <si>
    <t>31.93 SF</t>
  </si>
  <si>
    <t>20.33 LF</t>
  </si>
  <si>
    <t>3'</t>
  </si>
  <si>
    <t>2"</t>
  </si>
  <si>
    <t>1"</t>
  </si>
  <si>
    <t>3"</t>
  </si>
  <si>
    <t>Dehumidifier (per 24 hr period)- up to 69 ppd- No monitor.</t>
  </si>
  <si>
    <t>Spot seal w/oil based/hybrid stain blocker</t>
  </si>
  <si>
    <t>Paint the ceiling - one coat</t>
  </si>
  <si>
    <t>Floor protection - self-adhesive plastic film</t>
  </si>
  <si>
    <t>Mask and prep for paint - plastic, paper, tape (per LF)</t>
  </si>
  <si>
    <t>4/150 yrs</t>
  </si>
  <si>
    <t>4/ NA</t>
  </si>
  <si>
    <t>4/15 yrs</t>
  </si>
  <si>
    <t>56.72 SF</t>
  </si>
  <si>
    <t>60 SF</t>
  </si>
  <si>
    <t>113.44 SF</t>
  </si>
  <si>
    <t>46.17 SF</t>
  </si>
  <si>
    <t>Insulation labor minimum</t>
  </si>
  <si>
    <t>Drywall labor minimum</t>
  </si>
  <si>
    <t>Stucco or exterior plaster labor minimum</t>
  </si>
  <si>
    <t>ea</t>
  </si>
  <si>
    <t>0/AN</t>
  </si>
  <si>
    <t>Spent</t>
  </si>
  <si>
    <t>Remaining</t>
  </si>
  <si>
    <t>Repairs Performed</t>
  </si>
  <si>
    <t>5/ EA</t>
  </si>
  <si>
    <t>1 ea</t>
  </si>
  <si>
    <t>Contractors Needed:</t>
  </si>
  <si>
    <t>Gutter</t>
  </si>
  <si>
    <t>Siding</t>
  </si>
  <si>
    <t>AC</t>
  </si>
  <si>
    <t>Misc</t>
  </si>
  <si>
    <t>Tree</t>
  </si>
  <si>
    <t>Drywall</t>
  </si>
  <si>
    <t>Insulation</t>
  </si>
  <si>
    <t>Chimney</t>
  </si>
  <si>
    <t>Dumpster Rental</t>
  </si>
  <si>
    <t>&gt;1000</t>
  </si>
  <si>
    <t>0-1000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</si>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</sst>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4" fontId="0" fillId="0" borderId="0" xfId="0" applyNumberFormat="1"/>
    <xf numFmtId="44" fontId="0" fillId="0" borderId="0" xfId="1" applyFont="1"/>
    <xf numFmtId="0" fontId="5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Border="1"/>
    <xf numFmtId="44" fontId="0" fillId="0" borderId="0" xfId="1" applyFont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wrapText="1"/>
    </xf>
    <xf numFmtId="9" fontId="0" fillId="0" borderId="1" xfId="0" applyNumberFormat="1" applyBorder="1"/>
    <xf numFmtId="0" fontId="0" fillId="0" borderId="2" xfId="0" applyBorder="1" applyAlignment="1">
      <alignment wrapText="1"/>
    </xf>
    <xf numFmtId="9" fontId="0" fillId="0" borderId="2" xfId="0" applyNumberFormat="1" applyBorder="1"/>
    <xf numFmtId="9" fontId="0" fillId="0" borderId="0" xfId="0" applyNumberFormat="1" applyBorder="1"/>
    <xf numFmtId="0" fontId="0" fillId="0" borderId="0" xfId="0" applyFill="1" applyBorder="1"/>
    <xf numFmtId="44" fontId="0" fillId="0" borderId="0" xfId="1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0" fillId="0" borderId="2" xfId="0" applyFill="1" applyBorder="1"/>
    <xf numFmtId="10" fontId="0" fillId="0" borderId="2" xfId="0" applyNumberFormat="1" applyBorder="1"/>
    <xf numFmtId="10" fontId="0" fillId="0" borderId="1" xfId="0" applyNumberFormat="1" applyBorder="1"/>
    <xf numFmtId="44" fontId="0" fillId="0" borderId="0" xfId="0" applyNumberFormat="1"/>
    <xf numFmtId="0" fontId="2" fillId="2" borderId="0" xfId="2"/>
    <xf numFmtId="0" fontId="4" fillId="4" borderId="0" xfId="4"/>
    <xf numFmtId="0" fontId="3" fillId="3" borderId="0" xfId="3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1193-6DFE-47A9-83AC-E203FA1AEFEE}">
  <dimension ref="A1:O36"/>
  <sheetViews>
    <sheetView tabSelected="1" workbookViewId="0">
      <selection activeCell="G15" sqref="G15"/>
    </sheetView>
  </sheetViews>
  <sheetFormatPr defaultRowHeight="15" x14ac:dyDescent="0.25"/>
  <cols>
    <col min="1" max="1" width="46" bestFit="1" customWidth="1"/>
    <col min="2" max="2" width="11.5703125" bestFit="1" customWidth="1"/>
    <col min="3" max="3" width="24.28515625" bestFit="1" customWidth="1"/>
    <col min="4" max="4" width="28.85546875" bestFit="1" customWidth="1"/>
    <col min="5" max="5" width="11.5703125" bestFit="1" customWidth="1"/>
    <col min="6" max="6" width="11.28515625" bestFit="1" customWidth="1"/>
    <col min="7" max="7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  <c r="G1" t="s">
        <v>172</v>
      </c>
    </row>
    <row r="2" spans="1:15" x14ac:dyDescent="0.25">
      <c r="A2" s="4" t="s">
        <v>7</v>
      </c>
      <c r="B2" s="5">
        <f>SUM(C2:E2)</f>
        <v>728.46</v>
      </c>
      <c r="C2" s="5">
        <f>'Ext. Gutter'!J4</f>
        <v>-349.33</v>
      </c>
      <c r="D2" s="5">
        <v>0</v>
      </c>
      <c r="E2" s="5">
        <f>'Ext. Gutter'!K4</f>
        <v>1077.79</v>
      </c>
      <c r="F2" s="22">
        <f>-'Ext. Gutter'!L4</f>
        <v>0</v>
      </c>
      <c r="G2" s="22">
        <f>E2+F2</f>
        <v>1077.79</v>
      </c>
      <c r="J2" s="23" t="s">
        <v>186</v>
      </c>
    </row>
    <row r="3" spans="1:15" x14ac:dyDescent="0.25">
      <c r="A3" s="6" t="s">
        <v>8</v>
      </c>
      <c r="B3" s="7">
        <f t="shared" ref="B3:B14" si="0">SUM(C3:E3)</f>
        <v>310.26</v>
      </c>
      <c r="C3" s="7">
        <f>'Ext. Fascia'!J5</f>
        <v>-41.89</v>
      </c>
      <c r="D3" s="7">
        <v>0</v>
      </c>
      <c r="E3" s="7">
        <f>'Ext. Fascia'!K5</f>
        <v>352.15</v>
      </c>
      <c r="F3" s="22">
        <f>-'Ext. Fascia'!L5</f>
        <v>0</v>
      </c>
      <c r="G3" s="22">
        <f t="shared" ref="G3:G15" si="1">E3+F3</f>
        <v>352.15</v>
      </c>
      <c r="J3" s="24" t="s">
        <v>187</v>
      </c>
      <c r="K3" t="s">
        <v>176</v>
      </c>
      <c r="L3" s="1"/>
      <c r="O3" s="1"/>
    </row>
    <row r="4" spans="1:15" x14ac:dyDescent="0.25">
      <c r="A4" s="6" t="s">
        <v>9</v>
      </c>
      <c r="B4" s="7">
        <f t="shared" si="0"/>
        <v>186.39999999999998</v>
      </c>
      <c r="C4" s="7">
        <f>'Ext. Soffit'!J5</f>
        <v>-26.4</v>
      </c>
      <c r="D4" s="7">
        <v>0</v>
      </c>
      <c r="E4" s="7">
        <f>'Ext. Soffit'!K5</f>
        <v>212.79999999999998</v>
      </c>
      <c r="F4" s="22">
        <f>-'Ext. Soffit'!L5</f>
        <v>0</v>
      </c>
      <c r="G4" s="22">
        <f t="shared" si="1"/>
        <v>212.79999999999998</v>
      </c>
      <c r="J4" s="25" t="s">
        <v>188</v>
      </c>
      <c r="K4" t="s">
        <v>6</v>
      </c>
    </row>
    <row r="5" spans="1:15" x14ac:dyDescent="0.25">
      <c r="A5" s="6" t="s">
        <v>10</v>
      </c>
      <c r="B5" s="7">
        <f t="shared" si="0"/>
        <v>3384.05</v>
      </c>
      <c r="C5" s="7">
        <f>'Ext. Deck'!J6</f>
        <v>-421.62</v>
      </c>
      <c r="D5" s="7">
        <v>0</v>
      </c>
      <c r="E5" s="7">
        <f>'Ext. Deck'!K6</f>
        <v>3805.67</v>
      </c>
      <c r="F5" s="22">
        <f>-'Ext. Deck'!L6</f>
        <v>0</v>
      </c>
      <c r="G5" s="22">
        <f t="shared" si="1"/>
        <v>3805.67</v>
      </c>
      <c r="K5" t="s">
        <v>177</v>
      </c>
    </row>
    <row r="6" spans="1:15" x14ac:dyDescent="0.25">
      <c r="A6" s="6" t="s">
        <v>11</v>
      </c>
      <c r="B6" s="7">
        <f t="shared" si="0"/>
        <v>2021.8300000000004</v>
      </c>
      <c r="C6" s="7">
        <f>'Ext. AC Repair'!J5</f>
        <v>-708.87</v>
      </c>
      <c r="D6" s="7">
        <v>0</v>
      </c>
      <c r="E6" s="7">
        <f>'Ext. AC Repair'!K5</f>
        <v>2730.7000000000003</v>
      </c>
      <c r="F6" s="22">
        <f>-'Ext. AC Repair'!L5</f>
        <v>-89</v>
      </c>
      <c r="G6" s="22">
        <f t="shared" si="1"/>
        <v>2641.7000000000003</v>
      </c>
      <c r="K6" t="s">
        <v>178</v>
      </c>
      <c r="L6" s="1"/>
      <c r="O6" s="1"/>
    </row>
    <row r="7" spans="1:15" x14ac:dyDescent="0.25">
      <c r="A7" s="6" t="s">
        <v>12</v>
      </c>
      <c r="B7" s="7">
        <f t="shared" si="0"/>
        <v>6384.4600000000009</v>
      </c>
      <c r="C7" s="7">
        <f>'Ext. Misc'!J10</f>
        <v>-232.8</v>
      </c>
      <c r="D7" s="7">
        <v>0</v>
      </c>
      <c r="E7" s="7">
        <f>'Ext. Misc'!K10</f>
        <v>6617.2600000000011</v>
      </c>
      <c r="F7" s="22">
        <f>-'Ext. Misc'!L10</f>
        <v>-1750</v>
      </c>
      <c r="G7" s="22">
        <f t="shared" si="1"/>
        <v>4867.2600000000011</v>
      </c>
      <c r="K7" t="s">
        <v>5</v>
      </c>
      <c r="L7" s="1"/>
      <c r="O7" s="1"/>
    </row>
    <row r="8" spans="1:15" x14ac:dyDescent="0.25">
      <c r="A8" s="15" t="s">
        <v>20</v>
      </c>
      <c r="B8" s="7">
        <f t="shared" si="0"/>
        <v>4002.41</v>
      </c>
      <c r="C8" s="7">
        <v>0</v>
      </c>
      <c r="D8" s="7">
        <v>0</v>
      </c>
      <c r="E8" s="7">
        <f>'Tree Removal'!K5</f>
        <v>4002.41</v>
      </c>
      <c r="F8" s="22">
        <f>-'Tree Removal'!L5</f>
        <v>-3603.39</v>
      </c>
      <c r="G8" s="22">
        <f t="shared" si="1"/>
        <v>399.02</v>
      </c>
      <c r="K8" t="s">
        <v>179</v>
      </c>
      <c r="L8" s="1"/>
      <c r="O8" s="1"/>
    </row>
    <row r="9" spans="1:15" x14ac:dyDescent="0.25">
      <c r="A9" s="6" t="s">
        <v>13</v>
      </c>
      <c r="B9" s="7">
        <f t="shared" si="0"/>
        <v>19309.019999999997</v>
      </c>
      <c r="C9" s="7">
        <f>'RoofWalls - Roof1'!J23</f>
        <v>-4252.6400000000003</v>
      </c>
      <c r="D9" s="7">
        <v>0</v>
      </c>
      <c r="E9" s="7">
        <f>'RoofWalls - Roof1'!K23</f>
        <v>23561.659999999996</v>
      </c>
      <c r="F9" s="22">
        <f>-'RoofWalls - Roof1'!L23</f>
        <v>0</v>
      </c>
      <c r="G9" s="22">
        <f t="shared" si="1"/>
        <v>23561.659999999996</v>
      </c>
      <c r="K9" t="s">
        <v>180</v>
      </c>
      <c r="L9" s="1"/>
      <c r="O9" s="1"/>
    </row>
    <row r="10" spans="1:15" x14ac:dyDescent="0.25">
      <c r="A10" s="6" t="s">
        <v>14</v>
      </c>
      <c r="B10" s="7">
        <f t="shared" si="0"/>
        <v>4642.26</v>
      </c>
      <c r="C10" s="7">
        <f>'RoofWalls - Living Room'!J10</f>
        <v>-98.179999999999993</v>
      </c>
      <c r="D10" s="7">
        <v>0</v>
      </c>
      <c r="E10" s="7">
        <f>'RoofWalls - Living Room'!K10</f>
        <v>4740.4400000000005</v>
      </c>
      <c r="F10" s="22">
        <f>-'RoofWalls - Living Room'!L10</f>
        <v>0</v>
      </c>
      <c r="G10" s="22">
        <f t="shared" si="1"/>
        <v>4740.4400000000005</v>
      </c>
      <c r="K10" t="s">
        <v>181</v>
      </c>
      <c r="L10" s="1"/>
      <c r="M10" s="1"/>
      <c r="O10" s="1"/>
    </row>
    <row r="11" spans="1:15" x14ac:dyDescent="0.25">
      <c r="A11" s="6" t="s">
        <v>15</v>
      </c>
      <c r="B11" s="7">
        <f t="shared" si="0"/>
        <v>1176.33</v>
      </c>
      <c r="C11" s="7">
        <f>'RoofWalls - Dining Room'!J6</f>
        <v>-17.920000000000002</v>
      </c>
      <c r="D11" s="7">
        <v>0</v>
      </c>
      <c r="E11" s="7">
        <f>'RoofWalls - Dining Room'!K6</f>
        <v>1194.25</v>
      </c>
      <c r="F11" s="22">
        <f>-'RoofWalls - Dining Room'!L6</f>
        <v>0</v>
      </c>
      <c r="G11" s="22">
        <f t="shared" si="1"/>
        <v>1194.25</v>
      </c>
      <c r="K11" t="s">
        <v>182</v>
      </c>
      <c r="L11" s="1"/>
      <c r="O11" s="1"/>
    </row>
    <row r="12" spans="1:15" x14ac:dyDescent="0.25">
      <c r="A12" s="6" t="s">
        <v>16</v>
      </c>
      <c r="B12" s="7">
        <f t="shared" si="0"/>
        <v>578.16</v>
      </c>
      <c r="C12" s="7">
        <f>'RoofWalls - Hallway'!J6</f>
        <v>-8.4700000000000006</v>
      </c>
      <c r="D12" s="7">
        <v>0</v>
      </c>
      <c r="E12" s="7">
        <f>'RoofWalls - Hallway'!K6</f>
        <v>586.63</v>
      </c>
      <c r="F12" s="22">
        <f>-'RoofWalls - Hallway'!L6</f>
        <v>0</v>
      </c>
      <c r="G12" s="22">
        <f t="shared" si="1"/>
        <v>586.63</v>
      </c>
      <c r="K12" t="s">
        <v>183</v>
      </c>
      <c r="L12" s="1"/>
      <c r="O12" s="1"/>
    </row>
    <row r="13" spans="1:15" x14ac:dyDescent="0.25">
      <c r="A13" s="6" t="s">
        <v>17</v>
      </c>
      <c r="B13" s="7">
        <f t="shared" si="0"/>
        <v>732.24</v>
      </c>
      <c r="C13" s="7">
        <f>'RoofWalls - Bedroom'!J10</f>
        <v>-15.8</v>
      </c>
      <c r="D13" s="7">
        <v>0</v>
      </c>
      <c r="E13" s="7">
        <f>'RoofWalls - Bedroom'!K10</f>
        <v>748.04</v>
      </c>
      <c r="F13" s="22">
        <f>-'RoofWalls - Bedroom'!L10</f>
        <v>0</v>
      </c>
      <c r="G13" s="22">
        <f t="shared" si="1"/>
        <v>748.04</v>
      </c>
      <c r="K13" t="s">
        <v>184</v>
      </c>
    </row>
    <row r="14" spans="1:15" ht="15.75" thickBot="1" x14ac:dyDescent="0.3">
      <c r="A14" s="8" t="s">
        <v>18</v>
      </c>
      <c r="B14" s="9">
        <f t="shared" si="0"/>
        <v>441.29</v>
      </c>
      <c r="C14" s="9">
        <f>LaborMinimumsApplied!K5</f>
        <v>441.29</v>
      </c>
      <c r="D14" s="9">
        <v>0</v>
      </c>
      <c r="E14" s="9">
        <f>LaborMinimumsApplied!M5</f>
        <v>0</v>
      </c>
      <c r="F14">
        <f>-LaborMinimumsApplied!L5</f>
        <v>0</v>
      </c>
      <c r="G14" s="22">
        <f t="shared" si="1"/>
        <v>0</v>
      </c>
      <c r="K14" t="s">
        <v>185</v>
      </c>
    </row>
    <row r="15" spans="1:15" x14ac:dyDescent="0.25">
      <c r="A15" t="s">
        <v>19</v>
      </c>
      <c r="B15" s="2">
        <f>SUM(B2:B14)</f>
        <v>43897.170000000006</v>
      </c>
      <c r="C15" s="2">
        <f>SUM(C2:C14)</f>
        <v>-5732.630000000001</v>
      </c>
      <c r="D15" s="2">
        <f>SUM(D2:D14)</f>
        <v>0</v>
      </c>
      <c r="E15" s="2">
        <f>SUM(E2:E14)</f>
        <v>49629.8</v>
      </c>
      <c r="F15" s="2">
        <f>SUM(F2:F14)</f>
        <v>-5442.3899999999994</v>
      </c>
      <c r="G15" s="22">
        <f t="shared" si="1"/>
        <v>44187.41</v>
      </c>
    </row>
    <row r="16" spans="1:15" x14ac:dyDescent="0.25">
      <c r="L16" s="1"/>
      <c r="M16" s="1"/>
      <c r="O16" s="1"/>
    </row>
    <row r="17" spans="2:15" x14ac:dyDescent="0.25">
      <c r="L17" s="1"/>
      <c r="M17" s="1"/>
      <c r="O17" s="1"/>
    </row>
    <row r="19" spans="2:15" x14ac:dyDescent="0.25">
      <c r="F19" s="22"/>
      <c r="G19" s="22"/>
    </row>
    <row r="20" spans="2:15" x14ac:dyDescent="0.25">
      <c r="F20" s="22"/>
      <c r="G20" s="22"/>
    </row>
    <row r="22" spans="2:15" x14ac:dyDescent="0.25">
      <c r="B22" s="2"/>
      <c r="C22" s="2"/>
      <c r="D22" s="2"/>
      <c r="E22" s="2"/>
    </row>
    <row r="23" spans="2:15" x14ac:dyDescent="0.25">
      <c r="B23" s="2"/>
      <c r="C23" s="2"/>
      <c r="D23" s="2"/>
      <c r="E23" s="2"/>
    </row>
    <row r="24" spans="2:15" x14ac:dyDescent="0.25">
      <c r="B24" s="2"/>
      <c r="C24" s="2"/>
      <c r="D24" s="2"/>
      <c r="E24" s="2"/>
    </row>
    <row r="25" spans="2:15" x14ac:dyDescent="0.25">
      <c r="B25" s="2"/>
      <c r="C25" s="2"/>
      <c r="D25" s="2"/>
      <c r="E25" s="2"/>
    </row>
    <row r="26" spans="2:15" x14ac:dyDescent="0.25">
      <c r="B26" s="2"/>
      <c r="C26" s="2"/>
      <c r="D26" s="2"/>
      <c r="E26" s="2"/>
    </row>
    <row r="27" spans="2:15" x14ac:dyDescent="0.25">
      <c r="B27" s="2"/>
      <c r="C27" s="2"/>
      <c r="D27" s="2"/>
      <c r="E27" s="2"/>
    </row>
    <row r="28" spans="2:15" x14ac:dyDescent="0.25">
      <c r="B28" s="2"/>
      <c r="C28" s="2"/>
      <c r="D28" s="2"/>
      <c r="E28" s="2"/>
    </row>
    <row r="29" spans="2:15" x14ac:dyDescent="0.25">
      <c r="B29" s="2"/>
      <c r="C29" s="2"/>
      <c r="D29" s="2"/>
      <c r="E29" s="2"/>
    </row>
    <row r="30" spans="2:15" x14ac:dyDescent="0.25">
      <c r="B30" s="2"/>
      <c r="C30" s="2"/>
      <c r="D30" s="2"/>
      <c r="E30" s="2"/>
    </row>
    <row r="31" spans="2:15" x14ac:dyDescent="0.25">
      <c r="B31" s="2"/>
      <c r="C31" s="2"/>
      <c r="D31" s="2"/>
      <c r="E31" s="2"/>
    </row>
    <row r="32" spans="2:15" x14ac:dyDescent="0.25">
      <c r="B32" s="2"/>
      <c r="C32" s="2"/>
      <c r="D32" s="2"/>
      <c r="E32" s="2"/>
    </row>
    <row r="33" spans="2:5" x14ac:dyDescent="0.25">
      <c r="B33" s="1"/>
      <c r="E33" s="1"/>
    </row>
    <row r="34" spans="2:5" x14ac:dyDescent="0.25">
      <c r="B34" s="1"/>
      <c r="E34" s="1"/>
    </row>
    <row r="35" spans="2:5" x14ac:dyDescent="0.25">
      <c r="B35" s="1"/>
      <c r="E35" s="1"/>
    </row>
    <row r="36" spans="2:5" x14ac:dyDescent="0.25">
      <c r="B36" s="1"/>
      <c r="E36" s="1"/>
    </row>
  </sheetData>
  <conditionalFormatting sqref="G2:G23">
    <cfRule type="cellIs" dxfId="2" priority="1" operator="greaterThan">
      <formula>1000</formula>
    </cfRule>
    <cfRule type="cellIs" dxfId="1" priority="2" operator="between">
      <formula>0.01</formula>
      <formula>1000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4E8F-A625-4F06-BD3F-B3FF25D99EDC}">
  <dimension ref="A1:L32"/>
  <sheetViews>
    <sheetView workbookViewId="0">
      <selection activeCell="A5" sqref="A5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130</v>
      </c>
      <c r="B2" s="4" t="s">
        <v>138</v>
      </c>
      <c r="C2" s="4">
        <v>7.34</v>
      </c>
      <c r="D2" s="5">
        <v>84.69</v>
      </c>
      <c r="E2" s="5">
        <v>508.08</v>
      </c>
      <c r="F2" s="5">
        <v>3048.44</v>
      </c>
      <c r="G2" s="4" t="s">
        <v>142</v>
      </c>
      <c r="H2" s="4" t="s">
        <v>33</v>
      </c>
      <c r="I2" s="21">
        <v>3.3300000000000003E-2</v>
      </c>
      <c r="J2" s="5">
        <v>-44.64</v>
      </c>
      <c r="K2" s="5">
        <f>F2+J2</f>
        <v>3003.8</v>
      </c>
      <c r="L2" s="5"/>
    </row>
    <row r="3" spans="1:12" x14ac:dyDescent="0.25">
      <c r="A3" s="6" t="s">
        <v>131</v>
      </c>
      <c r="B3" s="6" t="s">
        <v>139</v>
      </c>
      <c r="C3" s="6">
        <v>3.08</v>
      </c>
      <c r="D3" s="7">
        <v>3.07</v>
      </c>
      <c r="E3" s="7">
        <v>40.04</v>
      </c>
      <c r="F3" s="7">
        <v>240.23</v>
      </c>
      <c r="G3" s="6" t="s">
        <v>142</v>
      </c>
      <c r="H3" s="6" t="s">
        <v>33</v>
      </c>
      <c r="I3" s="18">
        <v>3.3300000000000003E-2</v>
      </c>
      <c r="J3" s="7">
        <v>-1.61</v>
      </c>
      <c r="K3" s="7">
        <f t="shared" ref="K3:K7" si="0">F3+J3</f>
        <v>238.61999999999998</v>
      </c>
      <c r="L3" s="7"/>
    </row>
    <row r="4" spans="1:12" x14ac:dyDescent="0.25">
      <c r="A4" s="15" t="s">
        <v>132</v>
      </c>
      <c r="B4" s="6" t="s">
        <v>139</v>
      </c>
      <c r="C4" s="6">
        <v>0.28999999999999998</v>
      </c>
      <c r="D4" s="7">
        <v>1.68</v>
      </c>
      <c r="E4" s="7">
        <v>3.76</v>
      </c>
      <c r="F4" s="7">
        <v>24</v>
      </c>
      <c r="G4" s="6" t="s">
        <v>143</v>
      </c>
      <c r="H4" s="6" t="s">
        <v>33</v>
      </c>
      <c r="I4" s="14">
        <v>0</v>
      </c>
      <c r="J4" s="7">
        <v>0</v>
      </c>
      <c r="K4" s="7">
        <f t="shared" si="0"/>
        <v>24</v>
      </c>
      <c r="L4" s="7"/>
    </row>
    <row r="5" spans="1:12" x14ac:dyDescent="0.25">
      <c r="A5" s="15" t="s">
        <v>133</v>
      </c>
      <c r="B5" s="6" t="s">
        <v>140</v>
      </c>
      <c r="C5" s="15">
        <v>2.19</v>
      </c>
      <c r="D5" s="7">
        <v>8.36</v>
      </c>
      <c r="E5" s="7">
        <v>43.74</v>
      </c>
      <c r="F5" s="7">
        <v>262.33999999999997</v>
      </c>
      <c r="G5" s="6" t="s">
        <v>142</v>
      </c>
      <c r="H5" s="6" t="s">
        <v>33</v>
      </c>
      <c r="I5" s="18">
        <v>3.3300000000000003E-2</v>
      </c>
      <c r="J5" s="7">
        <v>-4.41</v>
      </c>
      <c r="K5" s="7">
        <f t="shared" si="0"/>
        <v>257.92999999999995</v>
      </c>
      <c r="L5" s="7"/>
    </row>
    <row r="6" spans="1:12" x14ac:dyDescent="0.25">
      <c r="A6" s="15" t="s">
        <v>134</v>
      </c>
      <c r="B6" s="6" t="s">
        <v>63</v>
      </c>
      <c r="C6" s="15">
        <v>348.35</v>
      </c>
      <c r="D6" s="7">
        <v>8.61</v>
      </c>
      <c r="E6" s="7">
        <v>71.400000000000006</v>
      </c>
      <c r="F6" s="7">
        <v>428.36</v>
      </c>
      <c r="G6" s="6" t="s">
        <v>144</v>
      </c>
      <c r="H6" s="6" t="s">
        <v>33</v>
      </c>
      <c r="I6" s="14">
        <v>0.25</v>
      </c>
      <c r="J6" s="7">
        <v>-34.03</v>
      </c>
      <c r="K6" s="7">
        <f t="shared" si="0"/>
        <v>394.33000000000004</v>
      </c>
      <c r="L6" s="7"/>
    </row>
    <row r="7" spans="1:12" x14ac:dyDescent="0.25">
      <c r="A7" s="15" t="s">
        <v>135</v>
      </c>
      <c r="B7" s="6" t="s">
        <v>63</v>
      </c>
      <c r="C7" s="15">
        <v>102.41</v>
      </c>
      <c r="D7" s="7">
        <v>0</v>
      </c>
      <c r="E7" s="7">
        <v>20.48</v>
      </c>
      <c r="F7" s="7">
        <v>122.89</v>
      </c>
      <c r="G7" s="6" t="s">
        <v>143</v>
      </c>
      <c r="H7" s="6" t="s">
        <v>33</v>
      </c>
      <c r="I7" s="14">
        <v>0</v>
      </c>
      <c r="J7" s="7">
        <v>0</v>
      </c>
      <c r="K7" s="7">
        <f t="shared" si="0"/>
        <v>122.89</v>
      </c>
      <c r="L7" s="7"/>
    </row>
    <row r="8" spans="1:12" x14ac:dyDescent="0.25">
      <c r="A8" s="15" t="s">
        <v>136</v>
      </c>
      <c r="B8" s="6" t="s">
        <v>141</v>
      </c>
      <c r="C8" s="15">
        <v>7.2</v>
      </c>
      <c r="D8" s="7">
        <v>15.92</v>
      </c>
      <c r="E8" s="7">
        <v>97.02</v>
      </c>
      <c r="F8" s="7">
        <v>582.16</v>
      </c>
      <c r="G8" s="6" t="s">
        <v>142</v>
      </c>
      <c r="H8" s="6" t="s">
        <v>33</v>
      </c>
      <c r="I8" s="18">
        <v>3.3300000000000003E-2</v>
      </c>
      <c r="J8" s="7">
        <v>-8.39</v>
      </c>
      <c r="K8" s="7">
        <f>F8+J8</f>
        <v>573.77</v>
      </c>
      <c r="L8" s="7"/>
    </row>
    <row r="9" spans="1:12" ht="15.75" thickBot="1" x14ac:dyDescent="0.3">
      <c r="A9" s="12" t="s">
        <v>137</v>
      </c>
      <c r="B9" s="8" t="s">
        <v>141</v>
      </c>
      <c r="C9" s="8">
        <v>1.65</v>
      </c>
      <c r="D9" s="9">
        <v>0.97</v>
      </c>
      <c r="E9" s="9">
        <v>21.7</v>
      </c>
      <c r="F9" s="9">
        <v>130.19999999999999</v>
      </c>
      <c r="G9" s="8" t="s">
        <v>53</v>
      </c>
      <c r="H9" s="8" t="s">
        <v>33</v>
      </c>
      <c r="I9" s="20">
        <v>0.33329999999999999</v>
      </c>
      <c r="J9" s="9">
        <v>-5.0999999999999996</v>
      </c>
      <c r="K9" s="9">
        <f>F9+J9</f>
        <v>125.1</v>
      </c>
      <c r="L9" s="9"/>
    </row>
    <row r="10" spans="1:12" x14ac:dyDescent="0.25">
      <c r="D10" s="2">
        <f>SUM(D2:D9)</f>
        <v>123.3</v>
      </c>
      <c r="E10" s="2">
        <f>SUM(E2:E9)</f>
        <v>806.22</v>
      </c>
      <c r="F10" s="2">
        <f>SUM(F2:F9)</f>
        <v>4838.62</v>
      </c>
      <c r="J10" s="2">
        <f>SUM(J2:J9)</f>
        <v>-98.179999999999993</v>
      </c>
      <c r="K10" s="2">
        <f>SUM(K2:K9)</f>
        <v>4740.4400000000005</v>
      </c>
      <c r="L10" s="2">
        <f>SUM(L2:L9)</f>
        <v>0</v>
      </c>
    </row>
    <row r="22" spans="1:6" x14ac:dyDescent="0.25">
      <c r="A22" t="s">
        <v>114</v>
      </c>
      <c r="B22">
        <v>445.78</v>
      </c>
    </row>
    <row r="23" spans="1:6" x14ac:dyDescent="0.25">
      <c r="A23" t="s">
        <v>115</v>
      </c>
      <c r="B23">
        <v>780.34</v>
      </c>
    </row>
    <row r="24" spans="1:6" x14ac:dyDescent="0.25">
      <c r="A24" t="s">
        <v>116</v>
      </c>
      <c r="B24">
        <v>37.17</v>
      </c>
    </row>
    <row r="25" spans="1:6" x14ac:dyDescent="0.25">
      <c r="A25" t="s">
        <v>117</v>
      </c>
      <c r="B25">
        <v>65.17</v>
      </c>
    </row>
    <row r="26" spans="1:6" x14ac:dyDescent="0.25">
      <c r="A26" t="s">
        <v>118</v>
      </c>
      <c r="B26">
        <v>334.56</v>
      </c>
    </row>
    <row r="27" spans="1:6" x14ac:dyDescent="0.25">
      <c r="A27" t="s">
        <v>119</v>
      </c>
      <c r="B27">
        <v>334.56</v>
      </c>
    </row>
    <row r="28" spans="1:6" x14ac:dyDescent="0.25">
      <c r="A28" t="s">
        <v>120</v>
      </c>
      <c r="B28">
        <v>59.08</v>
      </c>
    </row>
    <row r="31" spans="1:6" x14ac:dyDescent="0.25">
      <c r="A31" s="10" t="s">
        <v>126</v>
      </c>
      <c r="B31" t="s">
        <v>127</v>
      </c>
      <c r="C31" t="s">
        <v>128</v>
      </c>
      <c r="D31" t="s">
        <v>124</v>
      </c>
      <c r="E31" t="s">
        <v>129</v>
      </c>
      <c r="F31" t="s">
        <v>128</v>
      </c>
    </row>
    <row r="32" spans="1:6" x14ac:dyDescent="0.25">
      <c r="A32" t="s">
        <v>121</v>
      </c>
      <c r="B32" t="s">
        <v>122</v>
      </c>
      <c r="C32" t="s">
        <v>123</v>
      </c>
      <c r="D32" t="s">
        <v>124</v>
      </c>
      <c r="E32" t="s">
        <v>125</v>
      </c>
      <c r="F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D5AF-01A2-4B34-B66C-7F6295CEC283}">
  <dimension ref="A1:L35"/>
  <sheetViews>
    <sheetView workbookViewId="0">
      <selection activeCell="K13" sqref="K13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130</v>
      </c>
      <c r="B2" s="4" t="s">
        <v>146</v>
      </c>
      <c r="C2" s="4">
        <v>7.34</v>
      </c>
      <c r="D2" s="5">
        <v>22.59</v>
      </c>
      <c r="E2" s="5">
        <v>133.54</v>
      </c>
      <c r="F2" s="5">
        <v>813.23</v>
      </c>
      <c r="G2" s="4" t="s">
        <v>142</v>
      </c>
      <c r="H2" s="4" t="s">
        <v>33</v>
      </c>
      <c r="I2" s="21">
        <v>3.3300000000000003E-2</v>
      </c>
      <c r="J2" s="5">
        <v>-11.91</v>
      </c>
      <c r="K2" s="5">
        <f>F2+J2</f>
        <v>801.32</v>
      </c>
      <c r="L2" s="5"/>
    </row>
    <row r="3" spans="1:12" x14ac:dyDescent="0.25">
      <c r="A3" s="6" t="s">
        <v>145</v>
      </c>
      <c r="B3" s="6" t="s">
        <v>63</v>
      </c>
      <c r="C3" s="6">
        <v>68.27</v>
      </c>
      <c r="D3" s="7">
        <v>0</v>
      </c>
      <c r="E3" s="7">
        <v>13.66</v>
      </c>
      <c r="F3" s="7">
        <v>81.93</v>
      </c>
      <c r="G3" s="6" t="s">
        <v>143</v>
      </c>
      <c r="H3" s="6" t="s">
        <v>33</v>
      </c>
      <c r="I3" s="14"/>
      <c r="J3" s="7">
        <v>0</v>
      </c>
      <c r="K3" s="7">
        <f t="shared" ref="K3:K5" si="0">F3+J3</f>
        <v>81.93</v>
      </c>
    </row>
    <row r="4" spans="1:12" x14ac:dyDescent="0.25">
      <c r="A4" s="15" t="s">
        <v>136</v>
      </c>
      <c r="B4" s="6" t="s">
        <v>147</v>
      </c>
      <c r="C4" s="6">
        <v>7.2</v>
      </c>
      <c r="D4" s="7">
        <v>7.09</v>
      </c>
      <c r="E4" s="7">
        <v>43.18</v>
      </c>
      <c r="F4" s="7">
        <v>259.07</v>
      </c>
      <c r="G4" s="6" t="s">
        <v>142</v>
      </c>
      <c r="H4" s="6" t="s">
        <v>33</v>
      </c>
      <c r="I4" s="18">
        <v>3.3300000000000003E-2</v>
      </c>
      <c r="J4" s="7">
        <v>-3.74</v>
      </c>
      <c r="K4" s="7">
        <f t="shared" si="0"/>
        <v>255.32999999999998</v>
      </c>
    </row>
    <row r="5" spans="1:12" ht="15.75" thickBot="1" x14ac:dyDescent="0.3">
      <c r="A5" s="12" t="s">
        <v>137</v>
      </c>
      <c r="B5" s="8" t="s">
        <v>147</v>
      </c>
      <c r="C5" s="8">
        <v>1.65</v>
      </c>
      <c r="D5" s="9">
        <v>0.43</v>
      </c>
      <c r="E5" s="9">
        <v>9.66</v>
      </c>
      <c r="F5" s="9">
        <v>57.94</v>
      </c>
      <c r="G5" s="8" t="s">
        <v>53</v>
      </c>
      <c r="H5" s="8" t="s">
        <v>33</v>
      </c>
      <c r="I5" s="20">
        <v>0.33329999999999999</v>
      </c>
      <c r="J5" s="9">
        <v>-2.27</v>
      </c>
      <c r="K5" s="9">
        <f t="shared" si="0"/>
        <v>55.669999999999995</v>
      </c>
      <c r="L5" s="9"/>
    </row>
    <row r="6" spans="1:12" x14ac:dyDescent="0.25">
      <c r="D6" s="2">
        <f>SUM(D2:D5)</f>
        <v>30.11</v>
      </c>
      <c r="E6" s="2">
        <f>SUM(E2:E5)</f>
        <v>200.04</v>
      </c>
      <c r="F6" s="2">
        <f>SUM(F2:F5)</f>
        <v>1212.17</v>
      </c>
      <c r="J6" s="2">
        <f>SUM(J2:J5)</f>
        <v>-17.920000000000002</v>
      </c>
      <c r="K6" s="2">
        <f>SUM(K2:K5)</f>
        <v>1194.25</v>
      </c>
      <c r="L6" s="2">
        <f>SUM(L2:L5)</f>
        <v>0</v>
      </c>
    </row>
    <row r="25" spans="1:2" x14ac:dyDescent="0.25">
      <c r="A25" t="s">
        <v>114</v>
      </c>
      <c r="B25">
        <v>162.78</v>
      </c>
    </row>
    <row r="26" spans="1:2" x14ac:dyDescent="0.25">
      <c r="A26" t="s">
        <v>115</v>
      </c>
      <c r="B26">
        <v>252.03</v>
      </c>
    </row>
    <row r="27" spans="1:2" x14ac:dyDescent="0.25">
      <c r="A27" t="s">
        <v>116</v>
      </c>
      <c r="B27">
        <v>9.92</v>
      </c>
    </row>
    <row r="28" spans="1:2" x14ac:dyDescent="0.25">
      <c r="A28" t="s">
        <v>117</v>
      </c>
      <c r="B28">
        <v>29</v>
      </c>
    </row>
    <row r="29" spans="1:2" x14ac:dyDescent="0.25">
      <c r="A29" t="s">
        <v>118</v>
      </c>
      <c r="B29">
        <v>89.25</v>
      </c>
    </row>
    <row r="30" spans="1:2" x14ac:dyDescent="0.25">
      <c r="A30" t="s">
        <v>119</v>
      </c>
      <c r="B30">
        <v>89.25</v>
      </c>
    </row>
    <row r="31" spans="1:2" x14ac:dyDescent="0.25">
      <c r="A31" t="s">
        <v>120</v>
      </c>
      <c r="B31">
        <v>20.420000000000002</v>
      </c>
    </row>
    <row r="34" spans="1:1" x14ac:dyDescent="0.25">
      <c r="A34" s="10" t="s">
        <v>126</v>
      </c>
    </row>
    <row r="35" spans="1:1" x14ac:dyDescent="0.25">
      <c r="A35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AAA-8CAD-4064-A939-5225D194B0E6}">
  <dimension ref="A1:L35"/>
  <sheetViews>
    <sheetView workbookViewId="0">
      <selection activeCell="K6" sqref="K6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130</v>
      </c>
      <c r="B2" s="4" t="s">
        <v>148</v>
      </c>
      <c r="C2" s="4">
        <v>7.34</v>
      </c>
      <c r="D2" s="5">
        <v>8.08</v>
      </c>
      <c r="E2" s="5">
        <v>48.5</v>
      </c>
      <c r="F2" s="5">
        <v>290.95</v>
      </c>
      <c r="G2" s="4" t="s">
        <v>142</v>
      </c>
      <c r="H2" s="4" t="s">
        <v>33</v>
      </c>
      <c r="I2" s="21">
        <v>3.3300000000000003E-2</v>
      </c>
      <c r="J2" s="5">
        <v>-4.26</v>
      </c>
      <c r="K2" s="5">
        <f>F2+J2</f>
        <v>286.69</v>
      </c>
      <c r="L2" s="5"/>
    </row>
    <row r="3" spans="1:12" x14ac:dyDescent="0.25">
      <c r="A3" s="6" t="s">
        <v>145</v>
      </c>
      <c r="B3" s="6" t="s">
        <v>63</v>
      </c>
      <c r="C3" s="6">
        <v>68.27</v>
      </c>
      <c r="D3" s="7">
        <v>0</v>
      </c>
      <c r="E3" s="7">
        <v>13.66</v>
      </c>
      <c r="F3" s="7">
        <v>81.93</v>
      </c>
      <c r="G3" s="6" t="s">
        <v>174</v>
      </c>
      <c r="H3" s="6" t="s">
        <v>33</v>
      </c>
      <c r="I3" s="18">
        <v>0</v>
      </c>
      <c r="J3" s="7">
        <v>0</v>
      </c>
      <c r="K3" s="7">
        <f t="shared" ref="K3:K5" si="0">F3+J3</f>
        <v>81.93</v>
      </c>
    </row>
    <row r="4" spans="1:12" x14ac:dyDescent="0.25">
      <c r="A4" s="15" t="s">
        <v>136</v>
      </c>
      <c r="B4" s="6" t="s">
        <v>149</v>
      </c>
      <c r="C4" s="6">
        <v>7.2</v>
      </c>
      <c r="D4" s="7">
        <v>4.97</v>
      </c>
      <c r="E4" s="7">
        <v>30.28</v>
      </c>
      <c r="F4" s="7">
        <v>181.62</v>
      </c>
      <c r="G4" s="6" t="s">
        <v>142</v>
      </c>
      <c r="H4" s="6" t="s">
        <v>33</v>
      </c>
      <c r="I4" s="18">
        <v>3.3300000000000003E-2</v>
      </c>
      <c r="J4" s="7">
        <v>-2.62</v>
      </c>
      <c r="K4" s="7">
        <f t="shared" si="0"/>
        <v>179</v>
      </c>
    </row>
    <row r="5" spans="1:12" ht="15.75" thickBot="1" x14ac:dyDescent="0.3">
      <c r="A5" s="12" t="s">
        <v>137</v>
      </c>
      <c r="B5" s="8" t="s">
        <v>149</v>
      </c>
      <c r="C5" s="8">
        <v>1.65</v>
      </c>
      <c r="D5" s="9">
        <v>0.3</v>
      </c>
      <c r="E5" s="9">
        <v>6.76</v>
      </c>
      <c r="F5" s="9">
        <v>40.6</v>
      </c>
      <c r="G5" s="8" t="s">
        <v>53</v>
      </c>
      <c r="H5" s="8" t="s">
        <v>33</v>
      </c>
      <c r="I5" s="20">
        <v>0.33329999999999999</v>
      </c>
      <c r="J5" s="9">
        <v>-1.59</v>
      </c>
      <c r="K5" s="9">
        <f t="shared" si="0"/>
        <v>39.01</v>
      </c>
      <c r="L5" s="9"/>
    </row>
    <row r="6" spans="1:12" x14ac:dyDescent="0.25">
      <c r="D6" s="2">
        <f>SUM(D2:D5)</f>
        <v>13.350000000000001</v>
      </c>
      <c r="E6" s="2">
        <f>SUM(E2:E5)</f>
        <v>99.2</v>
      </c>
      <c r="F6" s="2">
        <f>SUM(F2:F5)</f>
        <v>595.1</v>
      </c>
      <c r="J6" s="2">
        <f>SUM(J2:J5)</f>
        <v>-8.4700000000000006</v>
      </c>
      <c r="K6" s="2">
        <f>SUM(K2:K5)</f>
        <v>586.63</v>
      </c>
      <c r="L6" s="2">
        <f>SUM(L2:L5)</f>
        <v>0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4" spans="1:1" x14ac:dyDescent="0.25">
      <c r="A34" s="10" t="s">
        <v>126</v>
      </c>
    </row>
    <row r="35" spans="1:1" x14ac:dyDescent="0.25">
      <c r="A35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E284-A680-40C9-AB1F-6E1B9CAC7414}">
  <dimension ref="A1:L41"/>
  <sheetViews>
    <sheetView workbookViewId="0">
      <selection activeCell="A5" sqref="A5:K8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133</v>
      </c>
      <c r="B2" s="4" t="s">
        <v>162</v>
      </c>
      <c r="C2" s="4">
        <v>2.19</v>
      </c>
      <c r="D2" s="5">
        <v>4.9400000000000004</v>
      </c>
      <c r="E2" s="5">
        <v>25.82</v>
      </c>
      <c r="F2" s="5">
        <v>154.97999999999999</v>
      </c>
      <c r="G2" s="4" t="s">
        <v>159</v>
      </c>
      <c r="H2" s="4" t="s">
        <v>33</v>
      </c>
      <c r="I2" s="21">
        <v>2.6700000000000002E-2</v>
      </c>
      <c r="J2" s="5">
        <v>-2.08</v>
      </c>
      <c r="K2" s="5">
        <f>F2+J2</f>
        <v>152.89999999999998</v>
      </c>
      <c r="L2" s="5"/>
    </row>
    <row r="3" spans="1:12" x14ac:dyDescent="0.25">
      <c r="A3" s="6" t="s">
        <v>132</v>
      </c>
      <c r="B3" s="6" t="s">
        <v>163</v>
      </c>
      <c r="C3" s="6">
        <v>0.28999999999999998</v>
      </c>
      <c r="D3" s="7">
        <v>1.59</v>
      </c>
      <c r="E3" s="7">
        <v>3.52</v>
      </c>
      <c r="F3" s="7">
        <v>22.51</v>
      </c>
      <c r="G3" s="6" t="s">
        <v>160</v>
      </c>
      <c r="H3" s="6" t="s">
        <v>33</v>
      </c>
      <c r="I3" s="14">
        <v>0</v>
      </c>
      <c r="J3" s="7">
        <v>0</v>
      </c>
      <c r="K3" s="7">
        <f t="shared" ref="K3:K9" si="0">F3+J3</f>
        <v>22.51</v>
      </c>
    </row>
    <row r="4" spans="1:12" x14ac:dyDescent="0.25">
      <c r="A4" s="15" t="s">
        <v>154</v>
      </c>
      <c r="B4" s="6" t="s">
        <v>109</v>
      </c>
      <c r="C4" s="6">
        <v>57</v>
      </c>
      <c r="D4" s="7">
        <v>13.85</v>
      </c>
      <c r="E4" s="7">
        <v>34.200000000000003</v>
      </c>
      <c r="F4" s="7">
        <v>219.05</v>
      </c>
      <c r="G4" s="6" t="s">
        <v>160</v>
      </c>
      <c r="H4" s="6" t="s">
        <v>33</v>
      </c>
      <c r="I4" s="14">
        <v>0</v>
      </c>
      <c r="J4" s="7">
        <v>0</v>
      </c>
      <c r="K4" s="7">
        <f t="shared" si="0"/>
        <v>219.05</v>
      </c>
    </row>
    <row r="5" spans="1:12" x14ac:dyDescent="0.25">
      <c r="A5" s="15" t="s">
        <v>155</v>
      </c>
      <c r="B5" s="6" t="s">
        <v>63</v>
      </c>
      <c r="C5" s="15">
        <v>25.41</v>
      </c>
      <c r="D5" s="7">
        <v>0.19</v>
      </c>
      <c r="E5" s="7">
        <v>5.12</v>
      </c>
      <c r="F5" s="7">
        <v>30.72</v>
      </c>
      <c r="G5" s="6" t="s">
        <v>161</v>
      </c>
      <c r="H5" s="6" t="s">
        <v>33</v>
      </c>
      <c r="I5" s="18">
        <v>0.26669999999999999</v>
      </c>
      <c r="J5" s="7">
        <v>-0.8</v>
      </c>
      <c r="K5" s="7">
        <f t="shared" si="0"/>
        <v>29.919999999999998</v>
      </c>
    </row>
    <row r="6" spans="1:12" x14ac:dyDescent="0.25">
      <c r="A6" s="15" t="s">
        <v>156</v>
      </c>
      <c r="B6" s="6" t="s">
        <v>164</v>
      </c>
      <c r="C6" s="15">
        <v>0.66</v>
      </c>
      <c r="D6" s="7">
        <v>1.1499999999999999</v>
      </c>
      <c r="E6" s="7">
        <v>15.22</v>
      </c>
      <c r="F6" s="7">
        <v>91.24</v>
      </c>
      <c r="G6" s="6" t="s">
        <v>161</v>
      </c>
      <c r="H6" s="6" t="s">
        <v>33</v>
      </c>
      <c r="I6" s="18">
        <v>0.26669999999999999</v>
      </c>
      <c r="J6" s="7">
        <v>-4.8499999999999996</v>
      </c>
      <c r="K6" s="7">
        <f t="shared" si="0"/>
        <v>86.39</v>
      </c>
    </row>
    <row r="7" spans="1:12" x14ac:dyDescent="0.25">
      <c r="A7" s="15" t="s">
        <v>157</v>
      </c>
      <c r="B7" s="6" t="s">
        <v>164</v>
      </c>
      <c r="C7" s="15">
        <v>0.63</v>
      </c>
      <c r="D7" s="7">
        <v>1.07</v>
      </c>
      <c r="E7" s="7">
        <v>14.52</v>
      </c>
      <c r="F7" s="7">
        <v>87.06</v>
      </c>
      <c r="G7" s="6" t="s">
        <v>161</v>
      </c>
      <c r="H7" s="6" t="s">
        <v>33</v>
      </c>
      <c r="I7" s="18">
        <v>0.26669999999999999</v>
      </c>
      <c r="J7" s="7">
        <v>-4.53</v>
      </c>
      <c r="K7" s="7">
        <f t="shared" si="0"/>
        <v>82.53</v>
      </c>
    </row>
    <row r="8" spans="1:12" x14ac:dyDescent="0.25">
      <c r="A8" s="15" t="s">
        <v>158</v>
      </c>
      <c r="B8" s="6" t="s">
        <v>165</v>
      </c>
      <c r="C8" s="15">
        <v>1.36</v>
      </c>
      <c r="D8" s="7">
        <v>0.84</v>
      </c>
      <c r="E8" s="7">
        <v>12.72</v>
      </c>
      <c r="F8" s="7">
        <v>76.349999999999994</v>
      </c>
      <c r="G8" s="6" t="s">
        <v>161</v>
      </c>
      <c r="H8" s="6" t="s">
        <v>33</v>
      </c>
      <c r="I8" s="18">
        <v>0.26669999999999999</v>
      </c>
      <c r="J8" s="7">
        <v>-3.54</v>
      </c>
      <c r="K8" s="7">
        <f t="shared" si="0"/>
        <v>72.809999999999988</v>
      </c>
    </row>
    <row r="9" spans="1:12" ht="15.75" thickBot="1" x14ac:dyDescent="0.3">
      <c r="A9" s="12" t="s">
        <v>145</v>
      </c>
      <c r="B9" s="8" t="s">
        <v>63</v>
      </c>
      <c r="C9" s="8">
        <v>68.27</v>
      </c>
      <c r="D9" s="9">
        <v>0</v>
      </c>
      <c r="E9" s="9">
        <v>13.66</v>
      </c>
      <c r="F9" s="9">
        <v>81.93</v>
      </c>
      <c r="G9" s="8" t="s">
        <v>160</v>
      </c>
      <c r="H9" s="8" t="s">
        <v>33</v>
      </c>
      <c r="I9" s="13">
        <v>0</v>
      </c>
      <c r="J9" s="9">
        <v>0</v>
      </c>
      <c r="K9" s="9">
        <f t="shared" si="0"/>
        <v>81.93</v>
      </c>
      <c r="L9" s="9"/>
    </row>
    <row r="10" spans="1:12" x14ac:dyDescent="0.25">
      <c r="D10" s="2">
        <f>SUM(D2:D9)</f>
        <v>23.63</v>
      </c>
      <c r="E10" s="2">
        <f>SUM(E2:E9)</f>
        <v>124.78</v>
      </c>
      <c r="F10" s="2">
        <f>SUM(F2:F9)</f>
        <v>763.83999999999992</v>
      </c>
      <c r="J10" s="2">
        <f>SUM(J2:J9)</f>
        <v>-15.8</v>
      </c>
      <c r="K10" s="2">
        <f>SUM(K2:K9)</f>
        <v>748.04</v>
      </c>
      <c r="L10" s="2">
        <f>SUM(L2:L9)</f>
        <v>0</v>
      </c>
    </row>
    <row r="29" spans="1:2" x14ac:dyDescent="0.25">
      <c r="A29" t="s">
        <v>114</v>
      </c>
      <c r="B29">
        <v>304.33</v>
      </c>
    </row>
    <row r="30" spans="1:2" x14ac:dyDescent="0.25">
      <c r="A30" t="s">
        <v>115</v>
      </c>
      <c r="B30">
        <v>417.77</v>
      </c>
    </row>
    <row r="31" spans="1:2" x14ac:dyDescent="0.25">
      <c r="A31" t="s">
        <v>116</v>
      </c>
      <c r="B31">
        <v>12.6</v>
      </c>
    </row>
    <row r="32" spans="1:2" x14ac:dyDescent="0.25">
      <c r="A32" t="s">
        <v>117</v>
      </c>
      <c r="B32">
        <v>46.17</v>
      </c>
    </row>
    <row r="33" spans="1:6" x14ac:dyDescent="0.25">
      <c r="A33" t="s">
        <v>118</v>
      </c>
      <c r="B33">
        <v>113.44</v>
      </c>
    </row>
    <row r="34" spans="1:6" x14ac:dyDescent="0.25">
      <c r="A34" t="s">
        <v>119</v>
      </c>
      <c r="B34">
        <v>113.44</v>
      </c>
    </row>
    <row r="35" spans="1:6" x14ac:dyDescent="0.25">
      <c r="A35" t="s">
        <v>120</v>
      </c>
      <c r="B35">
        <v>40.17</v>
      </c>
    </row>
    <row r="38" spans="1:6" x14ac:dyDescent="0.25">
      <c r="A38" s="10" t="s">
        <v>126</v>
      </c>
      <c r="B38" t="s">
        <v>127</v>
      </c>
      <c r="C38" t="s">
        <v>153</v>
      </c>
      <c r="D38" t="s">
        <v>124</v>
      </c>
      <c r="E38" t="s">
        <v>129</v>
      </c>
      <c r="F38" t="s">
        <v>128</v>
      </c>
    </row>
    <row r="39" spans="1:6" x14ac:dyDescent="0.25">
      <c r="A39" s="10" t="s">
        <v>126</v>
      </c>
      <c r="B39" t="s">
        <v>127</v>
      </c>
      <c r="C39" t="s">
        <v>153</v>
      </c>
      <c r="D39" t="s">
        <v>124</v>
      </c>
      <c r="E39" t="s">
        <v>129</v>
      </c>
      <c r="F39" t="s">
        <v>128</v>
      </c>
    </row>
    <row r="40" spans="1:6" x14ac:dyDescent="0.25">
      <c r="A40" t="s">
        <v>121</v>
      </c>
      <c r="B40" t="s">
        <v>150</v>
      </c>
      <c r="C40" t="s">
        <v>151</v>
      </c>
      <c r="D40" t="s">
        <v>124</v>
      </c>
      <c r="E40" t="s">
        <v>125</v>
      </c>
    </row>
    <row r="41" spans="1:6" x14ac:dyDescent="0.25">
      <c r="A41" t="s">
        <v>121</v>
      </c>
      <c r="B41" s="3" t="s">
        <v>150</v>
      </c>
      <c r="C41" s="3" t="s">
        <v>152</v>
      </c>
      <c r="D41" s="3" t="s">
        <v>124</v>
      </c>
      <c r="E41" s="3" t="s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3996-517B-490A-A63D-3B39651898CF}">
  <dimension ref="A1:N5"/>
  <sheetViews>
    <sheetView workbookViewId="0">
      <selection activeCell="C4" sqref="C4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</cols>
  <sheetData>
    <row r="1" spans="1:14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</row>
    <row r="2" spans="1:14" x14ac:dyDescent="0.25">
      <c r="A2" s="4" t="s">
        <v>166</v>
      </c>
      <c r="B2" s="4" t="s">
        <v>175</v>
      </c>
      <c r="C2" s="4">
        <v>24.54</v>
      </c>
      <c r="D2" s="5"/>
      <c r="E2" s="5">
        <v>4.9000000000000004</v>
      </c>
      <c r="F2" s="5">
        <v>29.439999999999998</v>
      </c>
      <c r="G2" s="4" t="s">
        <v>170</v>
      </c>
      <c r="H2" s="4" t="s">
        <v>33</v>
      </c>
      <c r="I2" s="11">
        <v>0</v>
      </c>
      <c r="J2" s="5">
        <v>0</v>
      </c>
      <c r="K2" s="5">
        <f>F2+J2</f>
        <v>29.439999999999998</v>
      </c>
      <c r="M2">
        <v>1</v>
      </c>
      <c r="N2" t="s">
        <v>169</v>
      </c>
    </row>
    <row r="3" spans="1:14" x14ac:dyDescent="0.25">
      <c r="A3" s="6" t="s">
        <v>167</v>
      </c>
      <c r="B3" s="6" t="s">
        <v>175</v>
      </c>
      <c r="C3" s="6">
        <v>231.33</v>
      </c>
      <c r="D3" s="7"/>
      <c r="E3" s="7">
        <v>46.26</v>
      </c>
      <c r="F3" s="7">
        <v>277.59000000000003</v>
      </c>
      <c r="G3" s="6" t="s">
        <v>170</v>
      </c>
      <c r="H3" s="6" t="s">
        <v>33</v>
      </c>
      <c r="I3" s="14">
        <v>0</v>
      </c>
      <c r="J3" s="7">
        <v>0</v>
      </c>
      <c r="K3" s="7">
        <f>F3+J3</f>
        <v>277.59000000000003</v>
      </c>
      <c r="M3">
        <v>1</v>
      </c>
      <c r="N3" t="s">
        <v>169</v>
      </c>
    </row>
    <row r="4" spans="1:14" ht="15.75" thickBot="1" x14ac:dyDescent="0.3">
      <c r="A4" s="12" t="s">
        <v>168</v>
      </c>
      <c r="B4" s="8" t="s">
        <v>175</v>
      </c>
      <c r="C4" s="8">
        <v>111.88</v>
      </c>
      <c r="D4" s="9"/>
      <c r="E4" s="9">
        <v>22.38</v>
      </c>
      <c r="F4" s="9">
        <v>134.26</v>
      </c>
      <c r="G4" s="8" t="s">
        <v>170</v>
      </c>
      <c r="H4" s="8" t="s">
        <v>33</v>
      </c>
      <c r="I4" s="13">
        <v>0</v>
      </c>
      <c r="J4" s="9">
        <v>0</v>
      </c>
      <c r="K4" s="9">
        <f>F4+J4</f>
        <v>134.26</v>
      </c>
      <c r="M4">
        <v>1</v>
      </c>
      <c r="N4" t="s">
        <v>169</v>
      </c>
    </row>
    <row r="5" spans="1:14" x14ac:dyDescent="0.25">
      <c r="D5" s="2">
        <f>SUM(D2:D4)</f>
        <v>0</v>
      </c>
      <c r="E5" s="2">
        <f>SUM(E2:E4)</f>
        <v>73.539999999999992</v>
      </c>
      <c r="F5" s="2">
        <f>SUM(F2:F4)</f>
        <v>441.29</v>
      </c>
      <c r="J5" s="2">
        <f>SUM(J2:J4)</f>
        <v>0</v>
      </c>
      <c r="K5" s="2">
        <f>SUM(K2:K4)</f>
        <v>441.29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D45B-AA37-4454-A644-47F6F179BFAE}">
  <dimension ref="A1:L7"/>
  <sheetViews>
    <sheetView workbookViewId="0">
      <selection activeCell="B3" sqref="B3"/>
    </sheetView>
  </sheetViews>
  <sheetFormatPr defaultRowHeight="15" x14ac:dyDescent="0.25"/>
  <cols>
    <col min="1" max="1" width="43.42578125" customWidth="1"/>
    <col min="4" max="5" width="9.28515625" bestFit="1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29</v>
      </c>
      <c r="B2" s="4" t="s">
        <v>31</v>
      </c>
      <c r="C2" s="4">
        <v>10.33</v>
      </c>
      <c r="D2" s="5">
        <v>16.25</v>
      </c>
      <c r="E2" s="5">
        <v>96.24</v>
      </c>
      <c r="F2" s="5">
        <v>577.34</v>
      </c>
      <c r="G2" s="4" t="s">
        <v>32</v>
      </c>
      <c r="H2" s="4" t="s">
        <v>33</v>
      </c>
      <c r="I2" s="11">
        <v>0.72</v>
      </c>
      <c r="J2" s="5">
        <v>-185.04</v>
      </c>
      <c r="K2" s="5">
        <v>392.3</v>
      </c>
      <c r="L2" s="5"/>
    </row>
    <row r="3" spans="1:12" ht="30.75" thickBot="1" x14ac:dyDescent="0.3">
      <c r="A3" s="12" t="s">
        <v>30</v>
      </c>
      <c r="B3" s="8" t="s">
        <v>31</v>
      </c>
      <c r="C3" s="8">
        <v>15.48</v>
      </c>
      <c r="D3" s="9">
        <v>11.54</v>
      </c>
      <c r="E3" s="9">
        <v>141.63999999999999</v>
      </c>
      <c r="F3" s="9">
        <v>849.78</v>
      </c>
      <c r="G3" s="8" t="s">
        <v>34</v>
      </c>
      <c r="H3" s="8" t="s">
        <v>33</v>
      </c>
      <c r="I3" s="13">
        <v>0.9</v>
      </c>
      <c r="J3" s="9">
        <v>-164.29</v>
      </c>
      <c r="K3" s="9">
        <v>685.49</v>
      </c>
      <c r="L3" s="9"/>
    </row>
    <row r="4" spans="1:12" x14ac:dyDescent="0.25">
      <c r="D4" s="2">
        <f>SUM(D2:D3)</f>
        <v>27.79</v>
      </c>
      <c r="E4" s="2">
        <f>SUM(E2:E3)</f>
        <v>237.88</v>
      </c>
      <c r="F4" s="2">
        <f>SUM(F2:F3)</f>
        <v>1427.12</v>
      </c>
      <c r="J4" s="2">
        <f>SUM(J2:J3)</f>
        <v>-349.33</v>
      </c>
      <c r="K4" s="2">
        <f>SUM(K2:K3)</f>
        <v>1077.79</v>
      </c>
      <c r="L4" s="2">
        <f>SUM(L2:L3)</f>
        <v>0</v>
      </c>
    </row>
    <row r="7" spans="1:12" x14ac:dyDescent="0.25">
      <c r="A7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FB92-730B-4E6E-93D7-A745DE9D73BA}">
  <dimension ref="A1:L5"/>
  <sheetViews>
    <sheetView workbookViewId="0">
      <selection activeCell="B2" sqref="B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35</v>
      </c>
      <c r="B2" s="4" t="s">
        <v>36</v>
      </c>
      <c r="C2" s="4">
        <v>6.42</v>
      </c>
      <c r="D2" s="5">
        <v>7.36</v>
      </c>
      <c r="E2" s="5">
        <v>65.680000000000007</v>
      </c>
      <c r="F2" s="5">
        <v>394.04</v>
      </c>
      <c r="G2" s="4" t="s">
        <v>37</v>
      </c>
      <c r="H2" s="4" t="s">
        <v>38</v>
      </c>
      <c r="I2" s="11">
        <v>0.36</v>
      </c>
      <c r="J2" s="5">
        <v>-41.89</v>
      </c>
      <c r="K2" s="5">
        <v>352.15</v>
      </c>
      <c r="L2" s="5"/>
    </row>
    <row r="3" spans="1:12" x14ac:dyDescent="0.25">
      <c r="A3" s="6"/>
      <c r="B3" s="6"/>
      <c r="C3" s="6"/>
      <c r="D3" s="7"/>
      <c r="E3" s="7"/>
      <c r="F3" s="7"/>
      <c r="G3" s="6"/>
      <c r="H3" s="6"/>
      <c r="I3" s="14"/>
      <c r="J3" s="7"/>
      <c r="K3" s="7"/>
    </row>
    <row r="4" spans="1:12" ht="15.75" thickBot="1" x14ac:dyDescent="0.3">
      <c r="A4" s="12"/>
      <c r="B4" s="8"/>
      <c r="C4" s="8"/>
      <c r="D4" s="9"/>
      <c r="E4" s="9"/>
      <c r="F4" s="9"/>
      <c r="G4" s="8"/>
      <c r="H4" s="8"/>
      <c r="I4" s="13"/>
      <c r="J4" s="9"/>
      <c r="K4" s="9"/>
      <c r="L4" s="9"/>
    </row>
    <row r="5" spans="1:12" x14ac:dyDescent="0.25">
      <c r="D5" s="2">
        <f>SUM(D2:D4)</f>
        <v>7.36</v>
      </c>
      <c r="E5" s="2">
        <f>SUM(E2:E4)</f>
        <v>65.680000000000007</v>
      </c>
      <c r="F5" s="2">
        <f>SUM(F2:F4)</f>
        <v>394.04</v>
      </c>
      <c r="J5" s="2">
        <f>SUM(J2:J4)</f>
        <v>-41.89</v>
      </c>
      <c r="K5" s="2">
        <f>SUM(K2:K4)</f>
        <v>352.15</v>
      </c>
      <c r="L5" s="2">
        <f>SUM(L2:L4)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C14A-B660-449F-BB04-93642626F660}">
  <dimension ref="A1:L5"/>
  <sheetViews>
    <sheetView workbookViewId="0">
      <selection activeCell="B2" sqref="B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39</v>
      </c>
      <c r="B2" s="4" t="s">
        <v>40</v>
      </c>
      <c r="C2" s="4">
        <v>6.49</v>
      </c>
      <c r="D2" s="5">
        <v>4.6399999999999997</v>
      </c>
      <c r="E2" s="5">
        <v>39.86</v>
      </c>
      <c r="F2" s="5">
        <v>239.2</v>
      </c>
      <c r="G2" s="4" t="s">
        <v>37</v>
      </c>
      <c r="H2" s="4" t="s">
        <v>38</v>
      </c>
      <c r="I2" s="11">
        <v>0.36</v>
      </c>
      <c r="J2" s="5">
        <v>-26.4</v>
      </c>
      <c r="K2" s="5">
        <f>F2+J2</f>
        <v>212.79999999999998</v>
      </c>
      <c r="L2" s="5"/>
    </row>
    <row r="3" spans="1:12" x14ac:dyDescent="0.25">
      <c r="A3" s="6"/>
      <c r="B3" s="6"/>
      <c r="C3" s="6"/>
      <c r="D3" s="7"/>
      <c r="E3" s="7"/>
      <c r="F3" s="7"/>
      <c r="G3" s="6"/>
      <c r="H3" s="6"/>
      <c r="I3" s="14"/>
      <c r="J3" s="7"/>
      <c r="K3" s="7">
        <f>F3+J3</f>
        <v>0</v>
      </c>
    </row>
    <row r="4" spans="1:12" ht="15.75" thickBot="1" x14ac:dyDescent="0.3">
      <c r="A4" s="12"/>
      <c r="B4" s="8"/>
      <c r="C4" s="8"/>
      <c r="D4" s="9"/>
      <c r="E4" s="9"/>
      <c r="F4" s="9"/>
      <c r="G4" s="8"/>
      <c r="H4" s="8"/>
      <c r="I4" s="13"/>
      <c r="J4" s="9"/>
      <c r="K4" s="9">
        <f>F4+J4</f>
        <v>0</v>
      </c>
      <c r="L4" s="9"/>
    </row>
    <row r="5" spans="1:12" x14ac:dyDescent="0.25">
      <c r="D5" s="2">
        <f>SUM(D2:D4)</f>
        <v>4.6399999999999997</v>
      </c>
      <c r="E5" s="2">
        <f>SUM(E2:E4)</f>
        <v>39.86</v>
      </c>
      <c r="F5" s="2">
        <f>SUM(F2:F4)</f>
        <v>239.2</v>
      </c>
      <c r="J5" s="2">
        <f>SUM(J2:J4)</f>
        <v>-26.4</v>
      </c>
      <c r="K5" s="2">
        <f>SUM(K2:K4)</f>
        <v>212.79999999999998</v>
      </c>
      <c r="L5" s="2">
        <f>SUM(L2:L4)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160-747C-4D7F-BD96-58C0D73F7E92}">
  <dimension ref="A1:L6"/>
  <sheetViews>
    <sheetView workbookViewId="0">
      <selection activeCell="A3" sqref="A3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41</v>
      </c>
      <c r="B2" s="4" t="s">
        <v>45</v>
      </c>
      <c r="C2" s="4">
        <v>9.5</v>
      </c>
      <c r="D2" s="5">
        <v>61.36</v>
      </c>
      <c r="E2" s="5">
        <v>582.28</v>
      </c>
      <c r="F2" s="5">
        <v>3493.64</v>
      </c>
      <c r="G2" s="4" t="s">
        <v>49</v>
      </c>
      <c r="H2" s="4" t="s">
        <v>33</v>
      </c>
      <c r="I2" s="11">
        <v>0.4</v>
      </c>
      <c r="J2" s="5">
        <v>-388.14</v>
      </c>
      <c r="K2" s="5">
        <f>F2+J2</f>
        <v>3105.5</v>
      </c>
      <c r="L2" s="5"/>
    </row>
    <row r="3" spans="1:12" x14ac:dyDescent="0.25">
      <c r="A3" s="6" t="s">
        <v>42</v>
      </c>
      <c r="B3" s="6" t="s">
        <v>46</v>
      </c>
      <c r="C3" s="6">
        <v>5.64</v>
      </c>
      <c r="D3" s="7">
        <v>3.28</v>
      </c>
      <c r="E3" s="7">
        <v>23.22</v>
      </c>
      <c r="F3" s="7">
        <v>139.30000000000001</v>
      </c>
      <c r="G3" s="6" t="s">
        <v>50</v>
      </c>
      <c r="H3" s="6" t="s">
        <v>33</v>
      </c>
      <c r="I3" s="14">
        <v>6.6699999999999995E-2</v>
      </c>
      <c r="J3" s="7">
        <v>-3.46</v>
      </c>
      <c r="K3" s="7">
        <f>F3+J3</f>
        <v>135.84</v>
      </c>
    </row>
    <row r="4" spans="1:12" x14ac:dyDescent="0.25">
      <c r="A4" s="15" t="s">
        <v>43</v>
      </c>
      <c r="B4" s="15" t="s">
        <v>47</v>
      </c>
      <c r="C4" s="6">
        <v>0.98</v>
      </c>
      <c r="D4" s="7">
        <v>7.09</v>
      </c>
      <c r="E4" s="7">
        <v>70.02</v>
      </c>
      <c r="F4" s="7">
        <v>420.11</v>
      </c>
      <c r="G4" s="15" t="s">
        <v>51</v>
      </c>
      <c r="H4" s="6" t="s">
        <v>33</v>
      </c>
      <c r="I4" s="14">
        <v>0.2</v>
      </c>
      <c r="J4" s="7">
        <v>-22.42</v>
      </c>
      <c r="K4" s="7">
        <f>F4+J4</f>
        <v>397.69</v>
      </c>
    </row>
    <row r="5" spans="1:12" ht="15.75" thickBot="1" x14ac:dyDescent="0.3">
      <c r="A5" s="12" t="s">
        <v>44</v>
      </c>
      <c r="B5" s="8" t="s">
        <v>48</v>
      </c>
      <c r="C5" s="8">
        <v>7.14</v>
      </c>
      <c r="D5" s="9">
        <v>2.4</v>
      </c>
      <c r="E5" s="9">
        <v>29.04</v>
      </c>
      <c r="F5" s="9">
        <v>174.24</v>
      </c>
      <c r="G5" s="8" t="s">
        <v>51</v>
      </c>
      <c r="H5" s="8" t="s">
        <v>33</v>
      </c>
      <c r="I5" s="13">
        <v>0.2</v>
      </c>
      <c r="J5" s="9">
        <v>-7.6</v>
      </c>
      <c r="K5" s="9">
        <f>F5+J5</f>
        <v>166.64000000000001</v>
      </c>
      <c r="L5" s="9"/>
    </row>
    <row r="6" spans="1:12" x14ac:dyDescent="0.25">
      <c r="D6" s="2">
        <f>SUM(D2:D5)</f>
        <v>74.13000000000001</v>
      </c>
      <c r="E6" s="2">
        <f>SUM(E2:E5)</f>
        <v>704.56</v>
      </c>
      <c r="F6" s="2">
        <f>SUM(F2:F5)</f>
        <v>4227.29</v>
      </c>
      <c r="J6" s="2">
        <f>SUM(J2:J5)</f>
        <v>-421.62</v>
      </c>
      <c r="K6" s="2">
        <f>SUM(K2:K5)</f>
        <v>3805.67</v>
      </c>
      <c r="L6" s="2">
        <f>SUM(L2:L5)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9342-8DFD-4D0C-82F5-F2FB246249F5}">
  <dimension ref="A1:L5"/>
  <sheetViews>
    <sheetView workbookViewId="0">
      <selection activeCell="L2" sqref="L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52</v>
      </c>
      <c r="B2" s="4">
        <v>1</v>
      </c>
      <c r="C2" s="4">
        <v>3305.1</v>
      </c>
      <c r="D2" s="5">
        <v>134.47</v>
      </c>
      <c r="E2" s="5">
        <v>0</v>
      </c>
      <c r="F2" s="5">
        <v>3439.57</v>
      </c>
      <c r="G2" s="4" t="s">
        <v>53</v>
      </c>
      <c r="H2" s="4" t="s">
        <v>33</v>
      </c>
      <c r="I2" s="11">
        <v>0.33329999999999999</v>
      </c>
      <c r="J2" s="5">
        <v>-708.87</v>
      </c>
      <c r="K2" s="5">
        <f>F2+J2</f>
        <v>2730.7000000000003</v>
      </c>
      <c r="L2" s="5">
        <v>89</v>
      </c>
    </row>
    <row r="3" spans="1:12" x14ac:dyDescent="0.25">
      <c r="A3" s="6"/>
      <c r="B3" s="6"/>
      <c r="C3" s="6"/>
      <c r="D3" s="7"/>
      <c r="E3" s="7"/>
      <c r="F3" s="7"/>
      <c r="G3" s="6"/>
      <c r="H3" s="6"/>
      <c r="I3" s="14"/>
      <c r="J3" s="7"/>
      <c r="K3" s="7">
        <f>F3+J3</f>
        <v>0</v>
      </c>
    </row>
    <row r="4" spans="1:12" ht="15.75" thickBot="1" x14ac:dyDescent="0.3">
      <c r="A4" s="12"/>
      <c r="B4" s="8"/>
      <c r="C4" s="8"/>
      <c r="D4" s="9"/>
      <c r="E4" s="9"/>
      <c r="F4" s="9"/>
      <c r="G4" s="8"/>
      <c r="H4" s="8"/>
      <c r="I4" s="13"/>
      <c r="J4" s="9"/>
      <c r="K4" s="9">
        <f>F4+J4</f>
        <v>0</v>
      </c>
      <c r="L4" s="9"/>
    </row>
    <row r="5" spans="1:12" x14ac:dyDescent="0.25">
      <c r="D5" s="2">
        <f>SUM(D2:D4)</f>
        <v>134.47</v>
      </c>
      <c r="E5" s="2">
        <f>SUM(E2:E4)</f>
        <v>0</v>
      </c>
      <c r="F5" s="2">
        <f>SUM(F2:F4)</f>
        <v>3439.57</v>
      </c>
      <c r="J5" s="2">
        <f>SUM(J2:J4)</f>
        <v>-708.87</v>
      </c>
      <c r="K5" s="2">
        <f>SUM(K2:K4)</f>
        <v>2730.7000000000003</v>
      </c>
      <c r="L5" s="2">
        <f>SUM(L2:L4)</f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2238-49A9-4A68-A638-4FE4E84A6F8B}">
  <dimension ref="A1:L10"/>
  <sheetViews>
    <sheetView workbookViewId="0">
      <selection activeCell="A39" sqref="A39"/>
    </sheetView>
  </sheetViews>
  <sheetFormatPr defaultRowHeight="15" x14ac:dyDescent="0.25"/>
  <cols>
    <col min="1" max="1" width="65.5703125" customWidth="1"/>
    <col min="5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54</v>
      </c>
      <c r="B2" s="4" t="s">
        <v>62</v>
      </c>
      <c r="C2" s="4">
        <v>526.09</v>
      </c>
      <c r="D2" s="5">
        <v>31.59</v>
      </c>
      <c r="E2" s="5">
        <v>427.2</v>
      </c>
      <c r="F2" s="5">
        <v>2563.15</v>
      </c>
      <c r="G2" s="4" t="s">
        <v>66</v>
      </c>
      <c r="H2" s="4" t="s">
        <v>33</v>
      </c>
      <c r="I2" s="11">
        <v>0.08</v>
      </c>
      <c r="J2" s="5">
        <v>-39.56</v>
      </c>
      <c r="K2" s="5">
        <f>F2+J2</f>
        <v>2523.59</v>
      </c>
      <c r="L2" s="5"/>
    </row>
    <row r="3" spans="1:12" x14ac:dyDescent="0.25">
      <c r="A3" s="6" t="s">
        <v>55</v>
      </c>
      <c r="B3" s="6" t="s">
        <v>63</v>
      </c>
      <c r="C3" s="6">
        <v>343.02</v>
      </c>
      <c r="D3" s="7">
        <v>3.03</v>
      </c>
      <c r="E3" s="7">
        <v>69.22</v>
      </c>
      <c r="F3" s="7">
        <v>415.27</v>
      </c>
      <c r="G3" s="6" t="s">
        <v>67</v>
      </c>
      <c r="H3" s="6" t="s">
        <v>33</v>
      </c>
      <c r="I3" s="14">
        <v>0.4</v>
      </c>
      <c r="J3" s="7">
        <v>-19.170000000000002</v>
      </c>
      <c r="K3" s="7">
        <f t="shared" ref="K3:K7" si="0">F3+J3</f>
        <v>396.09999999999997</v>
      </c>
    </row>
    <row r="4" spans="1:12" x14ac:dyDescent="0.25">
      <c r="A4" s="15" t="s">
        <v>56</v>
      </c>
      <c r="B4" s="15" t="s">
        <v>64</v>
      </c>
      <c r="C4" s="6">
        <v>6.34</v>
      </c>
      <c r="D4" s="7">
        <v>2.23</v>
      </c>
      <c r="E4" s="7">
        <v>63.84</v>
      </c>
      <c r="F4" s="7">
        <v>383.07</v>
      </c>
      <c r="G4" s="15" t="s">
        <v>68</v>
      </c>
      <c r="H4" s="6" t="s">
        <v>33</v>
      </c>
      <c r="I4" s="14">
        <v>0.12</v>
      </c>
      <c r="J4" s="7">
        <v>-4.2300000000000004</v>
      </c>
      <c r="K4" s="7">
        <f t="shared" si="0"/>
        <v>378.84</v>
      </c>
    </row>
    <row r="5" spans="1:12" x14ac:dyDescent="0.25">
      <c r="A5" s="15" t="s">
        <v>57</v>
      </c>
      <c r="B5" s="15" t="s">
        <v>65</v>
      </c>
      <c r="C5" s="15">
        <v>1.45</v>
      </c>
      <c r="D5" s="7">
        <v>4.46</v>
      </c>
      <c r="E5" s="7">
        <v>58.9</v>
      </c>
      <c r="F5" s="7">
        <v>353.36</v>
      </c>
      <c r="G5" s="15" t="s">
        <v>69</v>
      </c>
      <c r="H5" s="6" t="s">
        <v>33</v>
      </c>
      <c r="I5" s="14">
        <v>0.8</v>
      </c>
      <c r="J5" s="7">
        <v>-56.37</v>
      </c>
      <c r="K5" s="7">
        <f t="shared" si="0"/>
        <v>296.99</v>
      </c>
    </row>
    <row r="6" spans="1:12" x14ac:dyDescent="0.25">
      <c r="A6" s="15" t="s">
        <v>58</v>
      </c>
      <c r="B6" s="15" t="s">
        <v>63</v>
      </c>
      <c r="C6" s="15">
        <v>93.99</v>
      </c>
      <c r="D6" s="7">
        <v>0</v>
      </c>
      <c r="E6" s="7">
        <v>18.8</v>
      </c>
      <c r="F6" s="7">
        <v>112.79</v>
      </c>
      <c r="G6" s="15" t="s">
        <v>70</v>
      </c>
      <c r="H6" s="6" t="s">
        <v>33</v>
      </c>
      <c r="I6" s="14">
        <v>0</v>
      </c>
      <c r="J6" s="7">
        <v>0</v>
      </c>
      <c r="K6" s="7">
        <f t="shared" si="0"/>
        <v>112.79</v>
      </c>
    </row>
    <row r="7" spans="1:12" x14ac:dyDescent="0.25">
      <c r="A7" s="15" t="s">
        <v>59</v>
      </c>
      <c r="B7" s="15" t="s">
        <v>63</v>
      </c>
      <c r="C7" s="15">
        <v>599.42999999999995</v>
      </c>
      <c r="D7" s="7">
        <v>0</v>
      </c>
      <c r="E7" s="7">
        <v>119.88</v>
      </c>
      <c r="F7" s="7">
        <v>719.31</v>
      </c>
      <c r="G7" s="6">
        <v>0</v>
      </c>
      <c r="H7" s="6" t="s">
        <v>33</v>
      </c>
      <c r="I7" s="14">
        <v>0</v>
      </c>
      <c r="J7" s="7">
        <v>0</v>
      </c>
      <c r="K7" s="7">
        <f t="shared" si="0"/>
        <v>719.31</v>
      </c>
    </row>
    <row r="8" spans="1:12" x14ac:dyDescent="0.25">
      <c r="A8" s="15" t="s">
        <v>60</v>
      </c>
      <c r="B8" s="15" t="s">
        <v>63</v>
      </c>
      <c r="C8" s="15">
        <v>1750</v>
      </c>
      <c r="D8" s="7">
        <v>0</v>
      </c>
      <c r="E8" s="7">
        <v>350</v>
      </c>
      <c r="F8" s="7">
        <v>2100</v>
      </c>
      <c r="G8" s="6">
        <v>0</v>
      </c>
      <c r="H8" s="6" t="s">
        <v>33</v>
      </c>
      <c r="I8" s="14">
        <v>0</v>
      </c>
      <c r="J8" s="7">
        <v>0</v>
      </c>
      <c r="K8" s="7">
        <f>F8+J8</f>
        <v>2100</v>
      </c>
      <c r="L8">
        <v>1750</v>
      </c>
    </row>
    <row r="9" spans="1:12" ht="15.75" thickBot="1" x14ac:dyDescent="0.3">
      <c r="A9" s="12" t="s">
        <v>61</v>
      </c>
      <c r="B9" s="8" t="s">
        <v>63</v>
      </c>
      <c r="C9" s="8">
        <v>161.28</v>
      </c>
      <c r="D9" s="9">
        <v>7.97</v>
      </c>
      <c r="E9" s="9">
        <v>33.86</v>
      </c>
      <c r="F9" s="9">
        <v>203.11</v>
      </c>
      <c r="G9" s="8" t="s">
        <v>71</v>
      </c>
      <c r="H9" s="8" t="s">
        <v>33</v>
      </c>
      <c r="I9" s="13">
        <v>0.9</v>
      </c>
      <c r="J9" s="9">
        <v>-113.47</v>
      </c>
      <c r="K9" s="9">
        <f>F9+J9</f>
        <v>89.640000000000015</v>
      </c>
      <c r="L9" s="9"/>
    </row>
    <row r="10" spans="1:12" x14ac:dyDescent="0.25">
      <c r="D10" s="2">
        <f>SUM(D2:D9)</f>
        <v>49.279999999999994</v>
      </c>
      <c r="E10" s="2">
        <f>SUM(E2:E9)</f>
        <v>1141.6999999999998</v>
      </c>
      <c r="F10" s="2">
        <f>SUM(F2:F9)</f>
        <v>6850.06</v>
      </c>
      <c r="J10" s="2">
        <f>SUM(J2:J9)</f>
        <v>-232.8</v>
      </c>
      <c r="K10" s="2">
        <f>SUM(K2:K9)</f>
        <v>6617.2600000000011</v>
      </c>
      <c r="L10" s="2">
        <f>SUM(L2:L9)</f>
        <v>1750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DE21-7FFC-4CBA-B1CA-B3C01AF13DEE}">
  <dimension ref="A1:L5"/>
  <sheetViews>
    <sheetView workbookViewId="0">
      <selection activeCell="L2" sqref="L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72</v>
      </c>
      <c r="B2" s="4" t="s">
        <v>63</v>
      </c>
      <c r="C2" s="4">
        <v>2670.31</v>
      </c>
      <c r="D2" s="5">
        <v>0</v>
      </c>
      <c r="E2" s="5">
        <v>534.05999999999995</v>
      </c>
      <c r="F2" s="5">
        <v>3204.37</v>
      </c>
      <c r="G2" s="4">
        <v>0</v>
      </c>
      <c r="H2" s="4" t="s">
        <v>33</v>
      </c>
      <c r="I2" s="11" t="s">
        <v>75</v>
      </c>
      <c r="J2" s="5">
        <v>0</v>
      </c>
      <c r="K2" s="5">
        <f>F2+J2</f>
        <v>3204.37</v>
      </c>
      <c r="L2" s="5">
        <v>3204.37</v>
      </c>
    </row>
    <row r="3" spans="1:12" x14ac:dyDescent="0.25">
      <c r="A3" s="6" t="s">
        <v>73</v>
      </c>
      <c r="B3" s="6" t="s">
        <v>74</v>
      </c>
      <c r="C3" s="6">
        <v>55.42</v>
      </c>
      <c r="D3" s="7">
        <v>0</v>
      </c>
      <c r="E3" s="7">
        <v>133</v>
      </c>
      <c r="F3" s="7">
        <v>798.04</v>
      </c>
      <c r="G3" s="16">
        <v>0</v>
      </c>
      <c r="H3" s="6" t="s">
        <v>33</v>
      </c>
      <c r="I3" s="14" t="s">
        <v>75</v>
      </c>
      <c r="J3" s="7">
        <v>0</v>
      </c>
      <c r="K3" s="7">
        <f>F3+J3</f>
        <v>798.04</v>
      </c>
      <c r="L3">
        <v>399.02</v>
      </c>
    </row>
    <row r="4" spans="1:12" ht="15.75" thickBot="1" x14ac:dyDescent="0.3">
      <c r="A4" s="12"/>
      <c r="B4" s="8"/>
      <c r="C4" s="8"/>
      <c r="D4" s="9"/>
      <c r="E4" s="9"/>
      <c r="F4" s="9"/>
      <c r="G4" s="8"/>
      <c r="H4" s="8" t="s">
        <v>33</v>
      </c>
      <c r="I4" s="13"/>
      <c r="J4" s="9"/>
      <c r="K4" s="9">
        <f>F4+J4</f>
        <v>0</v>
      </c>
      <c r="L4" s="9"/>
    </row>
    <row r="5" spans="1:12" x14ac:dyDescent="0.25">
      <c r="D5" s="2">
        <f>SUM(D2:D4)</f>
        <v>0</v>
      </c>
      <c r="E5" s="2">
        <f>SUM(E2:E4)</f>
        <v>667.06</v>
      </c>
      <c r="F5" s="2">
        <f>SUM(F2:F4)</f>
        <v>4002.41</v>
      </c>
      <c r="J5" s="2">
        <f>SUM(J2:J4)</f>
        <v>0</v>
      </c>
      <c r="K5" s="2">
        <f>SUM(K2:K4)</f>
        <v>4002.41</v>
      </c>
      <c r="L5" s="2">
        <f>SUM(L2:L4)</f>
        <v>3603.39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3748-72C6-495E-8798-0FC63B4BAD50}">
  <dimension ref="A1:L40"/>
  <sheetViews>
    <sheetView workbookViewId="0">
      <selection activeCell="K23" sqref="K23"/>
    </sheetView>
  </sheetViews>
  <sheetFormatPr defaultRowHeight="15" x14ac:dyDescent="0.25"/>
  <cols>
    <col min="1" max="1" width="58.28515625" customWidth="1"/>
    <col min="5" max="5" width="10.5703125" bestFit="1" customWidth="1"/>
    <col min="6" max="6" width="11.5703125" bestFit="1" customWidth="1"/>
    <col min="10" max="10" width="11.28515625" bestFit="1" customWidth="1"/>
    <col min="11" max="11" width="11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4" t="s">
        <v>81</v>
      </c>
      <c r="B2" s="4" t="s">
        <v>100</v>
      </c>
      <c r="C2" s="4">
        <v>45.86</v>
      </c>
      <c r="D2" s="5">
        <v>0</v>
      </c>
      <c r="E2" s="5">
        <v>275.16000000000003</v>
      </c>
      <c r="F2" s="5">
        <v>1650.96</v>
      </c>
      <c r="G2" s="4" t="s">
        <v>101</v>
      </c>
      <c r="H2" s="4" t="s">
        <v>33</v>
      </c>
      <c r="I2" s="11" t="s">
        <v>75</v>
      </c>
      <c r="J2" s="5">
        <v>0</v>
      </c>
      <c r="K2" s="5">
        <f>F2+J2</f>
        <v>1650.96</v>
      </c>
      <c r="L2" s="5"/>
    </row>
    <row r="3" spans="1:12" x14ac:dyDescent="0.25">
      <c r="A3" s="6" t="s">
        <v>82</v>
      </c>
      <c r="B3" s="6" t="s">
        <v>102</v>
      </c>
      <c r="C3" s="6">
        <v>3.85</v>
      </c>
      <c r="D3" s="7">
        <v>71.28</v>
      </c>
      <c r="E3" s="7">
        <v>753.46</v>
      </c>
      <c r="F3" s="7">
        <v>4520.74</v>
      </c>
      <c r="G3" s="6" t="s">
        <v>103</v>
      </c>
      <c r="H3" s="6" t="s">
        <v>33</v>
      </c>
      <c r="I3" s="14">
        <v>0.12</v>
      </c>
      <c r="J3" s="7">
        <v>-135.27000000000001</v>
      </c>
      <c r="K3" s="7">
        <f t="shared" ref="K3:K22" si="0">F3+J3</f>
        <v>4385.4699999999993</v>
      </c>
    </row>
    <row r="4" spans="1:12" x14ac:dyDescent="0.25">
      <c r="A4" s="15" t="s">
        <v>83</v>
      </c>
      <c r="B4" s="15" t="s">
        <v>104</v>
      </c>
      <c r="C4" s="6">
        <v>2.66</v>
      </c>
      <c r="D4" s="7">
        <v>7.14</v>
      </c>
      <c r="E4" s="7">
        <v>90.76</v>
      </c>
      <c r="F4" s="7">
        <v>544.62</v>
      </c>
      <c r="G4" s="15" t="s">
        <v>34</v>
      </c>
      <c r="H4" s="6" t="s">
        <v>33</v>
      </c>
      <c r="I4" s="14">
        <v>0.9</v>
      </c>
      <c r="J4" s="7">
        <v>-101.65</v>
      </c>
      <c r="K4" s="7">
        <f t="shared" si="0"/>
        <v>442.97</v>
      </c>
    </row>
    <row r="5" spans="1:12" x14ac:dyDescent="0.25">
      <c r="A5" s="15" t="s">
        <v>84</v>
      </c>
      <c r="B5" s="15" t="s">
        <v>105</v>
      </c>
      <c r="C5" s="15">
        <v>99.61</v>
      </c>
      <c r="D5" s="7">
        <v>223.76</v>
      </c>
      <c r="E5" s="7">
        <v>707.76</v>
      </c>
      <c r="F5" s="7">
        <v>4246.54</v>
      </c>
      <c r="G5" s="15" t="s">
        <v>32</v>
      </c>
      <c r="H5" s="6" t="s">
        <v>33</v>
      </c>
      <c r="I5" s="14">
        <v>0.72</v>
      </c>
      <c r="J5" s="7">
        <v>-2547.92</v>
      </c>
      <c r="K5" s="7">
        <f t="shared" si="0"/>
        <v>1698.62</v>
      </c>
    </row>
    <row r="6" spans="1:12" hidden="1" x14ac:dyDescent="0.25">
      <c r="A6" s="15" t="s">
        <v>85</v>
      </c>
      <c r="B6" s="6"/>
      <c r="C6" s="6"/>
      <c r="D6" s="7"/>
      <c r="E6" s="7"/>
      <c r="F6" s="7"/>
      <c r="G6" s="6"/>
      <c r="H6" s="6" t="s">
        <v>33</v>
      </c>
      <c r="I6" s="14"/>
      <c r="J6" s="7"/>
      <c r="K6" s="7">
        <f t="shared" si="0"/>
        <v>0</v>
      </c>
    </row>
    <row r="7" spans="1:12" hidden="1" x14ac:dyDescent="0.25">
      <c r="A7" s="15" t="s">
        <v>86</v>
      </c>
      <c r="B7" s="6"/>
      <c r="C7" s="6"/>
      <c r="D7" s="7"/>
      <c r="E7" s="7"/>
      <c r="F7" s="7"/>
      <c r="G7" s="6"/>
      <c r="H7" s="6" t="s">
        <v>33</v>
      </c>
      <c r="I7" s="14"/>
      <c r="J7" s="7"/>
      <c r="K7" s="7">
        <f t="shared" si="0"/>
        <v>0</v>
      </c>
    </row>
    <row r="8" spans="1:12" hidden="1" x14ac:dyDescent="0.25">
      <c r="A8" s="17" t="s">
        <v>87</v>
      </c>
      <c r="B8" s="6"/>
      <c r="C8" s="6"/>
      <c r="D8" s="7"/>
      <c r="E8" s="7"/>
      <c r="F8" s="7"/>
      <c r="G8" s="6"/>
      <c r="H8" s="6" t="s">
        <v>33</v>
      </c>
      <c r="I8" s="14"/>
      <c r="J8" s="7"/>
      <c r="K8" s="7">
        <f t="shared" si="0"/>
        <v>0</v>
      </c>
    </row>
    <row r="9" spans="1:12" x14ac:dyDescent="0.25">
      <c r="A9" s="15" t="s">
        <v>88</v>
      </c>
      <c r="B9" s="15" t="s">
        <v>105</v>
      </c>
      <c r="C9" s="6">
        <v>172.21</v>
      </c>
      <c r="D9" s="7">
        <v>0</v>
      </c>
      <c r="E9" s="7">
        <v>1146.24</v>
      </c>
      <c r="F9" s="7">
        <v>6877.39</v>
      </c>
      <c r="G9" s="15" t="s">
        <v>32</v>
      </c>
      <c r="H9" s="6" t="s">
        <v>33</v>
      </c>
      <c r="I9" s="14">
        <v>0.72</v>
      </c>
      <c r="J9" s="7">
        <v>0</v>
      </c>
      <c r="K9" s="7">
        <f t="shared" si="0"/>
        <v>6877.39</v>
      </c>
    </row>
    <row r="10" spans="1:12" hidden="1" x14ac:dyDescent="0.25">
      <c r="A10" s="15" t="s">
        <v>85</v>
      </c>
      <c r="B10" s="6"/>
      <c r="C10" s="6"/>
      <c r="D10" s="7"/>
      <c r="E10" s="7"/>
      <c r="F10" s="7"/>
      <c r="G10" s="6"/>
      <c r="H10" s="6" t="s">
        <v>33</v>
      </c>
      <c r="I10" s="14"/>
      <c r="J10" s="7"/>
      <c r="K10" s="7">
        <f t="shared" si="0"/>
        <v>0</v>
      </c>
    </row>
    <row r="11" spans="1:12" hidden="1" x14ac:dyDescent="0.25">
      <c r="A11" s="15" t="s">
        <v>86</v>
      </c>
      <c r="B11" s="6"/>
      <c r="C11" s="6"/>
      <c r="D11" s="7"/>
      <c r="E11" s="7"/>
      <c r="F11" s="7"/>
      <c r="G11" s="6"/>
      <c r="H11" s="6" t="s">
        <v>33</v>
      </c>
      <c r="I11" s="14"/>
      <c r="J11" s="7"/>
      <c r="K11" s="7">
        <f t="shared" si="0"/>
        <v>0</v>
      </c>
    </row>
    <row r="12" spans="1:12" x14ac:dyDescent="0.25">
      <c r="A12" s="15" t="s">
        <v>89</v>
      </c>
      <c r="B12" s="6" t="s">
        <v>106</v>
      </c>
      <c r="C12" s="6">
        <v>44.54</v>
      </c>
      <c r="D12" s="7">
        <v>9.5399999999999991</v>
      </c>
      <c r="E12" s="7">
        <v>166.7</v>
      </c>
      <c r="F12" s="7">
        <v>1000.23</v>
      </c>
      <c r="G12" s="6" t="s">
        <v>34</v>
      </c>
      <c r="H12" s="6" t="s">
        <v>33</v>
      </c>
      <c r="I12" s="14">
        <v>0.9</v>
      </c>
      <c r="J12" s="7">
        <v>-135.80000000000001</v>
      </c>
      <c r="K12" s="7">
        <f t="shared" si="0"/>
        <v>864.43000000000006</v>
      </c>
    </row>
    <row r="13" spans="1:12" hidden="1" x14ac:dyDescent="0.25">
      <c r="A13" s="15" t="s">
        <v>90</v>
      </c>
      <c r="B13" s="6"/>
      <c r="C13" s="6"/>
      <c r="D13" s="7"/>
      <c r="E13" s="7"/>
      <c r="F13" s="7"/>
      <c r="G13" s="6"/>
      <c r="H13" s="6" t="s">
        <v>33</v>
      </c>
      <c r="I13" s="14"/>
      <c r="J13" s="7"/>
      <c r="K13" s="7">
        <f t="shared" si="0"/>
        <v>0</v>
      </c>
    </row>
    <row r="14" spans="1:12" x14ac:dyDescent="0.25">
      <c r="A14" s="15" t="s">
        <v>91</v>
      </c>
      <c r="B14" s="6" t="s">
        <v>107</v>
      </c>
      <c r="C14" s="6">
        <v>2.13</v>
      </c>
      <c r="D14" s="7">
        <v>37.270000000000003</v>
      </c>
      <c r="E14" s="7">
        <v>497.44</v>
      </c>
      <c r="F14" s="7">
        <v>2984.61</v>
      </c>
      <c r="G14" s="6" t="s">
        <v>111</v>
      </c>
      <c r="H14" s="6" t="s">
        <v>33</v>
      </c>
      <c r="I14" s="14">
        <v>0.6</v>
      </c>
      <c r="J14" s="7">
        <v>-353.61</v>
      </c>
      <c r="K14" s="7">
        <f t="shared" si="0"/>
        <v>2631</v>
      </c>
    </row>
    <row r="15" spans="1:12" x14ac:dyDescent="0.25">
      <c r="A15" s="15" t="s">
        <v>92</v>
      </c>
      <c r="B15" s="15" t="s">
        <v>108</v>
      </c>
      <c r="C15" s="6">
        <v>3.39</v>
      </c>
      <c r="D15" s="7">
        <v>22.72</v>
      </c>
      <c r="E15" s="7">
        <v>217.78</v>
      </c>
      <c r="F15" s="7">
        <v>1306.72</v>
      </c>
      <c r="G15" s="6" t="s">
        <v>112</v>
      </c>
      <c r="H15" s="6" t="s">
        <v>33</v>
      </c>
      <c r="I15" s="18">
        <v>0.51429999999999998</v>
      </c>
      <c r="J15" s="7">
        <v>-184.76</v>
      </c>
      <c r="K15" s="7">
        <f t="shared" si="0"/>
        <v>1121.96</v>
      </c>
    </row>
    <row r="16" spans="1:12" x14ac:dyDescent="0.25">
      <c r="A16" s="15" t="s">
        <v>93</v>
      </c>
      <c r="B16" s="15" t="s">
        <v>109</v>
      </c>
      <c r="C16" s="15">
        <v>62.39</v>
      </c>
      <c r="D16" s="7">
        <v>3.24</v>
      </c>
      <c r="E16" s="7">
        <v>38.08</v>
      </c>
      <c r="F16" s="7">
        <v>228.49</v>
      </c>
      <c r="G16" s="6" t="s">
        <v>112</v>
      </c>
      <c r="H16" s="6" t="s">
        <v>33</v>
      </c>
      <c r="I16" s="18">
        <v>0.51429999999999998</v>
      </c>
      <c r="J16" s="7">
        <v>-26.32</v>
      </c>
      <c r="K16" s="7">
        <f t="shared" si="0"/>
        <v>202.17000000000002</v>
      </c>
    </row>
    <row r="17" spans="1:12" x14ac:dyDescent="0.25">
      <c r="A17" s="15" t="s">
        <v>94</v>
      </c>
      <c r="B17" s="15" t="s">
        <v>63</v>
      </c>
      <c r="C17" s="15">
        <v>85.31</v>
      </c>
      <c r="D17" s="7">
        <v>1.58</v>
      </c>
      <c r="E17" s="7">
        <v>17.38</v>
      </c>
      <c r="F17" s="7">
        <v>104.27</v>
      </c>
      <c r="G17" s="6" t="s">
        <v>112</v>
      </c>
      <c r="H17" s="6" t="s">
        <v>33</v>
      </c>
      <c r="I17" s="18">
        <v>0.51429999999999998</v>
      </c>
      <c r="J17" s="7">
        <v>-12.85</v>
      </c>
      <c r="K17" s="7">
        <f t="shared" si="0"/>
        <v>91.42</v>
      </c>
    </row>
    <row r="18" spans="1:12" x14ac:dyDescent="0.25">
      <c r="A18" s="15" t="s">
        <v>95</v>
      </c>
      <c r="B18" s="15" t="s">
        <v>110</v>
      </c>
      <c r="C18" s="15">
        <v>5.66</v>
      </c>
      <c r="D18" s="7">
        <v>8.3699999999999992</v>
      </c>
      <c r="E18" s="7">
        <v>117.74</v>
      </c>
      <c r="F18" s="7">
        <v>706.37</v>
      </c>
      <c r="G18" s="6" t="s">
        <v>32</v>
      </c>
      <c r="H18" s="6" t="s">
        <v>33</v>
      </c>
      <c r="I18" s="14">
        <v>0.72</v>
      </c>
      <c r="J18" s="7">
        <v>-95.35</v>
      </c>
      <c r="K18" s="7">
        <f t="shared" si="0"/>
        <v>611.02</v>
      </c>
    </row>
    <row r="19" spans="1:12" x14ac:dyDescent="0.25">
      <c r="A19" s="15" t="s">
        <v>96</v>
      </c>
      <c r="B19" s="15" t="s">
        <v>110</v>
      </c>
      <c r="C19" s="15">
        <v>12.76</v>
      </c>
      <c r="D19" s="7">
        <v>27.61</v>
      </c>
      <c r="E19" s="7">
        <v>267.16000000000003</v>
      </c>
      <c r="F19" s="7">
        <v>1602.93</v>
      </c>
      <c r="G19" s="6" t="s">
        <v>112</v>
      </c>
      <c r="H19" s="6" t="s">
        <v>33</v>
      </c>
      <c r="I19" s="18">
        <v>0.51429999999999998</v>
      </c>
      <c r="J19" s="7">
        <v>-224.57</v>
      </c>
      <c r="K19" s="7">
        <f t="shared" si="0"/>
        <v>1378.3600000000001</v>
      </c>
    </row>
    <row r="20" spans="1:12" x14ac:dyDescent="0.25">
      <c r="A20" s="15" t="s">
        <v>97</v>
      </c>
      <c r="B20" s="15" t="s">
        <v>63</v>
      </c>
      <c r="C20" s="15">
        <v>456.79</v>
      </c>
      <c r="D20" s="7">
        <v>3.78</v>
      </c>
      <c r="E20" s="7">
        <v>92.12</v>
      </c>
      <c r="F20" s="7">
        <v>552.69000000000005</v>
      </c>
      <c r="G20" s="6" t="s">
        <v>112</v>
      </c>
      <c r="H20" s="6" t="s">
        <v>33</v>
      </c>
      <c r="I20" s="18">
        <v>0.51429999999999998</v>
      </c>
      <c r="J20" s="7">
        <v>-30.73</v>
      </c>
      <c r="K20" s="7">
        <f t="shared" si="0"/>
        <v>521.96</v>
      </c>
    </row>
    <row r="21" spans="1:12" x14ac:dyDescent="0.25">
      <c r="A21" s="15" t="s">
        <v>98</v>
      </c>
      <c r="B21" s="15" t="s">
        <v>63</v>
      </c>
      <c r="C21" s="15">
        <v>761.32</v>
      </c>
      <c r="D21" s="7">
        <v>9.6999999999999993</v>
      </c>
      <c r="E21" s="7">
        <v>154.19999999999999</v>
      </c>
      <c r="F21" s="7">
        <v>925.22</v>
      </c>
      <c r="G21" s="6" t="s">
        <v>112</v>
      </c>
      <c r="H21" s="6" t="s">
        <v>33</v>
      </c>
      <c r="I21" s="18">
        <v>0.51429999999999998</v>
      </c>
      <c r="J21" s="7">
        <v>-78.89</v>
      </c>
      <c r="K21" s="7">
        <f t="shared" si="0"/>
        <v>846.33</v>
      </c>
    </row>
    <row r="22" spans="1:12" ht="15.75" thickBot="1" x14ac:dyDescent="0.3">
      <c r="A22" s="19" t="s">
        <v>99</v>
      </c>
      <c r="B22" s="19" t="s">
        <v>109</v>
      </c>
      <c r="C22" s="19">
        <v>148.65</v>
      </c>
      <c r="D22" s="9">
        <v>22.83</v>
      </c>
      <c r="E22" s="9">
        <v>93.74</v>
      </c>
      <c r="F22" s="9">
        <v>562.52</v>
      </c>
      <c r="G22" s="19" t="s">
        <v>113</v>
      </c>
      <c r="H22" s="8" t="s">
        <v>33</v>
      </c>
      <c r="I22" s="13">
        <v>0.9</v>
      </c>
      <c r="J22" s="9">
        <v>-324.92</v>
      </c>
      <c r="K22" s="9">
        <f t="shared" si="0"/>
        <v>237.59999999999997</v>
      </c>
      <c r="L22" s="9"/>
    </row>
    <row r="23" spans="1:12" x14ac:dyDescent="0.25">
      <c r="D23" s="2">
        <f>SUM(D2:D22)</f>
        <v>448.82</v>
      </c>
      <c r="E23" s="2">
        <f>SUM(E2:E22)</f>
        <v>4635.7199999999993</v>
      </c>
      <c r="F23" s="2">
        <f>SUM(F2:F22)</f>
        <v>27814.300000000003</v>
      </c>
      <c r="J23" s="2">
        <f>SUM(J2:J22)</f>
        <v>-4252.6400000000003</v>
      </c>
      <c r="K23" s="2">
        <f>SUM(K2:K22)</f>
        <v>23561.659999999996</v>
      </c>
      <c r="L23" s="2">
        <f>SUM(L2:L22)</f>
        <v>0</v>
      </c>
    </row>
    <row r="36" spans="1:2" x14ac:dyDescent="0.25">
      <c r="A36" t="s">
        <v>76</v>
      </c>
      <c r="B36">
        <v>2999.93</v>
      </c>
    </row>
    <row r="37" spans="1:2" x14ac:dyDescent="0.25">
      <c r="A37" t="s">
        <v>77</v>
      </c>
      <c r="B37">
        <v>314.52</v>
      </c>
    </row>
    <row r="38" spans="1:2" x14ac:dyDescent="0.25">
      <c r="A38" t="s">
        <v>78</v>
      </c>
      <c r="B38">
        <v>1.8</v>
      </c>
    </row>
    <row r="39" spans="1:2" x14ac:dyDescent="0.25">
      <c r="A39" t="s">
        <v>79</v>
      </c>
      <c r="B39">
        <v>30</v>
      </c>
    </row>
    <row r="40" spans="1:2" x14ac:dyDescent="0.25">
      <c r="A40" t="s">
        <v>80</v>
      </c>
      <c r="B40">
        <v>102.52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Recap</vt:lpstr>
      <vt:lpstr>Ext. Gutter</vt:lpstr>
      <vt:lpstr>Ext. Fascia</vt:lpstr>
      <vt:lpstr>Ext. Soffit</vt:lpstr>
      <vt:lpstr>Ext. Deck</vt:lpstr>
      <vt:lpstr>Ext. AC Repair</vt:lpstr>
      <vt:lpstr>Ext. Misc</vt:lpstr>
      <vt:lpstr>Tree Removal</vt:lpstr>
      <vt:lpstr>RoofWalls - Roof1</vt:lpstr>
      <vt:lpstr>RoofWalls - Living Room</vt:lpstr>
      <vt:lpstr>RoofWalls - Dining Room</vt:lpstr>
      <vt:lpstr>RoofWalls - Hallway</vt:lpstr>
      <vt:lpstr>RoofWalls - Bedroom</vt:lpstr>
      <vt:lpstr>LaborMinimumsApplied</vt:lpstr>
    </vt:vector>
  </TitlesOfParts>
  <Company>FirstEnergy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Vaughan, Joshua D</dc:creator>
  <cp:lastModifiedBy>Vaughan, Joshua D</cp:lastModifiedBy>
  <dcterms:created xsi:type="dcterms:W3CDTF">2023-01-12T13:08:35Z</dcterms:created>
  <dcterms:modified xsi:type="dcterms:W3CDTF">2023-01-31T12:49:55Z</dcterms:modified>
</cp:coreProperties>
</file>