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wler\Documents\Software\Excel\Turbine Blade Strike\TBSA, release 200316\"/>
    </mc:Choice>
  </mc:AlternateContent>
  <xr:revisionPtr revIDLastSave="0" documentId="13_ncr:1_{393CA73E-6FE4-4781-A741-D30264E49C83}" xr6:coauthVersionLast="45" xr6:coauthVersionMax="45" xr10:uidLastSave="{00000000-0000-0000-0000-000000000000}"/>
  <bookViews>
    <workbookView xWindow="-120" yWindow="-120" windowWidth="20730" windowHeight="11310" xr2:uid="{00000000-000D-0000-FFFF-FFFF00000000}"/>
  </bookViews>
  <sheets>
    <sheet name="Method" sheetId="4" r:id="rId1"/>
    <sheet name="Route Data" sheetId="2" r:id="rId2"/>
    <sheet name="Simulation" sheetId="3" r:id="rId3"/>
  </sheets>
  <functionGroups builtInGroupCount="19"/>
  <definedNames>
    <definedName name="_xlnm.Print_Area" localSheetId="0">Method!$A$1:$L$115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2" l="1"/>
  <c r="D13" i="2" l="1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P1" i="3" l="1"/>
  <c r="A3" i="2" l="1"/>
  <c r="D11" i="2" l="1"/>
  <c r="D10" i="2"/>
  <c r="D9" i="2"/>
  <c r="D8" i="2"/>
  <c r="D7" i="2"/>
  <c r="C4" i="3" l="1"/>
  <c r="A2" i="3"/>
  <c r="A1" i="3"/>
  <c r="C7" i="2" l="1"/>
  <c r="C8" i="2" s="1"/>
  <c r="C9" i="2" l="1"/>
  <c r="C10" i="2" l="1"/>
  <c r="C11" i="2" l="1"/>
  <c r="C12" i="2" l="1"/>
  <c r="C13" i="2" l="1"/>
  <c r="C14" i="2" l="1"/>
  <c r="C15" i="2" l="1"/>
  <c r="C16" i="2"/>
  <c r="C17" i="2"/>
  <c r="C18" i="2" s="1"/>
  <c r="C19" i="2" s="1"/>
  <c r="C20" i="2" s="1"/>
  <c r="C21" i="2" s="1"/>
  <c r="C22" i="2" s="1"/>
  <c r="C23" i="2" s="1"/>
  <c r="C24" i="2" s="1"/>
  <c r="C25" i="2" s="1"/>
  <c r="C26" i="2" l="1"/>
  <c r="N5" i="3" l="1"/>
  <c r="L5" i="3"/>
  <c r="N6" i="3"/>
  <c r="L6" i="3"/>
  <c r="N7" i="3"/>
  <c r="J4" i="3" l="1"/>
  <c r="L7" i="3"/>
</calcChain>
</file>

<file path=xl/sharedStrings.xml><?xml version="1.0" encoding="utf-8"?>
<sst xmlns="http://schemas.openxmlformats.org/spreadsheetml/2006/main" count="254" uniqueCount="179">
  <si>
    <t>H</t>
  </si>
  <si>
    <t>D</t>
  </si>
  <si>
    <t>Q</t>
  </si>
  <si>
    <t>N</t>
  </si>
  <si>
    <t>B</t>
  </si>
  <si>
    <t>-</t>
  </si>
  <si>
    <t>Turbine Blade Strike Analysis</t>
  </si>
  <si>
    <t>w</t>
  </si>
  <si>
    <t>(ft)</t>
  </si>
  <si>
    <t>(in)</t>
  </si>
  <si>
    <t>(#)</t>
  </si>
  <si>
    <t>Route Seed</t>
  </si>
  <si>
    <t>Route Selection</t>
  </si>
  <si>
    <t>( - )</t>
  </si>
  <si>
    <t>Route Name</t>
  </si>
  <si>
    <t>Calc. Type</t>
  </si>
  <si>
    <r>
      <t>E</t>
    </r>
    <r>
      <rPr>
        <vertAlign val="subscript"/>
        <sz val="11"/>
        <color theme="1"/>
        <rFont val="Symbol"/>
        <family val="1"/>
        <charset val="2"/>
      </rPr>
      <t>w</t>
    </r>
    <r>
      <rPr>
        <vertAlign val="subscript"/>
        <sz val="11"/>
        <color theme="1"/>
        <rFont val="Calibri"/>
        <family val="2"/>
        <scheme val="minor"/>
      </rPr>
      <t>d</t>
    </r>
  </si>
  <si>
    <r>
      <t>Q</t>
    </r>
    <r>
      <rPr>
        <vertAlign val="subscript"/>
        <sz val="11"/>
        <color theme="1"/>
        <rFont val="Symbol"/>
        <family val="1"/>
        <charset val="2"/>
      </rPr>
      <t>w</t>
    </r>
    <r>
      <rPr>
        <vertAlign val="subscript"/>
        <sz val="11"/>
        <color theme="1"/>
        <rFont val="Calibri"/>
        <family val="2"/>
        <scheme val="minor"/>
      </rPr>
      <t>d</t>
    </r>
  </si>
  <si>
    <t>b</t>
  </si>
  <si>
    <t>(rad)</t>
  </si>
  <si>
    <t>l</t>
  </si>
  <si>
    <t>Correlation Coeff. ( - )</t>
  </si>
  <si>
    <t>Turbine 
Eff. ( - )</t>
  </si>
  <si>
    <t>h</t>
  </si>
  <si>
    <t>m</t>
  </si>
  <si>
    <t>s</t>
  </si>
  <si>
    <t>Number of fish</t>
  </si>
  <si>
    <t>Mean length (inches)</t>
  </si>
  <si>
    <t>SD in length (inches)</t>
  </si>
  <si>
    <r>
      <t>n</t>
    </r>
    <r>
      <rPr>
        <vertAlign val="subscript"/>
        <sz val="11"/>
        <color theme="1"/>
        <rFont val="Calibri"/>
        <family val="2"/>
        <scheme val="minor"/>
      </rPr>
      <t>f</t>
    </r>
  </si>
  <si>
    <t>Passed:</t>
  </si>
  <si>
    <t>Fish
ID</t>
  </si>
  <si>
    <t>Runner Dia. 
(ft)</t>
  </si>
  <si>
    <t>Obiex Hydroelectric Project, FERC Project No. 00000</t>
  </si>
  <si>
    <t>Discharge at Opt. Eff.
(%)</t>
  </si>
  <si>
    <t>ROUTE SELECTION</t>
  </si>
  <si>
    <t>TURBINE DATA</t>
  </si>
  <si>
    <t>Prob.
Lower Bound</t>
  </si>
  <si>
    <t>Route Selection Prob.</t>
  </si>
  <si>
    <r>
      <t>P</t>
    </r>
    <r>
      <rPr>
        <vertAlign val="subscript"/>
        <sz val="11"/>
        <color theme="1"/>
        <rFont val="Calibri"/>
        <family val="2"/>
        <scheme val="minor"/>
      </rPr>
      <t>B</t>
    </r>
  </si>
  <si>
    <t>BYPASS</t>
  </si>
  <si>
    <t>Route
Name</t>
  </si>
  <si>
    <t>Mortality probabilities can be prescribed to bypasses, which are used to represent spillways, fishways, and other water intakes.</t>
  </si>
  <si>
    <t>Fish can be subjected up to 20 different hazards (routes) including 3 types of turbines (Francis, Kaplan and propeller) and bypasses.</t>
  </si>
  <si>
    <r>
      <t xml:space="preserve">Simulation results can be archived and permanently saved by exporting the </t>
    </r>
    <r>
      <rPr>
        <b/>
        <sz val="11"/>
        <color theme="1"/>
        <rFont val="Calibri"/>
        <family val="2"/>
        <scheme val="minor"/>
      </rPr>
      <t>Archive</t>
    </r>
    <r>
      <rPr>
        <sz val="11"/>
        <color theme="1"/>
        <rFont val="Calibri"/>
        <family val="2"/>
        <scheme val="minor"/>
      </rPr>
      <t xml:space="preserve"> to another Excel (macro free) file.</t>
    </r>
  </si>
  <si>
    <r>
      <t xml:space="preserve">Blade strike analyses are run from, and temporarily stored on, the </t>
    </r>
    <r>
      <rPr>
        <b/>
        <sz val="11"/>
        <color theme="1"/>
        <rFont val="Calibri"/>
        <family val="2"/>
        <scheme val="minor"/>
      </rPr>
      <t>Simulation</t>
    </r>
    <r>
      <rPr>
        <sz val="11"/>
        <color theme="1"/>
        <rFont val="Calibri"/>
        <family val="2"/>
        <scheme val="minor"/>
      </rPr>
      <t xml:space="preserve"> tab using the equations shown below.</t>
    </r>
  </si>
  <si>
    <t xml:space="preserve">THE WARRANTIES OF MERCHANTABILITY, FITNESS FOR A PARTICULAR PURPOSE AND NONINFRINGEMENT. IN NO EVENT SHALL </t>
  </si>
  <si>
    <t>TORT OR OTHERWISE, ARISING FROM, OUT OF OR IN CONNECTION WITH THE SOFTWARE OR THE USE OR OTHER DEALINGS IN THE SOFTWARE.</t>
  </si>
  <si>
    <t>THE AUTHORS OR COPYRIGHT HOLDERS BE LIABLE FOR ANY CLAIM, DAMAGES OR OTHER LIABILITY, WHETHER IN AN ACTION OF CONTRACT,</t>
  </si>
  <si>
    <r>
      <rPr>
        <b/>
        <u/>
        <sz val="11"/>
        <color theme="1"/>
        <rFont val="Calibri"/>
        <family val="2"/>
        <scheme val="minor"/>
      </rPr>
      <t>Francis Turbine</t>
    </r>
    <r>
      <rPr>
        <u/>
        <sz val="11"/>
        <color theme="1"/>
        <rFont val="Calibri"/>
        <family val="2"/>
        <scheme val="minor"/>
      </rPr>
      <t xml:space="preserve"> Blade Strike equations (Franke et al., 1997):</t>
    </r>
  </si>
  <si>
    <r>
      <rPr>
        <b/>
        <u/>
        <sz val="11"/>
        <color theme="1"/>
        <rFont val="Calibri"/>
        <family val="2"/>
        <scheme val="minor"/>
      </rPr>
      <t>Kaplan Turbine</t>
    </r>
    <r>
      <rPr>
        <u/>
        <sz val="11"/>
        <color theme="1"/>
        <rFont val="Calibri"/>
        <family val="2"/>
        <scheme val="minor"/>
      </rPr>
      <t xml:space="preserve"> Blade Strike equations (Franke et al., 1997):</t>
    </r>
  </si>
  <si>
    <r>
      <rPr>
        <b/>
        <u/>
        <sz val="11"/>
        <color theme="1"/>
        <rFont val="Calibri"/>
        <family val="2"/>
        <scheme val="minor"/>
      </rPr>
      <t>Propeller Turbine</t>
    </r>
    <r>
      <rPr>
        <u/>
        <sz val="11"/>
        <color theme="1"/>
        <rFont val="Calibri"/>
        <family val="2"/>
        <scheme val="minor"/>
      </rPr>
      <t xml:space="preserve"> Blade Strike equations (Franke et al., 1997):</t>
    </r>
  </si>
  <si>
    <t>GLOSSARY OF TERMS USED IN THIS MODEL</t>
  </si>
  <si>
    <t>Term</t>
  </si>
  <si>
    <t>Parameter</t>
  </si>
  <si>
    <t>Units</t>
  </si>
  <si>
    <t>Description</t>
  </si>
  <si>
    <t>(cfs)</t>
  </si>
  <si>
    <t>(%)</t>
  </si>
  <si>
    <t>(rpm)</t>
  </si>
  <si>
    <r>
      <t>Q</t>
    </r>
    <r>
      <rPr>
        <vertAlign val="subscript"/>
        <sz val="11"/>
        <color theme="1"/>
        <rFont val="Arial Narrow"/>
        <family val="2"/>
      </rPr>
      <t>opt</t>
    </r>
    <r>
      <rPr>
        <sz val="11"/>
        <color theme="1"/>
        <rFont val="Arial Narrow"/>
        <family val="2"/>
      </rPr>
      <t>/Q</t>
    </r>
  </si>
  <si>
    <r>
      <rPr>
        <sz val="11"/>
        <color theme="1"/>
        <rFont val="Symbol"/>
        <family val="1"/>
        <charset val="2"/>
      </rPr>
      <t>a</t>
    </r>
    <r>
      <rPr>
        <vertAlign val="subscript"/>
        <sz val="11"/>
        <color theme="1"/>
        <rFont val="Arial Narrow"/>
        <family val="2"/>
      </rPr>
      <t>t</t>
    </r>
  </si>
  <si>
    <r>
      <t>D</t>
    </r>
    <r>
      <rPr>
        <vertAlign val="subscript"/>
        <sz val="11"/>
        <color theme="1"/>
        <rFont val="Arial Narrow"/>
        <family val="2"/>
      </rPr>
      <t>1</t>
    </r>
  </si>
  <si>
    <r>
      <t>D</t>
    </r>
    <r>
      <rPr>
        <vertAlign val="subscript"/>
        <sz val="11"/>
        <color theme="1"/>
        <rFont val="Arial Narrow"/>
        <family val="2"/>
      </rPr>
      <t>2</t>
    </r>
  </si>
  <si>
    <r>
      <t>P</t>
    </r>
    <r>
      <rPr>
        <vertAlign val="subscript"/>
        <sz val="11"/>
        <color theme="1"/>
        <rFont val="Arial Narrow"/>
        <family val="2"/>
      </rPr>
      <t>B</t>
    </r>
  </si>
  <si>
    <r>
      <t>n</t>
    </r>
    <r>
      <rPr>
        <vertAlign val="subscript"/>
        <sz val="11"/>
        <color theme="1"/>
        <rFont val="Arial Narrow"/>
        <family val="2"/>
      </rPr>
      <t>f</t>
    </r>
  </si>
  <si>
    <r>
      <t>E</t>
    </r>
    <r>
      <rPr>
        <vertAlign val="subscript"/>
        <sz val="11"/>
        <color theme="1"/>
        <rFont val="Symbol"/>
        <family val="1"/>
        <charset val="2"/>
      </rPr>
      <t>w</t>
    </r>
    <r>
      <rPr>
        <vertAlign val="subscript"/>
        <sz val="11"/>
        <color theme="1"/>
        <rFont val="Calibri Light"/>
        <family val="2"/>
      </rPr>
      <t>d</t>
    </r>
  </si>
  <si>
    <r>
      <t>Q</t>
    </r>
    <r>
      <rPr>
        <vertAlign val="subscript"/>
        <sz val="11"/>
        <color theme="1"/>
        <rFont val="Symbol"/>
        <family val="1"/>
        <charset val="2"/>
      </rPr>
      <t>w</t>
    </r>
    <r>
      <rPr>
        <vertAlign val="subscript"/>
        <sz val="11"/>
        <color theme="1"/>
        <rFont val="Arial Narrow"/>
        <family val="2"/>
      </rPr>
      <t>d</t>
    </r>
  </si>
  <si>
    <t>Turbine discharge</t>
  </si>
  <si>
    <t>Ratio of turbine discharge at best efficiency to hydraulic capacity</t>
  </si>
  <si>
    <t>Franke et al. (1997) "Development of environmentally advanced hydropower turbine system design concepts"</t>
  </si>
  <si>
    <t>Number of blades on the turbine runner</t>
  </si>
  <si>
    <t>Ratio of output shaft power to input fluid power; typ. from vendor curves or index testing</t>
  </si>
  <si>
    <t>Estimate of the mortality rate through bypass (e.g., downstream fishway, spillway, water intake)</t>
  </si>
  <si>
    <t>Route type; selected by user from drop-down list</t>
  </si>
  <si>
    <t>Net head on the turbine; HW to TW, less head loss through system</t>
  </si>
  <si>
    <t>A name selected by the user to help identify pathway; Route Name will not effect simulations</t>
  </si>
  <si>
    <t>Probability that fish will select this route; typ. based on flow distribution and/or fish behavior</t>
  </si>
  <si>
    <t>Lower bound on the cumulative probability of all listed routes (note: prob. of all routes must add to 1.0)</t>
  </si>
  <si>
    <t>Runner height at inlet (see Figure 4.3.2-3 in Franke et al., 1997 for clarification)</t>
  </si>
  <si>
    <t>Diameter at the intake of the runner (typ. beyond the guide vanes; see Figure 4.3.2-3 in Franke et al., 1997)</t>
  </si>
  <si>
    <t>Diameter at the outlet of the runner (typ. before the draft tube; see Figure 4.3.2-3 in Franke et al., 1997)</t>
  </si>
  <si>
    <t>Runner revolutions per minute (model automatically converts to radians per second)</t>
  </si>
  <si>
    <t>A normally distributed population of fish described by its number, mean length, and standard deviation of length is routed through hazards at the project.</t>
  </si>
  <si>
    <r>
      <t xml:space="preserve">Blade strike probabilities are based on turbine information (entered on </t>
    </r>
    <r>
      <rPr>
        <b/>
        <sz val="11"/>
        <color theme="1"/>
        <rFont val="Calibri"/>
        <family val="2"/>
        <scheme val="minor"/>
      </rPr>
      <t>Route Data</t>
    </r>
    <r>
      <rPr>
        <sz val="11"/>
        <color theme="1"/>
        <rFont val="Calibri"/>
        <family val="2"/>
        <scheme val="minor"/>
      </rPr>
      <t xml:space="preserve"> tab) and calculated using methods outlined in Franke et al. (1997).</t>
    </r>
  </si>
  <si>
    <t>Number of fish in population applied to simulation; code will generate a normally distributed pop.</t>
  </si>
  <si>
    <t>Mean length of the normally distributed fish population (no distinction is made between tail and fork length)</t>
  </si>
  <si>
    <t>An index used to reference individual simulated fish and the associated strike/passage results</t>
  </si>
  <si>
    <t>Length of individual fish in inches (no distinction is made between tail and fork length)</t>
  </si>
  <si>
    <t>Length of individual fish in feet (no distinction is made between tail and fork length)</t>
  </si>
  <si>
    <t>Standard deviation of the length of fish in the population</t>
  </si>
  <si>
    <t>Energy Coefficient</t>
  </si>
  <si>
    <t>Discharge Coefficient</t>
  </si>
  <si>
    <t>Non-dimensional energy coefficient term incorporated into strike equations</t>
  </si>
  <si>
    <t>Non-dimensional discharge coefficient term incorporated into strike equations</t>
  </si>
  <si>
    <t>Relative flow angle at turbine discharge; used in strike equations</t>
  </si>
  <si>
    <t>Beta</t>
  </si>
  <si>
    <t>Alpha-t</t>
  </si>
  <si>
    <t>Angle to tangential of absolute flow upstream of runner (for Axial flow runners only)</t>
  </si>
  <si>
    <t>Alpha-a</t>
  </si>
  <si>
    <r>
      <rPr>
        <sz val="11"/>
        <color theme="1"/>
        <rFont val="Symbol"/>
        <family val="1"/>
        <charset val="2"/>
      </rPr>
      <t>a</t>
    </r>
    <r>
      <rPr>
        <vertAlign val="subscript"/>
        <sz val="11"/>
        <color theme="1"/>
        <rFont val="Arial Narrow"/>
        <family val="2"/>
      </rPr>
      <t>a</t>
    </r>
  </si>
  <si>
    <t>Maximum Radius</t>
  </si>
  <si>
    <t xml:space="preserve">Radius at mid-blade </t>
  </si>
  <si>
    <t>R</t>
  </si>
  <si>
    <t>r</t>
  </si>
  <si>
    <t>Nominal diameter of runner; maximum radius is assumed to be 1/2 of diameter</t>
  </si>
  <si>
    <t>Radius at mid-blade of a Kaplan runner; code assumes r = 0.75 R based on Franke et al. (1997)</t>
  </si>
  <si>
    <r>
      <rPr>
        <sz val="11"/>
        <color theme="1"/>
        <rFont val="Symbol"/>
        <family val="1"/>
        <charset val="2"/>
      </rPr>
      <t>a</t>
    </r>
    <r>
      <rPr>
        <vertAlign val="sub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Symbol"/>
        <family val="1"/>
        <charset val="2"/>
      </rPr>
      <t>a</t>
    </r>
    <r>
      <rPr>
        <vertAlign val="subscript"/>
        <sz val="11"/>
        <color theme="1"/>
        <rFont val="Calibri"/>
        <family val="2"/>
        <scheme val="minor"/>
      </rPr>
      <t>a</t>
    </r>
  </si>
  <si>
    <t>INSTRUCTIONS: RUNNING A SIMULATION AND USE OF THE COMMAND BUTTONS</t>
  </si>
  <si>
    <r>
      <t xml:space="preserve">2. [ </t>
    </r>
    <r>
      <rPr>
        <b/>
        <sz val="11"/>
        <color theme="1"/>
        <rFont val="Arial Narrow"/>
        <family val="2"/>
      </rPr>
      <t>Simulation</t>
    </r>
    <r>
      <rPr>
        <sz val="11"/>
        <color theme="1"/>
        <rFont val="Arial Narrow"/>
        <family val="2"/>
      </rPr>
      <t xml:space="preserve"> tab ]  Enter the fish population information (in </t>
    </r>
    <r>
      <rPr>
        <b/>
        <sz val="11"/>
        <color rgb="FF005696"/>
        <rFont val="Arial Narrow"/>
        <family val="2"/>
      </rPr>
      <t>blue</t>
    </r>
    <r>
      <rPr>
        <sz val="11"/>
        <color theme="1"/>
        <rFont val="Arial Narrow"/>
        <family val="2"/>
      </rPr>
      <t>) under SIMULATION INPUT PARAMETERS.  Population size must be 10,000 fish or less.</t>
    </r>
  </si>
  <si>
    <r>
      <t xml:space="preserve">4. [ </t>
    </r>
    <r>
      <rPr>
        <b/>
        <sz val="11"/>
        <color theme="1"/>
        <rFont val="Arial Narrow"/>
        <family val="2"/>
      </rPr>
      <t>Simulation</t>
    </r>
    <r>
      <rPr>
        <sz val="11"/>
        <color theme="1"/>
        <rFont val="Arial Narrow"/>
        <family val="2"/>
      </rPr>
      <t xml:space="preserve"> tab ]  Temporarily store the simulation results by clicking the ARCHIVE RUN command button.  This will move the values to a new tab [ .N000 L00 S00].</t>
    </r>
  </si>
  <si>
    <r>
      <t xml:space="preserve">5. [ </t>
    </r>
    <r>
      <rPr>
        <b/>
        <sz val="11"/>
        <color theme="1"/>
        <rFont val="Arial Narrow"/>
        <family val="2"/>
      </rPr>
      <t>Simulation</t>
    </r>
    <r>
      <rPr>
        <sz val="11"/>
        <color theme="1"/>
        <rFont val="Arial Narrow"/>
        <family val="2"/>
      </rPr>
      <t xml:space="preserve"> tab ]  Permanently save all currently archived simulations by clicking the EXPORT ARCHIVES command button.  You will be prompted for a file name.</t>
    </r>
  </si>
  <si>
    <r>
      <t xml:space="preserve">6. [ </t>
    </r>
    <r>
      <rPr>
        <b/>
        <sz val="11"/>
        <color theme="1"/>
        <rFont val="Arial Narrow"/>
        <family val="2"/>
      </rPr>
      <t>Simulation</t>
    </r>
    <r>
      <rPr>
        <sz val="11"/>
        <color theme="1"/>
        <rFont val="Arial Narrow"/>
        <family val="2"/>
      </rPr>
      <t xml:space="preserve"> tab ]  </t>
    </r>
    <r>
      <rPr>
        <i/>
        <sz val="11"/>
        <color theme="1"/>
        <rFont val="Arial Narrow"/>
        <family val="2"/>
      </rPr>
      <t>Optional</t>
    </r>
    <r>
      <rPr>
        <sz val="11"/>
        <color theme="1"/>
        <rFont val="Arial Narrow"/>
        <family val="2"/>
      </rPr>
      <t>.  You may delete all temporarily saved archives (i.e., all ".N000 L00 S00" tabs) by clicking the CLEAR ARCHIVES command button.</t>
    </r>
  </si>
  <si>
    <r>
      <t xml:space="preserve">7. [ </t>
    </r>
    <r>
      <rPr>
        <b/>
        <sz val="11"/>
        <color theme="1"/>
        <rFont val="Arial Narrow"/>
        <family val="2"/>
      </rPr>
      <t>Simulation</t>
    </r>
    <r>
      <rPr>
        <sz val="11"/>
        <color theme="1"/>
        <rFont val="Arial Narrow"/>
        <family val="2"/>
      </rPr>
      <t xml:space="preserve"> tab ]  </t>
    </r>
    <r>
      <rPr>
        <i/>
        <sz val="11"/>
        <color theme="1"/>
        <rFont val="Arial Narrow"/>
        <family val="2"/>
      </rPr>
      <t>Optional</t>
    </r>
    <r>
      <rPr>
        <sz val="11"/>
        <color theme="1"/>
        <rFont val="Arial Narrow"/>
        <family val="2"/>
      </rPr>
      <t>.  You may clear the current results from the Simulation tab by clicking the RESET RUN RESULTS command button.</t>
    </r>
  </si>
  <si>
    <t>TECHNICAL BACKGROUND: TURBINE BLADE STRIKE EQUATIONS</t>
  </si>
  <si>
    <t>TECHNICAL BACKGROUND: SIMULATED FISH POPULATIONS</t>
  </si>
  <si>
    <t>(-1, 0, 1)</t>
  </si>
  <si>
    <r>
      <t>1. [</t>
    </r>
    <r>
      <rPr>
        <b/>
        <sz val="11"/>
        <color theme="1"/>
        <rFont val="Arial Narrow"/>
        <family val="2"/>
      </rPr>
      <t xml:space="preserve"> Route Data</t>
    </r>
    <r>
      <rPr>
        <sz val="11"/>
        <color theme="1"/>
        <rFont val="Arial Narrow"/>
        <family val="2"/>
      </rPr>
      <t xml:space="preserve"> tab ]  Enter information for up to 20 turbines or bypasses.  Data required depends upon route type.  User input is identified by </t>
    </r>
    <r>
      <rPr>
        <b/>
        <sz val="11"/>
        <color rgb="FF005696"/>
        <rFont val="Arial Narrow"/>
        <family val="2"/>
      </rPr>
      <t>blue</t>
    </r>
    <r>
      <rPr>
        <sz val="11"/>
        <color theme="1"/>
        <rFont val="Arial Narrow"/>
        <family val="2"/>
      </rPr>
      <t xml:space="preserve"> font.</t>
    </r>
  </si>
  <si>
    <r>
      <t xml:space="preserve">3. [ </t>
    </r>
    <r>
      <rPr>
        <b/>
        <sz val="11"/>
        <color theme="1"/>
        <rFont val="Arial Narrow"/>
        <family val="2"/>
      </rPr>
      <t>Simulation</t>
    </r>
    <r>
      <rPr>
        <sz val="11"/>
        <color theme="1"/>
        <rFont val="Arial Narrow"/>
        <family val="2"/>
      </rPr>
      <t xml:space="preserve"> tab ]  Click the RUN SIMULATION command button.  The simulation results will populate the table below row 11.  Run time depends on population size.</t>
    </r>
  </si>
  <si>
    <t>Monte Carlo simulations (i.e., probability simulations) are performed to determine the percentage subjected to blade strike or bypass mortality.</t>
  </si>
  <si>
    <t>Max. radius of runner typ. of Kaplan; measured from axis to blade tip; calculated from Runner Dia., D</t>
  </si>
  <si>
    <t>An evenly distributed random number from 0 to 1 (i.e., probability) used to determine the route taken by a fish</t>
  </si>
  <si>
    <t>The path (or hazard) selected by the individual fish based on the route seed</t>
  </si>
  <si>
    <t>Individual results in text and symbolic forms (check is pass, x is blade strike, exclamation is bypass death)</t>
  </si>
  <si>
    <t>Angle to tangential of absolute flow upstream of runner (for Francis runners only)</t>
  </si>
  <si>
    <t>Blade strike probability; compared with mortality seed to determine individual fish mortality</t>
  </si>
  <si>
    <t>z</t>
  </si>
  <si>
    <t>Swirl Coeff.
( - )</t>
  </si>
  <si>
    <t>Correlation Coeff.</t>
  </si>
  <si>
    <t>Runner Dia. at Inlet</t>
  </si>
  <si>
    <t>Speed</t>
  </si>
  <si>
    <t>Discharge at Opt. Eff.</t>
  </si>
  <si>
    <t>Turbine Discharge</t>
  </si>
  <si>
    <t>Blades</t>
  </si>
  <si>
    <t>Runner Height</t>
  </si>
  <si>
    <t>SD in length</t>
  </si>
  <si>
    <t>x</t>
  </si>
  <si>
    <t>Calc.
Type</t>
  </si>
  <si>
    <t>Turbine Strikes:</t>
  </si>
  <si>
    <t>Bypass Failures:</t>
  </si>
  <si>
    <t>Parameter used by VBA code in calculations (0 = Bypass, 1=Francis, 2=Kaplan, 3=propeller)</t>
  </si>
  <si>
    <r>
      <t>Ratio between Q with no exit swirl and Q</t>
    </r>
    <r>
      <rPr>
        <vertAlign val="subscript"/>
        <sz val="11"/>
        <color theme="1"/>
        <rFont val="Arial Narrow"/>
        <family val="2"/>
      </rPr>
      <t>OPT</t>
    </r>
    <r>
      <rPr>
        <sz val="11"/>
        <color theme="1"/>
        <rFont val="Arial Narrow"/>
        <family val="2"/>
      </rPr>
      <t xml:space="preserve"> (recommended </t>
    </r>
    <r>
      <rPr>
        <sz val="11"/>
        <color theme="1"/>
        <rFont val="Symbol"/>
        <family val="1"/>
        <charset val="2"/>
      </rPr>
      <t>x</t>
    </r>
    <r>
      <rPr>
        <sz val="11"/>
        <color theme="1"/>
        <rFont val="Arial Narrow"/>
        <family val="2"/>
      </rPr>
      <t>=1.1 for Francis turbines)</t>
    </r>
  </si>
  <si>
    <r>
      <t xml:space="preserve">User input on </t>
    </r>
    <r>
      <rPr>
        <b/>
        <sz val="11"/>
        <color theme="1"/>
        <rFont val="Calibri"/>
        <family val="2"/>
        <scheme val="minor"/>
      </rPr>
      <t>Route Data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Simulation</t>
    </r>
    <r>
      <rPr>
        <sz val="11"/>
        <color theme="1"/>
        <rFont val="Calibri"/>
        <family val="2"/>
        <scheme val="minor"/>
      </rPr>
      <t xml:space="preserve"> tabs is indicated by a </t>
    </r>
    <r>
      <rPr>
        <b/>
        <sz val="11"/>
        <color rgb="FF005696"/>
        <rFont val="Calibri"/>
        <family val="2"/>
        <scheme val="minor"/>
      </rPr>
      <t>blue</t>
    </r>
    <r>
      <rPr>
        <sz val="11"/>
        <color theme="1"/>
        <rFont val="Calibri"/>
        <family val="2"/>
        <scheme val="minor"/>
      </rPr>
      <t xml:space="preserve"> font (see INSTRUCTIONS below).</t>
    </r>
  </si>
  <si>
    <t>The TBSA model determines the fraction of a population of fish that are killed (by blade strike) passing through a hydroelectric project.</t>
  </si>
  <si>
    <r>
      <t>Route
Type</t>
    </r>
    <r>
      <rPr>
        <vertAlign val="superscript"/>
        <sz val="11"/>
        <color theme="1"/>
        <rFont val="Calibri"/>
        <family val="2"/>
        <scheme val="minor"/>
      </rPr>
      <t xml:space="preserve"> </t>
    </r>
  </si>
  <si>
    <t>Strike Prob.</t>
  </si>
  <si>
    <t>Mortality
Seed</t>
  </si>
  <si>
    <t>Mortality Seed</t>
  </si>
  <si>
    <t>Fish Length</t>
  </si>
  <si>
    <t>Fish
Length</t>
  </si>
  <si>
    <t>Individual Results</t>
  </si>
  <si>
    <t>Est. Mortality
Mort.</t>
  </si>
  <si>
    <t>Evenly distributed random number from 0 to 1; compared to strike/bypass probabilities to est. mortality</t>
  </si>
  <si>
    <t>Turbine Efficiency</t>
  </si>
  <si>
    <t>Runner Diameter</t>
  </si>
  <si>
    <t>Runner Dia. at Discharge</t>
  </si>
  <si>
    <t>Swirl Coefficient</t>
  </si>
  <si>
    <t xml:space="preserve">Route Type </t>
  </si>
  <si>
    <t>Fish ID</t>
  </si>
  <si>
    <t>Mean Length</t>
  </si>
  <si>
    <t>Net Head</t>
  </si>
  <si>
    <t>Estimated
Mortality ( - )</t>
  </si>
  <si>
    <t>Strike
Prob.</t>
  </si>
  <si>
    <t>Route
Selection</t>
  </si>
  <si>
    <t>Route
Seed</t>
  </si>
  <si>
    <t>Net. Head
(ft)</t>
  </si>
  <si>
    <t>Runner Dia. at Inlet (ft)</t>
  </si>
  <si>
    <t>Runner Dia. at Disch. (ft)</t>
  </si>
  <si>
    <r>
      <t>Blades</t>
    </r>
    <r>
      <rPr>
        <vertAlign val="superscript"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
(#)</t>
    </r>
  </si>
  <si>
    <r>
      <t>Runner
Height</t>
    </r>
    <r>
      <rPr>
        <vertAlign val="superscript"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
(ft)</t>
    </r>
  </si>
  <si>
    <r>
      <t>Turbine Discharge</t>
    </r>
    <r>
      <rPr>
        <vertAlign val="superscript"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
(cfs)</t>
    </r>
  </si>
  <si>
    <r>
      <t>Speed</t>
    </r>
    <r>
      <rPr>
        <vertAlign val="superscript"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
(rpm)</t>
    </r>
  </si>
  <si>
    <r>
      <t>Q</t>
    </r>
    <r>
      <rPr>
        <vertAlign val="subscript"/>
        <sz val="12"/>
        <color theme="1"/>
        <rFont val="Calibri"/>
        <family val="2"/>
        <scheme val="minor"/>
      </rPr>
      <t>OPT</t>
    </r>
    <r>
      <rPr>
        <sz val="12"/>
        <color theme="1"/>
        <rFont val="Calibri"/>
        <family val="2"/>
        <scheme val="minor"/>
      </rPr>
      <t>/Q</t>
    </r>
  </si>
  <si>
    <r>
      <t>D</t>
    </r>
    <r>
      <rPr>
        <vertAlign val="subscript"/>
        <sz val="12"/>
        <color theme="1"/>
        <rFont val="Calibri"/>
        <family val="2"/>
        <scheme val="minor"/>
      </rPr>
      <t>1</t>
    </r>
  </si>
  <si>
    <r>
      <t>D</t>
    </r>
    <r>
      <rPr>
        <vertAlign val="subscript"/>
        <sz val="12"/>
        <color theme="1"/>
        <rFont val="Calibri"/>
        <family val="2"/>
        <scheme val="minor"/>
      </rPr>
      <t>2</t>
    </r>
  </si>
  <si>
    <t xml:space="preserve">THE SOFTWARE IS PROVIDED "AS IS", WITHOUT WARRANTY OF ANY KIND, EXPRESSED OR IMPLIED, INCLUDING BUT NOT LIMITED TO </t>
  </si>
  <si>
    <t>Actual mortality correlation; influenced by many factors including unit type and fish species</t>
  </si>
  <si>
    <t>Enter brief project description here.</t>
  </si>
  <si>
    <t>Release 200316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</si>
</sst>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%"/>
    <numFmt numFmtId="167" formatCode="0.0"/>
  </numFmts>
  <fonts count="53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rgb="FF2F2F2F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vertAlign val="subscript"/>
      <sz val="11"/>
      <color theme="1"/>
      <name val="Symbol"/>
      <family val="1"/>
      <charset val="2"/>
    </font>
    <font>
      <sz val="9"/>
      <color rgb="FF000000"/>
      <name val="Arial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11"/>
      <color rgb="FF005696"/>
      <name val="Calibri"/>
      <family val="2"/>
      <scheme val="minor"/>
    </font>
    <font>
      <b/>
      <sz val="11"/>
      <color rgb="FF005696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sz val="10"/>
      <color rgb="FFFF0000"/>
      <name val="Arial Narrow"/>
      <family val="2"/>
    </font>
    <font>
      <vertAlign val="subscript"/>
      <sz val="11"/>
      <color theme="1"/>
      <name val="Arial Narrow"/>
      <family val="2"/>
    </font>
    <font>
      <sz val="11"/>
      <color theme="1"/>
      <name val="Arial Narrow"/>
      <family val="1"/>
      <charset val="2"/>
    </font>
    <font>
      <vertAlign val="subscript"/>
      <sz val="11"/>
      <color theme="1"/>
      <name val="Calibri Light"/>
      <family val="2"/>
    </font>
    <font>
      <b/>
      <sz val="12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Arial Narrow"/>
      <family val="2"/>
    </font>
    <font>
      <b/>
      <sz val="20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1"/>
      <charset val="2"/>
      <scheme val="minor"/>
    </font>
    <font>
      <sz val="10"/>
      <color theme="1"/>
      <name val="Calibri"/>
      <family val="2"/>
      <scheme val="minor"/>
    </font>
    <font>
      <b/>
      <sz val="11"/>
      <color rgb="FF005696"/>
      <name val="Arial Narrow"/>
      <family val="2"/>
    </font>
    <font>
      <i/>
      <sz val="11"/>
      <color theme="1"/>
      <name val="Arial Narrow"/>
      <family val="2"/>
    </font>
    <font>
      <sz val="9"/>
      <color theme="1"/>
      <name val="Calibri"/>
      <family val="2"/>
      <scheme val="minor"/>
    </font>
    <font>
      <sz val="16"/>
      <color rgb="FF000000"/>
      <name val="Arial"/>
      <family val="2"/>
    </font>
    <font>
      <i/>
      <sz val="10"/>
      <color theme="1"/>
      <name val="Arial Narrow"/>
      <family val="2"/>
    </font>
    <font>
      <b/>
      <sz val="13"/>
      <name val="Calibri"/>
      <family val="2"/>
      <scheme val="minor"/>
    </font>
    <font>
      <b/>
      <sz val="14"/>
      <color rgb="FF005696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theme="1"/>
      <name val="Arial"/>
      <family val="2"/>
    </font>
    <font>
      <sz val="12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2"/>
      <color theme="1"/>
      <name val="Symbol"/>
      <family val="1"/>
      <charset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sz val="11"/>
      <color theme="1"/>
      <name val="Tahoma"/>
      <family val="2"/>
    </font>
    <font>
      <b/>
      <sz val="18"/>
      <color theme="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EEEEEE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1" tint="0.499984740745262"/>
      </top>
      <bottom/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1" tint="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0" fontId="30" fillId="0" borderId="0" applyNumberFormat="0" applyFill="0" applyBorder="0" applyAlignment="0" applyProtection="0"/>
  </cellStyleXfs>
  <cellXfs count="225">
    <xf numFmtId="0" fontId="0" fillId="0" borderId="0" xfId="0"/>
    <xf numFmtId="0" fontId="4" fillId="0" borderId="0" xfId="0" applyFont="1"/>
    <xf numFmtId="0" fontId="4" fillId="0" borderId="0" xfId="0" applyFont="1" applyAlignment="1">
      <alignment wrapText="1"/>
    </xf>
    <xf numFmtId="0" fontId="0" fillId="0" borderId="0" xfId="0" applyFont="1"/>
    <xf numFmtId="0" fontId="0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2" borderId="2" xfId="0" applyFont="1" applyFill="1" applyBorder="1" applyAlignment="1">
      <alignment horizontal="center" vertical="center" wrapText="1"/>
    </xf>
    <xf numFmtId="0" fontId="9" fillId="2" borderId="5" xfId="0" applyFont="1" applyFill="1" applyBorder="1" applyAlignment="1">
      <alignment horizontal="center" vertical="center" wrapText="1"/>
    </xf>
    <xf numFmtId="165" fontId="0" fillId="0" borderId="0" xfId="0" applyNumberFormat="1" applyFont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2" fontId="0" fillId="0" borderId="0" xfId="0" applyNumberFormat="1" applyFont="1" applyAlignment="1">
      <alignment horizontal="center"/>
    </xf>
    <xf numFmtId="2" fontId="10" fillId="0" borderId="0" xfId="0" applyNumberFormat="1" applyFont="1" applyAlignment="1">
      <alignment horizontal="center"/>
    </xf>
    <xf numFmtId="0" fontId="0" fillId="0" borderId="0" xfId="0" applyFont="1" applyBorder="1" applyAlignment="1">
      <alignment horizontal="center"/>
    </xf>
    <xf numFmtId="0" fontId="0" fillId="2" borderId="3" xfId="0" applyFont="1" applyFill="1" applyBorder="1" applyAlignment="1">
      <alignment horizontal="right" vertical="center" indent="3"/>
    </xf>
    <xf numFmtId="0" fontId="9" fillId="2" borderId="3" xfId="0" applyFont="1" applyFill="1" applyBorder="1" applyAlignment="1">
      <alignment horizontal="right" vertical="center" indent="3"/>
    </xf>
    <xf numFmtId="0" fontId="9" fillId="2" borderId="4" xfId="0" applyFont="1" applyFill="1" applyBorder="1" applyAlignment="1">
      <alignment horizontal="right" vertical="center" indent="3"/>
    </xf>
    <xf numFmtId="0" fontId="11" fillId="2" borderId="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center"/>
    </xf>
    <xf numFmtId="0" fontId="0" fillId="2" borderId="3" xfId="0" applyFont="1" applyFill="1" applyBorder="1" applyAlignment="1">
      <alignment horizontal="center" vertical="center" wrapText="1"/>
    </xf>
    <xf numFmtId="0" fontId="11" fillId="2" borderId="12" xfId="0" applyFont="1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0" fontId="5" fillId="2" borderId="12" xfId="0" quotePrefix="1" applyFont="1" applyFill="1" applyBorder="1" applyAlignment="1">
      <alignment horizontal="center"/>
    </xf>
    <xf numFmtId="0" fontId="0" fillId="2" borderId="13" xfId="0" applyFont="1" applyFill="1" applyBorder="1" applyAlignment="1">
      <alignment horizontal="left" indent="8"/>
    </xf>
    <xf numFmtId="0" fontId="0" fillId="2" borderId="0" xfId="0" applyFill="1"/>
    <xf numFmtId="0" fontId="23" fillId="2" borderId="0" xfId="0" applyFont="1" applyFill="1"/>
    <xf numFmtId="0" fontId="22" fillId="0" borderId="10" xfId="0" applyFont="1" applyFill="1" applyBorder="1"/>
    <xf numFmtId="0" fontId="22" fillId="0" borderId="10" xfId="0" applyFont="1" applyFill="1" applyBorder="1" applyAlignment="1">
      <alignment horizontal="center"/>
    </xf>
    <xf numFmtId="0" fontId="23" fillId="0" borderId="10" xfId="0" applyFont="1" applyFill="1" applyBorder="1"/>
    <xf numFmtId="0" fontId="23" fillId="0" borderId="11" xfId="0" applyFont="1" applyFill="1" applyBorder="1"/>
    <xf numFmtId="0" fontId="34" fillId="2" borderId="5" xfId="0" applyFont="1" applyFill="1" applyBorder="1" applyAlignment="1">
      <alignment horizontal="center" vertical="center" wrapText="1"/>
    </xf>
    <xf numFmtId="0" fontId="0" fillId="0" borderId="0" xfId="0" applyFill="1" applyBorder="1"/>
    <xf numFmtId="0" fontId="0" fillId="0" borderId="0" xfId="0" applyFill="1" applyBorder="1" applyAlignment="1">
      <alignment horizontal="left" vertical="center" indent="1"/>
    </xf>
    <xf numFmtId="0" fontId="0" fillId="2" borderId="0" xfId="0" applyFill="1" applyAlignment="1">
      <alignment horizontal="left" vertical="center" indent="1"/>
    </xf>
    <xf numFmtId="0" fontId="0" fillId="0" borderId="14" xfId="0" applyFill="1" applyBorder="1" applyAlignment="1">
      <alignment horizontal="left" vertical="center" indent="1"/>
    </xf>
    <xf numFmtId="0" fontId="0" fillId="0" borderId="15" xfId="0" applyFill="1" applyBorder="1" applyAlignment="1">
      <alignment horizontal="left" vertical="center" indent="1"/>
    </xf>
    <xf numFmtId="3" fontId="17" fillId="0" borderId="0" xfId="0" applyNumberFormat="1" applyFont="1" applyBorder="1" applyAlignment="1" applyProtection="1">
      <alignment horizontal="center" vertical="center"/>
      <protection locked="0"/>
    </xf>
    <xf numFmtId="166" fontId="17" fillId="0" borderId="0" xfId="0" applyNumberFormat="1" applyFont="1" applyBorder="1" applyAlignment="1" applyProtection="1">
      <alignment horizontal="center" vertical="center"/>
      <protection locked="0"/>
    </xf>
    <xf numFmtId="2" fontId="17" fillId="0" borderId="0" xfId="0" applyNumberFormat="1" applyFont="1" applyBorder="1" applyAlignment="1" applyProtection="1">
      <alignment horizontal="center"/>
      <protection locked="0"/>
    </xf>
    <xf numFmtId="167" fontId="17" fillId="0" borderId="3" xfId="0" applyNumberFormat="1" applyFont="1" applyBorder="1" applyAlignment="1" applyProtection="1">
      <alignment horizontal="right" vertical="center"/>
      <protection locked="0"/>
    </xf>
    <xf numFmtId="167" fontId="17" fillId="0" borderId="4" xfId="0" applyNumberFormat="1" applyFont="1" applyBorder="1" applyAlignment="1" applyProtection="1">
      <alignment horizontal="right" vertical="center" wrapText="1"/>
      <protection locked="0"/>
    </xf>
    <xf numFmtId="1" fontId="17" fillId="0" borderId="0" xfId="0" applyNumberFormat="1" applyFont="1" applyBorder="1" applyAlignment="1" applyProtection="1">
      <alignment horizontal="center" vertical="center"/>
      <protection locked="0"/>
    </xf>
    <xf numFmtId="2" fontId="17" fillId="0" borderId="0" xfId="0" applyNumberFormat="1" applyFont="1" applyBorder="1" applyAlignment="1" applyProtection="1">
      <alignment horizontal="center" vertical="center"/>
      <protection locked="0"/>
    </xf>
    <xf numFmtId="0" fontId="0" fillId="0" borderId="5" xfId="0" applyFont="1" applyBorder="1"/>
    <xf numFmtId="0" fontId="29" fillId="0" borderId="5" xfId="0" applyFont="1" applyFill="1" applyBorder="1" applyAlignment="1">
      <alignment horizontal="center"/>
    </xf>
    <xf numFmtId="0" fontId="6" fillId="0" borderId="3" xfId="2" applyFont="1" applyBorder="1" applyAlignment="1">
      <alignment horizontal="left" indent="1"/>
    </xf>
    <xf numFmtId="0" fontId="0" fillId="0" borderId="0" xfId="0" applyFont="1" applyBorder="1"/>
    <xf numFmtId="0" fontId="0" fillId="0" borderId="0" xfId="0" applyFont="1" applyBorder="1" applyAlignment="1">
      <alignment horizontal="right"/>
    </xf>
    <xf numFmtId="0" fontId="0" fillId="0" borderId="7" xfId="0" applyFont="1" applyBorder="1"/>
    <xf numFmtId="0" fontId="6" fillId="0" borderId="3" xfId="2" applyFont="1" applyBorder="1"/>
    <xf numFmtId="0" fontId="0" fillId="0" borderId="3" xfId="0" applyFont="1" applyBorder="1"/>
    <xf numFmtId="0" fontId="0" fillId="0" borderId="7" xfId="0" applyFont="1" applyBorder="1" applyAlignment="1">
      <alignment horizontal="center"/>
    </xf>
    <xf numFmtId="166" fontId="0" fillId="0" borderId="0" xfId="0" applyNumberFormat="1" applyFont="1" applyBorder="1" applyAlignment="1"/>
    <xf numFmtId="0" fontId="0" fillId="0" borderId="3" xfId="0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0" fillId="0" borderId="4" xfId="0" applyFont="1" applyBorder="1"/>
    <xf numFmtId="0" fontId="0" fillId="0" borderId="1" xfId="0" applyFont="1" applyBorder="1"/>
    <xf numFmtId="164" fontId="0" fillId="0" borderId="1" xfId="0" applyNumberFormat="1" applyFont="1" applyBorder="1"/>
    <xf numFmtId="0" fontId="0" fillId="0" borderId="8" xfId="0" applyFont="1" applyBorder="1"/>
    <xf numFmtId="0" fontId="41" fillId="0" borderId="2" xfId="2" applyFont="1" applyBorder="1" applyAlignment="1">
      <alignment horizontal="left" indent="1"/>
    </xf>
    <xf numFmtId="0" fontId="4" fillId="2" borderId="3" xfId="0" applyFont="1" applyFill="1" applyBorder="1"/>
    <xf numFmtId="0" fontId="16" fillId="0" borderId="3" xfId="2" applyFont="1" applyBorder="1" applyAlignment="1" applyProtection="1">
      <alignment horizontal="left" indent="1"/>
      <protection locked="0"/>
    </xf>
    <xf numFmtId="0" fontId="16" fillId="0" borderId="0" xfId="2" applyFont="1" applyBorder="1" applyAlignment="1"/>
    <xf numFmtId="0" fontId="16" fillId="0" borderId="7" xfId="2" applyFont="1" applyBorder="1" applyAlignment="1"/>
    <xf numFmtId="0" fontId="19" fillId="0" borderId="4" xfId="0" applyFont="1" applyBorder="1" applyAlignment="1">
      <alignment horizontal="left" indent="1"/>
    </xf>
    <xf numFmtId="0" fontId="6" fillId="0" borderId="1" xfId="2" applyFont="1" applyBorder="1"/>
    <xf numFmtId="0" fontId="4" fillId="0" borderId="1" xfId="0" applyFont="1" applyBorder="1"/>
    <xf numFmtId="0" fontId="4" fillId="0" borderId="8" xfId="0" applyFont="1" applyBorder="1"/>
    <xf numFmtId="0" fontId="42" fillId="0" borderId="2" xfId="2" applyFont="1" applyBorder="1" applyAlignment="1" applyProtection="1">
      <alignment horizontal="left" indent="1"/>
      <protection locked="0"/>
    </xf>
    <xf numFmtId="0" fontId="42" fillId="0" borderId="5" xfId="2" applyFont="1" applyBorder="1" applyAlignment="1"/>
    <xf numFmtId="0" fontId="43" fillId="0" borderId="5" xfId="0" applyFont="1" applyFill="1" applyBorder="1" applyAlignment="1">
      <alignment horizontal="center"/>
    </xf>
    <xf numFmtId="0" fontId="42" fillId="0" borderId="6" xfId="2" applyFont="1" applyBorder="1" applyAlignment="1"/>
    <xf numFmtId="0" fontId="44" fillId="0" borderId="0" xfId="0" applyFont="1"/>
    <xf numFmtId="0" fontId="0" fillId="0" borderId="5" xfId="0" applyFill="1" applyBorder="1"/>
    <xf numFmtId="0" fontId="38" fillId="0" borderId="5" xfId="0" applyFont="1" applyFill="1" applyBorder="1" applyAlignment="1">
      <alignment horizontal="right" indent="1"/>
    </xf>
    <xf numFmtId="0" fontId="0" fillId="0" borderId="6" xfId="0" applyFill="1" applyBorder="1"/>
    <xf numFmtId="0" fontId="0" fillId="0" borderId="7" xfId="0" applyFill="1" applyBorder="1"/>
    <xf numFmtId="0" fontId="18" fillId="0" borderId="3" xfId="0" applyFont="1" applyFill="1" applyBorder="1"/>
    <xf numFmtId="0" fontId="0" fillId="0" borderId="3" xfId="0" applyFont="1" applyFill="1" applyBorder="1" applyAlignment="1">
      <alignment horizontal="left" indent="1"/>
    </xf>
    <xf numFmtId="0" fontId="0" fillId="0" borderId="3" xfId="0" applyFill="1" applyBorder="1"/>
    <xf numFmtId="0" fontId="24" fillId="0" borderId="16" xfId="0" applyFont="1" applyFill="1" applyBorder="1" applyAlignment="1">
      <alignment horizontal="left" vertical="center" indent="1"/>
    </xf>
    <xf numFmtId="0" fontId="0" fillId="0" borderId="7" xfId="0" applyFill="1" applyBorder="1" applyAlignment="1">
      <alignment horizontal="left" vertical="center" indent="1"/>
    </xf>
    <xf numFmtId="0" fontId="20" fillId="0" borderId="3" xfId="0" applyFont="1" applyFill="1" applyBorder="1" applyAlignment="1">
      <alignment horizontal="left" indent="1"/>
    </xf>
    <xf numFmtId="0" fontId="23" fillId="0" borderId="3" xfId="0" applyFont="1" applyFill="1" applyBorder="1" applyAlignment="1">
      <alignment horizontal="left" vertical="center" indent="1"/>
    </xf>
    <xf numFmtId="0" fontId="23" fillId="0" borderId="3" xfId="0" applyFont="1" applyFill="1" applyBorder="1" applyAlignment="1">
      <alignment horizontal="left" indent="1"/>
    </xf>
    <xf numFmtId="0" fontId="22" fillId="0" borderId="17" xfId="0" applyFont="1" applyFill="1" applyBorder="1" applyAlignment="1">
      <alignment horizontal="left" indent="1"/>
    </xf>
    <xf numFmtId="0" fontId="23" fillId="0" borderId="7" xfId="0" applyFont="1" applyFill="1" applyBorder="1"/>
    <xf numFmtId="0" fontId="23" fillId="0" borderId="0" xfId="0" applyFont="1" applyFill="1" applyBorder="1" applyAlignment="1">
      <alignment horizontal="center"/>
    </xf>
    <xf numFmtId="0" fontId="40" fillId="0" borderId="0" xfId="0" applyFont="1" applyFill="1" applyBorder="1" applyAlignment="1">
      <alignment horizontal="center"/>
    </xf>
    <xf numFmtId="0" fontId="23" fillId="0" borderId="0" xfId="0" applyFont="1" applyFill="1" applyBorder="1"/>
    <xf numFmtId="0" fontId="23" fillId="2" borderId="0" xfId="0" applyFont="1" applyFill="1" applyBorder="1" applyAlignment="1">
      <alignment horizontal="center"/>
    </xf>
    <xf numFmtId="0" fontId="40" fillId="2" borderId="0" xfId="0" applyFont="1" applyFill="1" applyBorder="1" applyAlignment="1">
      <alignment horizontal="center"/>
    </xf>
    <xf numFmtId="0" fontId="23" fillId="2" borderId="0" xfId="0" applyFont="1" applyFill="1" applyBorder="1"/>
    <xf numFmtId="0" fontId="9" fillId="0" borderId="0" xfId="0" applyFont="1" applyFill="1" applyBorder="1" applyAlignment="1">
      <alignment horizontal="center"/>
    </xf>
    <xf numFmtId="0" fontId="27" fillId="2" borderId="0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5" fillId="0" borderId="0" xfId="0" applyFont="1" applyFill="1" applyBorder="1" applyAlignment="1">
      <alignment horizontal="left" indent="1"/>
    </xf>
    <xf numFmtId="0" fontId="0" fillId="0" borderId="4" xfId="0" applyFill="1" applyBorder="1"/>
    <xf numFmtId="0" fontId="25" fillId="0" borderId="1" xfId="0" applyFont="1" applyFill="1" applyBorder="1" applyAlignment="1">
      <alignment horizontal="left" indent="1"/>
    </xf>
    <xf numFmtId="0" fontId="0" fillId="0" borderId="1" xfId="0" applyFill="1" applyBorder="1"/>
    <xf numFmtId="0" fontId="0" fillId="0" borderId="8" xfId="0" applyFill="1" applyBorder="1"/>
    <xf numFmtId="0" fontId="23" fillId="0" borderId="4" xfId="0" applyFont="1" applyFill="1" applyBorder="1" applyAlignment="1">
      <alignment horizontal="left" indent="1"/>
    </xf>
    <xf numFmtId="0" fontId="24" fillId="0" borderId="2" xfId="0" applyFont="1" applyFill="1" applyBorder="1" applyAlignment="1">
      <alignment horizontal="left" vertical="center" indent="1"/>
    </xf>
    <xf numFmtId="0" fontId="0" fillId="0" borderId="5" xfId="0" applyFill="1" applyBorder="1" applyAlignment="1">
      <alignment horizontal="left" vertical="center" indent="1"/>
    </xf>
    <xf numFmtId="0" fontId="0" fillId="0" borderId="18" xfId="0" applyFill="1" applyBorder="1" applyAlignment="1">
      <alignment horizontal="left" vertical="center" indent="1"/>
    </xf>
    <xf numFmtId="0" fontId="0" fillId="0" borderId="6" xfId="0" applyFill="1" applyBorder="1" applyAlignment="1">
      <alignment horizontal="left" vertical="center" indent="1"/>
    </xf>
    <xf numFmtId="0" fontId="23" fillId="2" borderId="3" xfId="0" applyFont="1" applyFill="1" applyBorder="1" applyAlignment="1">
      <alignment horizontal="left" indent="1"/>
    </xf>
    <xf numFmtId="0" fontId="23" fillId="0" borderId="3" xfId="0" applyFont="1" applyFill="1" applyBorder="1" applyAlignment="1">
      <alignment horizontal="left" indent="1"/>
    </xf>
    <xf numFmtId="0" fontId="23" fillId="0" borderId="0" xfId="0" applyFont="1" applyFill="1" applyBorder="1" applyAlignment="1">
      <alignment horizontal="left" indent="1"/>
    </xf>
    <xf numFmtId="0" fontId="23" fillId="2" borderId="3" xfId="0" applyFont="1" applyFill="1" applyBorder="1" applyAlignment="1">
      <alignment horizontal="left" wrapText="1" indent="1"/>
    </xf>
    <xf numFmtId="0" fontId="0" fillId="2" borderId="5" xfId="0" applyFont="1" applyFill="1" applyBorder="1" applyAlignment="1">
      <alignment horizontal="center" vertical="center" wrapText="1"/>
    </xf>
    <xf numFmtId="0" fontId="19" fillId="0" borderId="6" xfId="0" applyFont="1" applyBorder="1" applyAlignment="1">
      <alignment horizontal="right" indent="1"/>
    </xf>
    <xf numFmtId="0" fontId="23" fillId="0" borderId="19" xfId="0" applyFont="1" applyFill="1" applyBorder="1" applyAlignment="1">
      <alignment horizontal="left" indent="1"/>
    </xf>
    <xf numFmtId="0" fontId="23" fillId="2" borderId="0" xfId="0" applyFont="1" applyFill="1" applyBorder="1" applyAlignment="1"/>
    <xf numFmtId="0" fontId="23" fillId="0" borderId="0" xfId="0" applyFont="1" applyFill="1" applyBorder="1" applyAlignment="1"/>
    <xf numFmtId="0" fontId="23" fillId="0" borderId="9" xfId="0" applyFont="1" applyFill="1" applyBorder="1" applyAlignment="1"/>
    <xf numFmtId="0" fontId="23" fillId="2" borderId="0" xfId="0" applyFont="1" applyFill="1" applyBorder="1" applyAlignment="1">
      <alignment wrapText="1"/>
    </xf>
    <xf numFmtId="0" fontId="0" fillId="2" borderId="12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13" xfId="0" applyFont="1" applyFill="1" applyBorder="1" applyAlignment="1">
      <alignment horizontal="center" vertical="center" wrapText="1"/>
    </xf>
    <xf numFmtId="3" fontId="17" fillId="0" borderId="2" xfId="0" applyNumberFormat="1" applyFont="1" applyBorder="1" applyAlignment="1" applyProtection="1">
      <alignment horizontal="right" vertical="center"/>
      <protection locked="0"/>
    </xf>
    <xf numFmtId="166" fontId="0" fillId="0" borderId="6" xfId="0" applyNumberFormat="1" applyFont="1" applyFill="1" applyBorder="1" applyAlignment="1">
      <alignment horizontal="right" vertical="center" indent="4"/>
    </xf>
    <xf numFmtId="166" fontId="0" fillId="0" borderId="7" xfId="0" applyNumberFormat="1" applyFont="1" applyFill="1" applyBorder="1" applyAlignment="1">
      <alignment horizontal="right" vertical="center" indent="4"/>
    </xf>
    <xf numFmtId="166" fontId="0" fillId="0" borderId="8" xfId="0" applyNumberFormat="1" applyFont="1" applyFill="1" applyBorder="1" applyAlignment="1">
      <alignment horizontal="right" vertical="center" indent="4"/>
    </xf>
    <xf numFmtId="0" fontId="41" fillId="2" borderId="13" xfId="2" applyFont="1" applyFill="1" applyBorder="1" applyAlignment="1">
      <alignment horizontal="left" vertical="center" indent="6"/>
    </xf>
    <xf numFmtId="0" fontId="46" fillId="2" borderId="0" xfId="0" applyFont="1" applyFill="1" applyBorder="1" applyAlignment="1">
      <alignment horizontal="center" vertical="center"/>
    </xf>
    <xf numFmtId="0" fontId="48" fillId="2" borderId="0" xfId="0" applyFont="1" applyFill="1" applyBorder="1" applyAlignment="1">
      <alignment horizontal="center" vertical="center"/>
    </xf>
    <xf numFmtId="1" fontId="17" fillId="0" borderId="0" xfId="0" applyNumberFormat="1" applyFont="1" applyBorder="1" applyAlignment="1" applyProtection="1">
      <alignment horizontal="center"/>
      <protection locked="0"/>
    </xf>
    <xf numFmtId="3" fontId="17" fillId="0" borderId="0" xfId="0" applyNumberFormat="1" applyFont="1" applyBorder="1" applyAlignment="1" applyProtection="1">
      <alignment horizontal="center"/>
      <protection locked="0"/>
    </xf>
    <xf numFmtId="166" fontId="17" fillId="0" borderId="0" xfId="0" applyNumberFormat="1" applyFont="1" applyBorder="1" applyAlignment="1" applyProtection="1">
      <alignment horizontal="center"/>
      <protection locked="0"/>
    </xf>
    <xf numFmtId="0" fontId="17" fillId="0" borderId="20" xfId="0" applyFont="1" applyFill="1" applyBorder="1" applyAlignment="1" applyProtection="1">
      <alignment horizontal="left" vertical="center" indent="1"/>
      <protection locked="0"/>
    </xf>
    <xf numFmtId="0" fontId="17" fillId="0" borderId="21" xfId="0" applyFont="1" applyFill="1" applyBorder="1" applyAlignment="1" applyProtection="1">
      <alignment horizontal="left" vertical="center" indent="1"/>
      <protection locked="0"/>
    </xf>
    <xf numFmtId="165" fontId="17" fillId="0" borderId="2" xfId="0" applyNumberFormat="1" applyFont="1" applyFill="1" applyBorder="1" applyAlignment="1" applyProtection="1">
      <alignment horizontal="center" vertical="center"/>
      <protection locked="0"/>
    </xf>
    <xf numFmtId="165" fontId="17" fillId="0" borderId="3" xfId="0" applyNumberFormat="1" applyFont="1" applyFill="1" applyBorder="1" applyAlignment="1" applyProtection="1">
      <alignment horizontal="center" vertical="center"/>
      <protection locked="0"/>
    </xf>
    <xf numFmtId="165" fontId="17" fillId="0" borderId="3" xfId="0" applyNumberFormat="1" applyFont="1" applyFill="1" applyBorder="1" applyAlignment="1" applyProtection="1">
      <alignment horizontal="center"/>
      <protection locked="0"/>
    </xf>
    <xf numFmtId="0" fontId="17" fillId="0" borderId="2" xfId="0" applyFont="1" applyBorder="1" applyAlignment="1" applyProtection="1">
      <alignment horizontal="left" vertical="center" indent="1"/>
      <protection locked="0"/>
    </xf>
    <xf numFmtId="2" fontId="17" fillId="0" borderId="5" xfId="0" applyNumberFormat="1" applyFont="1" applyBorder="1" applyAlignment="1" applyProtection="1">
      <alignment horizontal="center" vertical="center"/>
      <protection locked="0"/>
    </xf>
    <xf numFmtId="1" fontId="17" fillId="0" borderId="5" xfId="0" applyNumberFormat="1" applyFont="1" applyBorder="1" applyAlignment="1" applyProtection="1">
      <alignment horizontal="center" vertical="center"/>
      <protection locked="0"/>
    </xf>
    <xf numFmtId="2" fontId="17" fillId="0" borderId="5" xfId="0" applyNumberFormat="1" applyFont="1" applyBorder="1" applyAlignment="1" applyProtection="1">
      <alignment horizontal="center"/>
      <protection locked="0"/>
    </xf>
    <xf numFmtId="3" fontId="17" fillId="0" borderId="5" xfId="0" applyNumberFormat="1" applyFont="1" applyBorder="1" applyAlignment="1" applyProtection="1">
      <alignment horizontal="center" vertical="center"/>
      <protection locked="0"/>
    </xf>
    <xf numFmtId="166" fontId="17" fillId="0" borderId="5" xfId="0" applyNumberFormat="1" applyFont="1" applyBorder="1" applyAlignment="1" applyProtection="1">
      <alignment horizontal="center" vertical="center"/>
      <protection locked="0"/>
    </xf>
    <xf numFmtId="2" fontId="17" fillId="0" borderId="6" xfId="0" applyNumberFormat="1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left" vertical="center" indent="1"/>
      <protection locked="0"/>
    </xf>
    <xf numFmtId="2" fontId="17" fillId="0" borderId="7" xfId="0" applyNumberFormat="1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left" indent="1"/>
      <protection locked="0"/>
    </xf>
    <xf numFmtId="165" fontId="17" fillId="3" borderId="3" xfId="0" applyNumberFormat="1" applyFont="1" applyFill="1" applyBorder="1" applyAlignment="1" applyProtection="1">
      <alignment horizontal="center" vertical="center"/>
      <protection locked="0"/>
    </xf>
    <xf numFmtId="0" fontId="17" fillId="3" borderId="21" xfId="0" applyFont="1" applyFill="1" applyBorder="1" applyAlignment="1" applyProtection="1">
      <alignment horizontal="left" vertical="center" indent="1"/>
      <protection locked="0"/>
    </xf>
    <xf numFmtId="0" fontId="17" fillId="3" borderId="3" xfId="0" applyFont="1" applyFill="1" applyBorder="1" applyAlignment="1" applyProtection="1">
      <alignment horizontal="left" vertical="center" indent="1"/>
      <protection locked="0"/>
    </xf>
    <xf numFmtId="2" fontId="17" fillId="3" borderId="0" xfId="0" applyNumberFormat="1" applyFont="1" applyFill="1" applyBorder="1" applyAlignment="1" applyProtection="1">
      <alignment horizontal="center" vertical="center"/>
      <protection locked="0"/>
    </xf>
    <xf numFmtId="1" fontId="17" fillId="3" borderId="0" xfId="0" applyNumberFormat="1" applyFont="1" applyFill="1" applyBorder="1" applyAlignment="1" applyProtection="1">
      <alignment horizontal="center" vertical="center"/>
      <protection locked="0"/>
    </xf>
    <xf numFmtId="2" fontId="17" fillId="3" borderId="0" xfId="0" applyNumberFormat="1" applyFont="1" applyFill="1" applyBorder="1" applyAlignment="1" applyProtection="1">
      <alignment horizontal="center"/>
      <protection locked="0"/>
    </xf>
    <xf numFmtId="3" fontId="17" fillId="3" borderId="0" xfId="0" applyNumberFormat="1" applyFont="1" applyFill="1" applyBorder="1" applyAlignment="1" applyProtection="1">
      <alignment horizontal="center" vertical="center"/>
      <protection locked="0"/>
    </xf>
    <xf numFmtId="166" fontId="17" fillId="3" borderId="0" xfId="0" applyNumberFormat="1" applyFont="1" applyFill="1" applyBorder="1" applyAlignment="1" applyProtection="1">
      <alignment horizontal="center" vertical="center"/>
      <protection locked="0"/>
    </xf>
    <xf numFmtId="2" fontId="17" fillId="3" borderId="7" xfId="0" applyNumberFormat="1" applyFont="1" applyFill="1" applyBorder="1" applyAlignment="1" applyProtection="1">
      <alignment horizontal="center"/>
      <protection locked="0"/>
    </xf>
    <xf numFmtId="1" fontId="17" fillId="3" borderId="0" xfId="0" applyNumberFormat="1" applyFont="1" applyFill="1" applyBorder="1" applyAlignment="1" applyProtection="1">
      <alignment horizontal="center"/>
      <protection locked="0"/>
    </xf>
    <xf numFmtId="3" fontId="17" fillId="3" borderId="0" xfId="0" applyNumberFormat="1" applyFont="1" applyFill="1" applyBorder="1" applyAlignment="1" applyProtection="1">
      <alignment horizontal="center"/>
      <protection locked="0"/>
    </xf>
    <xf numFmtId="166" fontId="17" fillId="3" borderId="0" xfId="0" applyNumberFormat="1" applyFont="1" applyFill="1" applyBorder="1" applyAlignment="1" applyProtection="1">
      <alignment horizontal="center"/>
      <protection locked="0"/>
    </xf>
    <xf numFmtId="165" fontId="17" fillId="3" borderId="3" xfId="0" applyNumberFormat="1" applyFont="1" applyFill="1" applyBorder="1" applyAlignment="1" applyProtection="1">
      <alignment horizontal="center"/>
      <protection locked="0"/>
    </xf>
    <xf numFmtId="0" fontId="17" fillId="3" borderId="3" xfId="0" applyFont="1" applyFill="1" applyBorder="1" applyAlignment="1" applyProtection="1">
      <alignment horizontal="left" indent="1"/>
      <protection locked="0"/>
    </xf>
    <xf numFmtId="0" fontId="17" fillId="3" borderId="22" xfId="0" applyFont="1" applyFill="1" applyBorder="1" applyAlignment="1" applyProtection="1">
      <alignment horizontal="left" vertical="center" indent="1"/>
      <protection locked="0"/>
    </xf>
    <xf numFmtId="165" fontId="17" fillId="3" borderId="4" xfId="0" applyNumberFormat="1" applyFont="1" applyFill="1" applyBorder="1" applyAlignment="1" applyProtection="1">
      <alignment horizontal="center"/>
      <protection locked="0"/>
    </xf>
    <xf numFmtId="0" fontId="17" fillId="3" borderId="4" xfId="0" applyFont="1" applyFill="1" applyBorder="1" applyAlignment="1" applyProtection="1">
      <alignment horizontal="left" indent="1"/>
      <protection locked="0"/>
    </xf>
    <xf numFmtId="2" fontId="17" fillId="3" borderId="1" xfId="0" applyNumberFormat="1" applyFont="1" applyFill="1" applyBorder="1" applyAlignment="1" applyProtection="1">
      <alignment horizontal="center"/>
      <protection locked="0"/>
    </xf>
    <xf numFmtId="1" fontId="17" fillId="3" borderId="1" xfId="0" applyNumberFormat="1" applyFont="1" applyFill="1" applyBorder="1" applyAlignment="1" applyProtection="1">
      <alignment horizontal="center"/>
      <protection locked="0"/>
    </xf>
    <xf numFmtId="3" fontId="17" fillId="3" borderId="1" xfId="0" applyNumberFormat="1" applyFont="1" applyFill="1" applyBorder="1" applyAlignment="1" applyProtection="1">
      <alignment horizontal="center"/>
      <protection locked="0"/>
    </xf>
    <xf numFmtId="166" fontId="17" fillId="3" borderId="1" xfId="0" applyNumberFormat="1" applyFont="1" applyFill="1" applyBorder="1" applyAlignment="1" applyProtection="1">
      <alignment horizontal="center"/>
      <protection locked="0"/>
    </xf>
    <xf numFmtId="2" fontId="17" fillId="3" borderId="8" xfId="0" applyNumberFormat="1" applyFont="1" applyFill="1" applyBorder="1" applyAlignment="1" applyProtection="1">
      <alignment horizontal="center"/>
      <protection locked="0"/>
    </xf>
    <xf numFmtId="0" fontId="51" fillId="0" borderId="0" xfId="0" applyFont="1" applyFill="1" applyBorder="1"/>
    <xf numFmtId="0" fontId="52" fillId="0" borderId="2" xfId="0" applyFont="1" applyFill="1" applyBorder="1" applyAlignment="1">
      <alignment horizontal="left" indent="1"/>
    </xf>
    <xf numFmtId="0" fontId="19" fillId="0" borderId="3" xfId="0" applyFont="1" applyFill="1" applyBorder="1" applyAlignment="1">
      <alignment horizontal="left" indent="2"/>
    </xf>
    <xf numFmtId="167" fontId="17" fillId="0" borderId="5" xfId="0" applyNumberFormat="1" applyFont="1" applyBorder="1" applyAlignment="1" applyProtection="1">
      <alignment horizontal="center" vertical="center"/>
      <protection locked="0"/>
    </xf>
    <xf numFmtId="167" fontId="17" fillId="3" borderId="0" xfId="0" applyNumberFormat="1" applyFont="1" applyFill="1" applyBorder="1" applyAlignment="1" applyProtection="1">
      <alignment horizontal="center" vertical="center"/>
      <protection locked="0"/>
    </xf>
    <xf numFmtId="167" fontId="17" fillId="0" borderId="0" xfId="0" applyNumberFormat="1" applyFont="1" applyBorder="1" applyAlignment="1" applyProtection="1">
      <alignment horizontal="center" vertical="center"/>
      <protection locked="0"/>
    </xf>
    <xf numFmtId="167" fontId="17" fillId="0" borderId="0" xfId="0" applyNumberFormat="1" applyFont="1" applyBorder="1" applyAlignment="1" applyProtection="1">
      <alignment horizontal="center"/>
      <protection locked="0"/>
    </xf>
    <xf numFmtId="167" fontId="17" fillId="3" borderId="0" xfId="0" applyNumberFormat="1" applyFont="1" applyFill="1" applyBorder="1" applyAlignment="1" applyProtection="1">
      <alignment horizontal="center"/>
      <protection locked="0"/>
    </xf>
    <xf numFmtId="167" fontId="17" fillId="3" borderId="1" xfId="0" applyNumberFormat="1" applyFont="1" applyFill="1" applyBorder="1" applyAlignment="1" applyProtection="1">
      <alignment horizontal="center"/>
      <protection locked="0"/>
    </xf>
    <xf numFmtId="167" fontId="17" fillId="0" borderId="5" xfId="0" applyNumberFormat="1" applyFont="1" applyBorder="1" applyAlignment="1" applyProtection="1">
      <alignment horizontal="center"/>
      <protection locked="0"/>
    </xf>
    <xf numFmtId="2" fontId="17" fillId="0" borderId="20" xfId="0" applyNumberFormat="1" applyFont="1" applyBorder="1" applyAlignment="1" applyProtection="1">
      <alignment horizontal="center"/>
      <protection locked="0"/>
    </xf>
    <xf numFmtId="2" fontId="17" fillId="3" borderId="21" xfId="0" applyNumberFormat="1" applyFont="1" applyFill="1" applyBorder="1" applyAlignment="1" applyProtection="1">
      <alignment horizontal="center"/>
      <protection locked="0"/>
    </xf>
    <xf numFmtId="2" fontId="17" fillId="0" borderId="21" xfId="0" applyNumberFormat="1" applyFont="1" applyBorder="1" applyAlignment="1" applyProtection="1">
      <alignment horizontal="center"/>
      <protection locked="0"/>
    </xf>
    <xf numFmtId="2" fontId="17" fillId="3" borderId="22" xfId="0" applyNumberFormat="1" applyFont="1" applyFill="1" applyBorder="1" applyAlignment="1" applyProtection="1">
      <alignment horizontal="center"/>
      <protection locked="0"/>
    </xf>
    <xf numFmtId="165" fontId="6" fillId="0" borderId="5" xfId="0" applyNumberFormat="1" applyFont="1" applyFill="1" applyBorder="1" applyAlignment="1" applyProtection="1">
      <alignment horizontal="center" vertical="center"/>
    </xf>
    <xf numFmtId="1" fontId="6" fillId="0" borderId="6" xfId="0" applyNumberFormat="1" applyFont="1" applyFill="1" applyBorder="1" applyAlignment="1" applyProtection="1">
      <alignment horizontal="center" vertical="center"/>
    </xf>
    <xf numFmtId="165" fontId="6" fillId="3" borderId="0" xfId="0" applyNumberFormat="1" applyFont="1" applyFill="1" applyBorder="1" applyAlignment="1" applyProtection="1">
      <alignment horizontal="center" vertical="center"/>
    </xf>
    <xf numFmtId="1" fontId="6" fillId="3" borderId="7" xfId="0" applyNumberFormat="1" applyFont="1" applyFill="1" applyBorder="1" applyAlignment="1" applyProtection="1">
      <alignment horizontal="center" vertical="center"/>
    </xf>
    <xf numFmtId="165" fontId="6" fillId="0" borderId="0" xfId="0" applyNumberFormat="1" applyFont="1" applyFill="1" applyBorder="1" applyAlignment="1" applyProtection="1">
      <alignment horizontal="center" vertical="center"/>
    </xf>
    <xf numFmtId="1" fontId="6" fillId="0" borderId="7" xfId="0" applyNumberFormat="1" applyFont="1" applyFill="1" applyBorder="1" applyAlignment="1" applyProtection="1">
      <alignment horizontal="center" vertical="center"/>
    </xf>
    <xf numFmtId="165" fontId="6" fillId="3" borderId="1" xfId="0" applyNumberFormat="1" applyFont="1" applyFill="1" applyBorder="1" applyAlignment="1" applyProtection="1">
      <alignment horizontal="center" vertical="center"/>
    </xf>
    <xf numFmtId="1" fontId="6" fillId="3" borderId="8" xfId="0" applyNumberFormat="1" applyFont="1" applyFill="1" applyBorder="1" applyAlignment="1" applyProtection="1">
      <alignment horizontal="center" vertical="center"/>
    </xf>
    <xf numFmtId="1" fontId="6" fillId="2" borderId="7" xfId="0" applyNumberFormat="1" applyFont="1" applyFill="1" applyBorder="1" applyAlignment="1" applyProtection="1">
      <alignment horizontal="center" vertical="center"/>
    </xf>
    <xf numFmtId="0" fontId="23" fillId="0" borderId="3" xfId="0" applyFont="1" applyFill="1" applyBorder="1" applyAlignment="1">
      <alignment horizontal="left" indent="1"/>
    </xf>
    <xf numFmtId="0" fontId="23" fillId="0" borderId="0" xfId="0" applyFont="1" applyFill="1" applyBorder="1" applyAlignment="1">
      <alignment horizontal="left" indent="1"/>
    </xf>
    <xf numFmtId="0" fontId="31" fillId="0" borderId="0" xfId="3" applyFont="1" applyFill="1" applyBorder="1" applyAlignment="1">
      <alignment horizontal="center"/>
    </xf>
    <xf numFmtId="0" fontId="41" fillId="2" borderId="12" xfId="2" applyFont="1" applyFill="1" applyBorder="1" applyAlignment="1">
      <alignment horizontal="left" vertical="center" indent="9"/>
    </xf>
    <xf numFmtId="0" fontId="41" fillId="2" borderId="0" xfId="2" applyFont="1" applyFill="1" applyBorder="1" applyAlignment="1">
      <alignment horizontal="left" vertical="center" indent="9"/>
    </xf>
    <xf numFmtId="0" fontId="41" fillId="2" borderId="12" xfId="2" applyFont="1" applyFill="1" applyBorder="1" applyAlignment="1">
      <alignment horizontal="left" vertical="center" indent="12"/>
    </xf>
    <xf numFmtId="0" fontId="41" fillId="2" borderId="0" xfId="2" applyFont="1" applyFill="1" applyBorder="1" applyAlignment="1">
      <alignment horizontal="left" vertical="center" indent="12"/>
    </xf>
    <xf numFmtId="0" fontId="0" fillId="2" borderId="5" xfId="0" applyFont="1" applyFill="1" applyBorder="1" applyAlignment="1">
      <alignment horizontal="center" vertical="center" wrapText="1"/>
    </xf>
    <xf numFmtId="0" fontId="0" fillId="2" borderId="6" xfId="0" applyFont="1" applyFill="1" applyBorder="1" applyAlignment="1">
      <alignment horizontal="center" vertical="center" wrapText="1"/>
    </xf>
    <xf numFmtId="0" fontId="0" fillId="0" borderId="5" xfId="0" applyFont="1" applyBorder="1" applyAlignment="1">
      <alignment horizontal="left" vertical="center" indent="1"/>
    </xf>
    <xf numFmtId="0" fontId="0" fillId="0" borderId="6" xfId="0" applyFont="1" applyBorder="1" applyAlignment="1">
      <alignment horizontal="left" vertical="center" indent="1"/>
    </xf>
    <xf numFmtId="0" fontId="0" fillId="0" borderId="0" xfId="0" applyFont="1" applyBorder="1" applyAlignment="1">
      <alignment horizontal="left" vertical="center" indent="1"/>
    </xf>
    <xf numFmtId="0" fontId="0" fillId="0" borderId="7" xfId="0" applyFont="1" applyBorder="1" applyAlignment="1">
      <alignment horizontal="left" vertical="center" indent="1"/>
    </xf>
    <xf numFmtId="0" fontId="0" fillId="0" borderId="1" xfId="0" applyFont="1" applyBorder="1" applyAlignment="1">
      <alignment horizontal="left" vertical="center" indent="1"/>
    </xf>
    <xf numFmtId="0" fontId="0" fillId="0" borderId="8" xfId="0" applyFont="1" applyBorder="1" applyAlignment="1">
      <alignment horizontal="left" vertical="center" indent="1"/>
    </xf>
    <xf numFmtId="0" fontId="45" fillId="2" borderId="2" xfId="0" applyFont="1" applyFill="1" applyBorder="1" applyAlignment="1">
      <alignment horizontal="right" vertical="center" wrapText="1" indent="2"/>
    </xf>
    <xf numFmtId="0" fontId="45" fillId="2" borderId="5" xfId="0" applyFont="1" applyFill="1" applyBorder="1" applyAlignment="1">
      <alignment horizontal="right" vertical="center" wrapText="1" indent="2"/>
    </xf>
    <xf numFmtId="0" fontId="45" fillId="2" borderId="6" xfId="0" applyFont="1" applyFill="1" applyBorder="1" applyAlignment="1">
      <alignment horizontal="right" vertical="center" wrapText="1" indent="2"/>
    </xf>
    <xf numFmtId="0" fontId="45" fillId="2" borderId="2" xfId="0" applyFont="1" applyFill="1" applyBorder="1" applyAlignment="1">
      <alignment horizontal="right" vertical="center" wrapText="1" indent="1"/>
    </xf>
    <xf numFmtId="0" fontId="45" fillId="2" borderId="5" xfId="0" applyFont="1" applyFill="1" applyBorder="1" applyAlignment="1">
      <alignment horizontal="right" vertical="center" wrapText="1" indent="1"/>
    </xf>
    <xf numFmtId="0" fontId="45" fillId="2" borderId="6" xfId="0" applyFont="1" applyFill="1" applyBorder="1" applyAlignment="1">
      <alignment horizontal="right" vertical="center" wrapText="1" indent="1"/>
    </xf>
    <xf numFmtId="0" fontId="0" fillId="2" borderId="3" xfId="0" applyFont="1" applyFill="1" applyBorder="1" applyAlignment="1">
      <alignment horizontal="left" vertical="center" indent="2"/>
    </xf>
    <xf numFmtId="0" fontId="0" fillId="2" borderId="0" xfId="0" applyFont="1" applyFill="1" applyBorder="1" applyAlignment="1">
      <alignment horizontal="left" vertical="center" indent="2"/>
    </xf>
    <xf numFmtId="165" fontId="0" fillId="2" borderId="3" xfId="0" applyNumberFormat="1" applyFont="1" applyFill="1" applyBorder="1" applyAlignment="1">
      <alignment horizontal="left" vertical="center" indent="2"/>
    </xf>
    <xf numFmtId="165" fontId="0" fillId="2" borderId="0" xfId="0" applyNumberFormat="1" applyFont="1" applyFill="1" applyBorder="1" applyAlignment="1">
      <alignment horizontal="left" vertical="center" indent="2"/>
    </xf>
    <xf numFmtId="0" fontId="0" fillId="2" borderId="4" xfId="0" applyFont="1" applyFill="1" applyBorder="1" applyAlignment="1">
      <alignment horizontal="left" vertical="center" indent="2"/>
    </xf>
    <xf numFmtId="0" fontId="0" fillId="2" borderId="1" xfId="0" applyFont="1" applyFill="1" applyBorder="1" applyAlignment="1">
      <alignment horizontal="left" vertical="center" indent="2"/>
    </xf>
    <xf numFmtId="0" fontId="0" fillId="0" borderId="2" xfId="0" applyFont="1" applyFill="1" applyBorder="1" applyAlignment="1">
      <alignment horizontal="right" vertical="center" indent="3"/>
    </xf>
    <xf numFmtId="0" fontId="0" fillId="0" borderId="5" xfId="0" applyFont="1" applyFill="1" applyBorder="1" applyAlignment="1">
      <alignment horizontal="right" vertical="center" indent="3"/>
    </xf>
    <xf numFmtId="0" fontId="0" fillId="0" borderId="4" xfId="0" applyFont="1" applyFill="1" applyBorder="1" applyAlignment="1">
      <alignment horizontal="right" vertical="center" indent="3"/>
    </xf>
    <xf numFmtId="0" fontId="0" fillId="0" borderId="1" xfId="0" applyFont="1" applyFill="1" applyBorder="1" applyAlignment="1">
      <alignment horizontal="right" vertical="center" indent="3"/>
    </xf>
    <xf numFmtId="0" fontId="0" fillId="0" borderId="3" xfId="0" applyFont="1" applyFill="1" applyBorder="1" applyAlignment="1">
      <alignment horizontal="right" vertical="center" indent="3"/>
    </xf>
    <xf numFmtId="0" fontId="0" fillId="0" borderId="0" xfId="0" applyFont="1" applyFill="1" applyBorder="1" applyAlignment="1">
      <alignment horizontal="right" vertical="center" indent="3"/>
    </xf>
  </cellXfs>
  <cellStyles count="4">
    <cellStyle name="Hyperlink" xfId="3" builtinId="8"/>
    <cellStyle name="Normal" xfId="0" builtinId="0"/>
    <cellStyle name="Normal 2" xfId="1" xr:uid="{00000000-0005-0000-0000-000002000000}"/>
    <cellStyle name="Normal 3" xfId="2" xr:uid="{00000000-0005-0000-0000-000003000000}"/>
  </cellStyles>
  <dxfs count="0"/>
  <tableStyles count="0" defaultTableStyle="TableStyleMedium2" defaultPivotStyle="PivotStyleLight16"/>
  <colors>
    <mruColors>
      <color rgb="FF005696"/>
      <color rgb="FFEEEEEE"/>
      <color rgb="FFFBFBFB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emf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3" Type="http://schemas.openxmlformats.org/officeDocument/2006/relationships/image" Target="../media/image12.png"/><Relationship Id="rId7" Type="http://schemas.openxmlformats.org/officeDocument/2006/relationships/image" Target="../media/image26.png"/><Relationship Id="rId12" Type="http://schemas.openxmlformats.org/officeDocument/2006/relationships/image" Target="../media/image31.png"/><Relationship Id="rId2" Type="http://schemas.openxmlformats.org/officeDocument/2006/relationships/image" Target="../media/image11.png"/><Relationship Id="rId1" Type="http://schemas.openxmlformats.org/officeDocument/2006/relationships/image" Target="../media/image13.png"/><Relationship Id="rId6" Type="http://schemas.openxmlformats.org/officeDocument/2006/relationships/image" Target="../media/image25.png"/><Relationship Id="rId11" Type="http://schemas.openxmlformats.org/officeDocument/2006/relationships/image" Target="../media/image30.png"/><Relationship Id="rId5" Type="http://schemas.openxmlformats.org/officeDocument/2006/relationships/image" Target="../media/image24.pn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342899</xdr:colOff>
      <xdr:row>47</xdr:row>
      <xdr:rowOff>95250</xdr:rowOff>
    </xdr:from>
    <xdr:to>
      <xdr:col>10</xdr:col>
      <xdr:colOff>518582</xdr:colOff>
      <xdr:row>52</xdr:row>
      <xdr:rowOff>133350</xdr:rowOff>
    </xdr:to>
    <xdr:pic>
      <xdr:nvPicPr>
        <xdr:cNvPr id="68" name="Picture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24699" y="9334500"/>
          <a:ext cx="1871133" cy="99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114300</xdr:colOff>
      <xdr:row>17</xdr:row>
      <xdr:rowOff>66675</xdr:rowOff>
    </xdr:from>
    <xdr:to>
      <xdr:col>4</xdr:col>
      <xdr:colOff>795906</xdr:colOff>
      <xdr:row>43</xdr:row>
      <xdr:rowOff>0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114300" y="3467100"/>
          <a:ext cx="4072506" cy="4886325"/>
          <a:chOff x="114300" y="2838450"/>
          <a:chExt cx="4072506" cy="4910236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300" y="2838450"/>
            <a:ext cx="1993385" cy="850225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300" y="3762375"/>
            <a:ext cx="4072506" cy="543001"/>
          </a:xfrm>
          <a:prstGeom prst="rect">
            <a:avLst/>
          </a:prstGeom>
          <a:ln>
            <a:solidFill>
              <a:schemeClr val="bg1">
                <a:lumMod val="50000"/>
              </a:schemeClr>
            </a:solidFill>
          </a:ln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300" y="4381501"/>
            <a:ext cx="1421805" cy="828791"/>
          </a:xfrm>
          <a:prstGeom prst="rect">
            <a:avLst/>
          </a:prstGeom>
          <a:ln>
            <a:solidFill>
              <a:schemeClr val="bg1">
                <a:lumMod val="50000"/>
              </a:schemeClr>
            </a:solidFill>
          </a:ln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300" y="5705475"/>
            <a:ext cx="1736174" cy="785922"/>
          </a:xfrm>
          <a:prstGeom prst="rect">
            <a:avLst/>
          </a:prstGeom>
          <a:ln>
            <a:solidFill>
              <a:schemeClr val="bg1">
                <a:lumMod val="50000"/>
              </a:schemeClr>
            </a:solidFill>
          </a:ln>
        </xdr:spPr>
      </xdr:pic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00275" y="5705475"/>
            <a:ext cx="1057423" cy="578725"/>
          </a:xfrm>
          <a:prstGeom prst="rect">
            <a:avLst/>
          </a:prstGeom>
          <a:ln>
            <a:solidFill>
              <a:schemeClr val="bg1">
                <a:lumMod val="50000"/>
              </a:schemeClr>
            </a:solidFill>
          </a:ln>
        </xdr:spPr>
      </xdr:pic>
      <xdr:pic>
        <xdr:nvPicPr>
          <xdr:cNvPr id="15" name="Pictur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300" y="7048501"/>
            <a:ext cx="1800476" cy="700185"/>
          </a:xfrm>
          <a:prstGeom prst="rect">
            <a:avLst/>
          </a:prstGeom>
          <a:ln>
            <a:solidFill>
              <a:schemeClr val="bg1">
                <a:lumMod val="50000"/>
              </a:schemeClr>
            </a:solidFill>
          </a:ln>
        </xdr:spPr>
      </xdr:pic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00275" y="7048501"/>
            <a:ext cx="907383" cy="600159"/>
          </a:xfrm>
          <a:prstGeom prst="rect">
            <a:avLst/>
          </a:prstGeom>
          <a:ln>
            <a:solidFill>
              <a:schemeClr val="bg1">
                <a:lumMod val="50000"/>
              </a:schemeClr>
            </a:solidFill>
          </a:ln>
        </xdr:spPr>
      </xdr:pic>
    </xdr:grpSp>
    <xdr:clientData/>
  </xdr:twoCellAnchor>
  <xdr:twoCellAnchor>
    <xdr:from>
      <xdr:col>4</xdr:col>
      <xdr:colOff>609600</xdr:colOff>
      <xdr:row>16</xdr:row>
      <xdr:rowOff>66675</xdr:rowOff>
    </xdr:from>
    <xdr:to>
      <xdr:col>10</xdr:col>
      <xdr:colOff>771525</xdr:colOff>
      <xdr:row>40</xdr:row>
      <xdr:rowOff>152399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4000500" y="3276600"/>
          <a:ext cx="5248275" cy="4657724"/>
          <a:chOff x="4000500" y="2724150"/>
          <a:chExt cx="5248275" cy="4657724"/>
        </a:xfrm>
      </xdr:grpSpPr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4086225" y="6267449"/>
            <a:ext cx="5162550" cy="1114425"/>
          </a:xfrm>
          <a:prstGeom prst="rect">
            <a:avLst/>
          </a:prstGeom>
          <a:solidFill>
            <a:srgbClr val="EEEEEE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u="sng">
                <a:latin typeface="+mj-lt"/>
              </a:rPr>
              <a:t>Note</a:t>
            </a:r>
            <a:r>
              <a:rPr lang="en-US" sz="1200">
                <a:latin typeface="+mj-lt"/>
              </a:rPr>
              <a:t>: a Kaplan and a propeller turbine have the same general geometry; however, the blades on a Kaplan turbine are adjustable, facilitating</a:t>
            </a:r>
            <a:r>
              <a:rPr lang="en-US" sz="1200" baseline="0">
                <a:latin typeface="+mj-lt"/>
              </a:rPr>
              <a:t> a high efficiency over a larger operating range (i.e., wider range of flow).  Due to the adjustability of Kaplan blades, the equations for calculating angles to flow </a:t>
            </a:r>
            <a:br>
              <a:rPr lang="en-US" sz="1200" baseline="0">
                <a:latin typeface="+mj-lt"/>
              </a:rPr>
            </a:br>
            <a:r>
              <a:rPr lang="en-US" sz="1200" baseline="0">
                <a:latin typeface="+mj-lt"/>
              </a:rPr>
              <a:t>(</a:t>
            </a:r>
            <a:r>
              <a:rPr lang="en-US" sz="1200" baseline="0">
                <a:latin typeface="Symbol" panose="05050102010706020507" pitchFamily="18" charset="2"/>
              </a:rPr>
              <a:t>a</a:t>
            </a:r>
            <a:r>
              <a:rPr lang="en-US" sz="1200" baseline="0">
                <a:latin typeface="+mj-lt"/>
              </a:rPr>
              <a:t> and </a:t>
            </a:r>
            <a:r>
              <a:rPr lang="en-US" sz="1200" baseline="0">
                <a:latin typeface="Symbol" panose="05050102010706020507" pitchFamily="18" charset="2"/>
              </a:rPr>
              <a:t>b</a:t>
            </a:r>
            <a:r>
              <a:rPr lang="en-US" sz="1200" baseline="0">
                <a:latin typeface="+mj-lt"/>
              </a:rPr>
              <a:t>) in the two turbine types are different (as shown to the left).</a:t>
            </a:r>
            <a:endParaRPr lang="en-US" sz="1200">
              <a:latin typeface="+mj-lt"/>
            </a:endParaRPr>
          </a:p>
        </xdr:txBody>
      </xdr:sp>
      <xdr:grpSp>
        <xdr:nvGrpSpPr>
          <xdr:cNvPr id="20" name="Group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GrpSpPr/>
        </xdr:nvGrpSpPr>
        <xdr:grpSpPr>
          <a:xfrm>
            <a:off x="4000500" y="2724150"/>
            <a:ext cx="5243014" cy="3572566"/>
            <a:chOff x="3838575" y="2647950"/>
            <a:chExt cx="5243014" cy="3572566"/>
          </a:xfrm>
        </xdr:grpSpPr>
        <xdr:pic>
          <xdr:nvPicPr>
            <xdr:cNvPr id="5" name="Picture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838575" y="2647950"/>
              <a:ext cx="5243014" cy="3572566"/>
            </a:xfrm>
            <a:prstGeom prst="rect">
              <a:avLst/>
            </a:prstGeom>
          </xdr:spPr>
        </xdr:pic>
        <xdr:sp macro="" textlink="">
          <xdr:nvSpPr>
            <xdr:cNvPr id="19" name="Rectangle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/>
          </xdr:nvSpPr>
          <xdr:spPr>
            <a:xfrm>
              <a:off x="8753475" y="5667375"/>
              <a:ext cx="247650" cy="257175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11</xdr:row>
          <xdr:rowOff>142875</xdr:rowOff>
        </xdr:from>
        <xdr:to>
          <xdr:col>10</xdr:col>
          <xdr:colOff>638175</xdr:colOff>
          <xdr:row>13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Method     .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238124</xdr:colOff>
      <xdr:row>65</xdr:row>
      <xdr:rowOff>57153</xdr:rowOff>
    </xdr:from>
    <xdr:ext cx="8829675" cy="781048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38124" y="13249278"/>
          <a:ext cx="8829675" cy="781048"/>
        </a:xfrm>
        <a:prstGeom prst="rect">
          <a:avLst/>
        </a:prstGeom>
        <a:solidFill>
          <a:srgbClr val="EEEEEE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 b="0" u="sng">
              <a:latin typeface="Arial" panose="020B0604020202020204" pitchFamily="34" charset="0"/>
              <a:cs typeface="Arial" panose="020B0604020202020204" pitchFamily="34" charset="0"/>
            </a:rPr>
            <a:t>Note</a:t>
          </a:r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: Archived</a:t>
          </a:r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 runs collect simulation results and route data for storage in a new tab (i.e., worksheet).  Archived tabs are named in the format:   </a:t>
          </a:r>
          <a:r>
            <a:rPr lang="en-US" sz="1100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.N[# of fish] L[mean length] S[survival %].   </a:t>
          </a:r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These archives remove all formulae and store the results as values.  Users may add plots, filters, conditional formatting and other data tools to the archived tabs.   Exporting archives to a new file (i.e., workbook) saves only the archived tabs; VBA code is not saved with the exported archives (note: Archived runs are saved with the *.XLSX extension).</a:t>
          </a:r>
        </a:p>
      </xdr:txBody>
    </xdr:sp>
    <xdr:clientData/>
  </xdr:oneCellAnchor>
  <xdr:twoCellAnchor editAs="oneCell">
    <xdr:from>
      <xdr:col>3</xdr:col>
      <xdr:colOff>501650</xdr:colOff>
      <xdr:row>44</xdr:row>
      <xdr:rowOff>288642</xdr:rowOff>
    </xdr:from>
    <xdr:to>
      <xdr:col>7</xdr:col>
      <xdr:colOff>530225</xdr:colOff>
      <xdr:row>56</xdr:row>
      <xdr:rowOff>142874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4825" y="8832567"/>
          <a:ext cx="3419475" cy="22640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818883</xdr:colOff>
      <xdr:row>49</xdr:row>
      <xdr:rowOff>132828</xdr:rowOff>
    </xdr:from>
    <xdr:to>
      <xdr:col>7</xdr:col>
      <xdr:colOff>239285</xdr:colOff>
      <xdr:row>51</xdr:row>
      <xdr:rowOff>59057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5905233" y="9753078"/>
          <a:ext cx="268127" cy="307229"/>
        </a:xfrm>
        <a:prstGeom prst="rect">
          <a:avLst/>
        </a:prstGeom>
      </xdr:spPr>
    </xdr:pic>
    <xdr:clientData/>
  </xdr:twoCellAnchor>
  <xdr:twoCellAnchor>
    <xdr:from>
      <xdr:col>9</xdr:col>
      <xdr:colOff>466726</xdr:colOff>
      <xdr:row>45</xdr:row>
      <xdr:rowOff>110004</xdr:rowOff>
    </xdr:from>
    <xdr:to>
      <xdr:col>9</xdr:col>
      <xdr:colOff>623807</xdr:colOff>
      <xdr:row>46</xdr:row>
      <xdr:rowOff>99493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8096251" y="8968254"/>
          <a:ext cx="157081" cy="179989"/>
        </a:xfrm>
        <a:prstGeom prst="rect">
          <a:avLst/>
        </a:prstGeom>
      </xdr:spPr>
    </xdr:pic>
    <xdr:clientData/>
  </xdr:twoCellAnchor>
  <xdr:twoCellAnchor>
    <xdr:from>
      <xdr:col>8</xdr:col>
      <xdr:colOff>190500</xdr:colOff>
      <xdr:row>46</xdr:row>
      <xdr:rowOff>143344</xdr:rowOff>
    </xdr:from>
    <xdr:to>
      <xdr:col>8</xdr:col>
      <xdr:colOff>347581</xdr:colOff>
      <xdr:row>47</xdr:row>
      <xdr:rowOff>132833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6972300" y="9192094"/>
          <a:ext cx="157081" cy="179989"/>
        </a:xfrm>
        <a:prstGeom prst="rect">
          <a:avLst/>
        </a:prstGeom>
      </xdr:spPr>
    </xdr:pic>
    <xdr:clientData/>
  </xdr:twoCellAnchor>
  <xdr:twoCellAnchor>
    <xdr:from>
      <xdr:col>9</xdr:col>
      <xdr:colOff>819884</xdr:colOff>
      <xdr:row>45</xdr:row>
      <xdr:rowOff>57151</xdr:rowOff>
    </xdr:from>
    <xdr:to>
      <xdr:col>10</xdr:col>
      <xdr:colOff>146725</xdr:colOff>
      <xdr:row>46</xdr:row>
      <xdr:rowOff>66675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pSpPr/>
      </xdr:nvGrpSpPr>
      <xdr:grpSpPr>
        <a:xfrm>
          <a:off x="8449409" y="8915401"/>
          <a:ext cx="174566" cy="200024"/>
          <a:chOff x="6042036" y="93490"/>
          <a:chExt cx="400546" cy="458960"/>
        </a:xfrm>
      </xdr:grpSpPr>
      <xdr:pic>
        <xdr:nvPicPr>
          <xdr:cNvPr id="39" name="Picture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42036" y="93490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40" name="Picture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62664" y="142874"/>
            <a:ext cx="364536" cy="357380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7</xdr:col>
      <xdr:colOff>846687</xdr:colOff>
      <xdr:row>48</xdr:row>
      <xdr:rowOff>19051</xdr:rowOff>
    </xdr:from>
    <xdr:to>
      <xdr:col>8</xdr:col>
      <xdr:colOff>190154</xdr:colOff>
      <xdr:row>49</xdr:row>
      <xdr:rowOff>47625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pSpPr/>
      </xdr:nvGrpSpPr>
      <xdr:grpSpPr>
        <a:xfrm>
          <a:off x="6780762" y="9448801"/>
          <a:ext cx="191192" cy="219074"/>
          <a:chOff x="6042036" y="93490"/>
          <a:chExt cx="400546" cy="458960"/>
        </a:xfrm>
      </xdr:grpSpPr>
      <xdr:pic>
        <xdr:nvPicPr>
          <xdr:cNvPr id="44" name="Picture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42036" y="93490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45" name="Picture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62664" y="142874"/>
            <a:ext cx="364536" cy="357380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3</xdr:col>
      <xdr:colOff>204140</xdr:colOff>
      <xdr:row>53</xdr:row>
      <xdr:rowOff>161925</xdr:rowOff>
    </xdr:from>
    <xdr:to>
      <xdr:col>3</xdr:col>
      <xdr:colOff>604686</xdr:colOff>
      <xdr:row>56</xdr:row>
      <xdr:rowOff>49385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2747315" y="10544175"/>
          <a:ext cx="400546" cy="458960"/>
        </a:xfrm>
        <a:prstGeom prst="rect">
          <a:avLst/>
        </a:prstGeom>
      </xdr:spPr>
    </xdr:pic>
    <xdr:clientData/>
  </xdr:twoCellAnchor>
  <xdr:twoCellAnchor>
    <xdr:from>
      <xdr:col>3</xdr:col>
      <xdr:colOff>665712</xdr:colOff>
      <xdr:row>53</xdr:row>
      <xdr:rowOff>66676</xdr:rowOff>
    </xdr:from>
    <xdr:to>
      <xdr:col>4</xdr:col>
      <xdr:colOff>9179</xdr:colOff>
      <xdr:row>54</xdr:row>
      <xdr:rowOff>95250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3208887" y="10448926"/>
          <a:ext cx="191192" cy="219074"/>
          <a:chOff x="6042036" y="93490"/>
          <a:chExt cx="400546" cy="458960"/>
        </a:xfrm>
      </xdr:grpSpPr>
      <xdr:pic>
        <xdr:nvPicPr>
          <xdr:cNvPr id="52" name="Picture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42036" y="93490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53" name="Picture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62664" y="142874"/>
            <a:ext cx="364536" cy="357380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9</xdr:col>
      <xdr:colOff>56112</xdr:colOff>
      <xdr:row>45</xdr:row>
      <xdr:rowOff>104776</xdr:rowOff>
    </xdr:from>
    <xdr:to>
      <xdr:col>9</xdr:col>
      <xdr:colOff>247304</xdr:colOff>
      <xdr:row>46</xdr:row>
      <xdr:rowOff>133350</xdr:rowOff>
    </xdr:to>
    <xdr:grpSp>
      <xdr:nvGrpSpPr>
        <xdr:cNvPr id="58" name="Group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GrpSpPr/>
      </xdr:nvGrpSpPr>
      <xdr:grpSpPr>
        <a:xfrm>
          <a:off x="7685637" y="8963026"/>
          <a:ext cx="191192" cy="219074"/>
          <a:chOff x="6042036" y="93490"/>
          <a:chExt cx="400546" cy="458960"/>
        </a:xfrm>
      </xdr:grpSpPr>
      <xdr:pic>
        <xdr:nvPicPr>
          <xdr:cNvPr id="59" name="Picture 5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42036" y="93490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60" name="Picture 59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62664" y="142874"/>
            <a:ext cx="364536" cy="357380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8</xdr:col>
      <xdr:colOff>638177</xdr:colOff>
      <xdr:row>46</xdr:row>
      <xdr:rowOff>81432</xdr:rowOff>
    </xdr:from>
    <xdr:to>
      <xdr:col>8</xdr:col>
      <xdr:colOff>795258</xdr:colOff>
      <xdr:row>47</xdr:row>
      <xdr:rowOff>70921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7419977" y="9130182"/>
          <a:ext cx="157081" cy="179989"/>
        </a:xfrm>
        <a:prstGeom prst="rect">
          <a:avLst/>
        </a:prstGeom>
      </xdr:spPr>
    </xdr:pic>
    <xdr:clientData/>
  </xdr:twoCellAnchor>
  <xdr:twoCellAnchor>
    <xdr:from>
      <xdr:col>1</xdr:col>
      <xdr:colOff>457201</xdr:colOff>
      <xdr:row>55</xdr:row>
      <xdr:rowOff>119530</xdr:rowOff>
    </xdr:from>
    <xdr:to>
      <xdr:col>1</xdr:col>
      <xdr:colOff>614282</xdr:colOff>
      <xdr:row>56</xdr:row>
      <xdr:rowOff>109019</xdr:rowOff>
    </xdr:to>
    <xdr:pic>
      <xdr:nvPicPr>
        <xdr:cNvPr id="81" name="Picture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1304926" y="10882780"/>
          <a:ext cx="157081" cy="179989"/>
        </a:xfrm>
        <a:prstGeom prst="rect">
          <a:avLst/>
        </a:prstGeom>
      </xdr:spPr>
    </xdr:pic>
    <xdr:clientData/>
  </xdr:twoCellAnchor>
  <xdr:twoCellAnchor>
    <xdr:from>
      <xdr:col>7</xdr:col>
      <xdr:colOff>26294</xdr:colOff>
      <xdr:row>51</xdr:row>
      <xdr:rowOff>123831</xdr:rowOff>
    </xdr:from>
    <xdr:to>
      <xdr:col>7</xdr:col>
      <xdr:colOff>239856</xdr:colOff>
      <xdr:row>52</xdr:row>
      <xdr:rowOff>178038</xdr:rowOff>
    </xdr:to>
    <xdr:pic>
      <xdr:nvPicPr>
        <xdr:cNvPr id="85" name="Picture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5960369" y="10125081"/>
          <a:ext cx="213562" cy="244707"/>
        </a:xfrm>
        <a:prstGeom prst="rect">
          <a:avLst/>
        </a:prstGeom>
      </xdr:spPr>
    </xdr:pic>
    <xdr:clientData/>
  </xdr:twoCellAnchor>
  <xdr:twoCellAnchor>
    <xdr:from>
      <xdr:col>0</xdr:col>
      <xdr:colOff>684762</xdr:colOff>
      <xdr:row>55</xdr:row>
      <xdr:rowOff>123826</xdr:rowOff>
    </xdr:from>
    <xdr:to>
      <xdr:col>1</xdr:col>
      <xdr:colOff>28229</xdr:colOff>
      <xdr:row>56</xdr:row>
      <xdr:rowOff>152400</xdr:rowOff>
    </xdr:to>
    <xdr:grpSp>
      <xdr:nvGrpSpPr>
        <xdr:cNvPr id="86" name="Group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GrpSpPr/>
      </xdr:nvGrpSpPr>
      <xdr:grpSpPr>
        <a:xfrm>
          <a:off x="684762" y="10887076"/>
          <a:ext cx="191192" cy="219074"/>
          <a:chOff x="6042036" y="93490"/>
          <a:chExt cx="400546" cy="458960"/>
        </a:xfrm>
      </xdr:grpSpPr>
      <xdr:pic>
        <xdr:nvPicPr>
          <xdr:cNvPr id="87" name="Picture 86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42036" y="93490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88" name="Picture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62664" y="142874"/>
            <a:ext cx="364536" cy="357380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2</xdr:col>
      <xdr:colOff>722862</xdr:colOff>
      <xdr:row>54</xdr:row>
      <xdr:rowOff>85726</xdr:rowOff>
    </xdr:from>
    <xdr:to>
      <xdr:col>3</xdr:col>
      <xdr:colOff>66329</xdr:colOff>
      <xdr:row>55</xdr:row>
      <xdr:rowOff>114300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GrpSpPr/>
      </xdr:nvGrpSpPr>
      <xdr:grpSpPr>
        <a:xfrm>
          <a:off x="2418312" y="10658476"/>
          <a:ext cx="191192" cy="219074"/>
          <a:chOff x="6042036" y="93490"/>
          <a:chExt cx="400546" cy="458960"/>
        </a:xfrm>
      </xdr:grpSpPr>
      <xdr:pic>
        <xdr:nvPicPr>
          <xdr:cNvPr id="94" name="Picture 93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42036" y="93490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95" name="Picture 94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62664" y="142874"/>
            <a:ext cx="364536" cy="357380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1</xdr:col>
      <xdr:colOff>790575</xdr:colOff>
      <xdr:row>54</xdr:row>
      <xdr:rowOff>167155</xdr:rowOff>
    </xdr:from>
    <xdr:to>
      <xdr:col>2</xdr:col>
      <xdr:colOff>99931</xdr:colOff>
      <xdr:row>55</xdr:row>
      <xdr:rowOff>156644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1638300" y="10739905"/>
          <a:ext cx="157081" cy="179989"/>
        </a:xfrm>
        <a:prstGeom prst="rect">
          <a:avLst/>
        </a:prstGeom>
      </xdr:spPr>
    </xdr:pic>
    <xdr:clientData/>
  </xdr:twoCellAnchor>
  <xdr:twoCellAnchor>
    <xdr:from>
      <xdr:col>2</xdr:col>
      <xdr:colOff>397770</xdr:colOff>
      <xdr:row>55</xdr:row>
      <xdr:rowOff>28582</xdr:rowOff>
    </xdr:from>
    <xdr:to>
      <xdr:col>2</xdr:col>
      <xdr:colOff>611332</xdr:colOff>
      <xdr:row>56</xdr:row>
      <xdr:rowOff>82789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2093220" y="10791832"/>
          <a:ext cx="213562" cy="244707"/>
        </a:xfrm>
        <a:prstGeom prst="rect">
          <a:avLst/>
        </a:prstGeom>
      </xdr:spPr>
    </xdr:pic>
    <xdr:clientData/>
  </xdr:twoCellAnchor>
  <xdr:twoCellAnchor>
    <xdr:from>
      <xdr:col>0</xdr:col>
      <xdr:colOff>314325</xdr:colOff>
      <xdr:row>55</xdr:row>
      <xdr:rowOff>133819</xdr:rowOff>
    </xdr:from>
    <xdr:to>
      <xdr:col>0</xdr:col>
      <xdr:colOff>471406</xdr:colOff>
      <xdr:row>56</xdr:row>
      <xdr:rowOff>123308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314325" y="10897069"/>
          <a:ext cx="157081" cy="179989"/>
        </a:xfrm>
        <a:prstGeom prst="rect">
          <a:avLst/>
        </a:prstGeom>
      </xdr:spPr>
    </xdr:pic>
    <xdr:clientData/>
  </xdr:twoCellAnchor>
  <xdr:twoCellAnchor>
    <xdr:from>
      <xdr:col>4</xdr:col>
      <xdr:colOff>76201</xdr:colOff>
      <xdr:row>52</xdr:row>
      <xdr:rowOff>62378</xdr:rowOff>
    </xdr:from>
    <xdr:to>
      <xdr:col>4</xdr:col>
      <xdr:colOff>233282</xdr:colOff>
      <xdr:row>53</xdr:row>
      <xdr:rowOff>51867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3467101" y="10254128"/>
          <a:ext cx="157081" cy="179989"/>
        </a:xfrm>
        <a:prstGeom prst="rect">
          <a:avLst/>
        </a:prstGeom>
      </xdr:spPr>
    </xdr:pic>
    <xdr:clientData/>
  </xdr:twoCellAnchor>
  <xdr:twoCellAnchor>
    <xdr:from>
      <xdr:col>7</xdr:col>
      <xdr:colOff>676275</xdr:colOff>
      <xdr:row>52</xdr:row>
      <xdr:rowOff>85726</xdr:rowOff>
    </xdr:from>
    <xdr:to>
      <xdr:col>11</xdr:col>
      <xdr:colOff>19050</xdr:colOff>
      <xdr:row>55</xdr:row>
      <xdr:rowOff>161926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 txBox="1"/>
      </xdr:nvSpPr>
      <xdr:spPr>
        <a:xfrm>
          <a:off x="6610350" y="10277476"/>
          <a:ext cx="2733675" cy="647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u="none">
              <a:latin typeface="+mj-lt"/>
            </a:rPr>
            <a:t>Fish length, or total length, is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straight-line measure </a:t>
          </a:r>
          <a:r>
            <a:rPr lang="en-US" sz="1100" u="none">
              <a:latin typeface="+mj-lt"/>
            </a:rPr>
            <a:t>from the tip of the snout to the tip of the longer lobe of the caudal fin. </a:t>
          </a:r>
          <a:endParaRPr lang="en-US" sz="1100" u="none" baseline="0">
            <a:latin typeface="+mj-lt"/>
          </a:endParaRPr>
        </a:p>
      </xdr:txBody>
    </xdr:sp>
    <xdr:clientData/>
  </xdr:twoCellAnchor>
  <xdr:twoCellAnchor>
    <xdr:from>
      <xdr:col>7</xdr:col>
      <xdr:colOff>523609</xdr:colOff>
      <xdr:row>48</xdr:row>
      <xdr:rowOff>132829</xdr:rowOff>
    </xdr:from>
    <xdr:to>
      <xdr:col>7</xdr:col>
      <xdr:colOff>791736</xdr:colOff>
      <xdr:row>50</xdr:row>
      <xdr:rowOff>59058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6457684" y="9562579"/>
          <a:ext cx="268127" cy="307229"/>
        </a:xfrm>
        <a:prstGeom prst="rect">
          <a:avLst/>
        </a:prstGeom>
      </xdr:spPr>
    </xdr:pic>
    <xdr:clientData/>
  </xdr:twoCellAnchor>
  <xdr:twoCellAnchor>
    <xdr:from>
      <xdr:col>5</xdr:col>
      <xdr:colOff>742950</xdr:colOff>
      <xdr:row>45</xdr:row>
      <xdr:rowOff>104776</xdr:rowOff>
    </xdr:from>
    <xdr:to>
      <xdr:col>6</xdr:col>
      <xdr:colOff>781051</xdr:colOff>
      <xdr:row>47</xdr:row>
      <xdr:rowOff>104775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 txBox="1"/>
      </xdr:nvSpPr>
      <xdr:spPr>
        <a:xfrm>
          <a:off x="4981575" y="8963026"/>
          <a:ext cx="885826" cy="3809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  <a:t>Normally</a:t>
          </a:r>
          <a:b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</a:br>
          <a: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  <a:t>Distributed</a:t>
          </a:r>
          <a:endParaRPr lang="en-US" sz="900" b="1" u="none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247650</xdr:colOff>
      <xdr:row>45</xdr:row>
      <xdr:rowOff>95251</xdr:rowOff>
    </xdr:from>
    <xdr:to>
      <xdr:col>5</xdr:col>
      <xdr:colOff>57150</xdr:colOff>
      <xdr:row>47</xdr:row>
      <xdr:rowOff>114301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3638550" y="8953501"/>
          <a:ext cx="657225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  <a:t>Fish</a:t>
          </a:r>
          <a:b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</a:br>
          <a: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  <a:t>Length</a:t>
          </a:r>
          <a:b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</a:br>
          <a:endParaRPr lang="en-US" sz="900" b="1" u="none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38100</xdr:colOff>
      <xdr:row>45</xdr:row>
      <xdr:rowOff>38101</xdr:rowOff>
    </xdr:from>
    <xdr:to>
      <xdr:col>4</xdr:col>
      <xdr:colOff>190500</xdr:colOff>
      <xdr:row>55</xdr:row>
      <xdr:rowOff>152400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38100" y="8896351"/>
          <a:ext cx="3543300" cy="20192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lnSpc>
              <a:spcPct val="110000"/>
            </a:lnSpc>
          </a:pPr>
          <a:r>
            <a:rPr lang="en-US" sz="1300" u="none" baseline="0">
              <a:latin typeface="+mn-lt"/>
            </a:rPr>
            <a:t>Populations up to 10,000 fish may be set for each</a:t>
          </a:r>
        </a:p>
        <a:p>
          <a:pPr>
            <a:lnSpc>
              <a:spcPct val="110000"/>
            </a:lnSpc>
          </a:pPr>
          <a:r>
            <a:rPr lang="en-US" sz="1300" u="none" baseline="0">
              <a:latin typeface="+mn-lt"/>
            </a:rPr>
            <a:t>simulation (i.e., run).  Lengths of fish in the simulated population are normally distributed and defined by a user-specified mean length and standard deviation.  The randomly generated length of each fish in the simulation is reported </a:t>
          </a:r>
        </a:p>
        <a:p>
          <a:pPr>
            <a:lnSpc>
              <a:spcPct val="110000"/>
            </a:lnSpc>
          </a:pPr>
          <a:r>
            <a:rPr lang="en-US" sz="1300" u="none" baseline="0">
              <a:latin typeface="+mn-lt"/>
            </a:rPr>
            <a:t>in column B (column 2) on the </a:t>
          </a:r>
        </a:p>
        <a:p>
          <a:pPr>
            <a:lnSpc>
              <a:spcPct val="110000"/>
            </a:lnSpc>
          </a:pPr>
          <a:r>
            <a:rPr lang="en-US" sz="1300" b="1" u="none" baseline="0">
              <a:latin typeface="+mn-lt"/>
            </a:rPr>
            <a:t>Simulation</a:t>
          </a:r>
          <a:r>
            <a:rPr lang="en-US" sz="1300" u="none" baseline="0">
              <a:latin typeface="+mn-lt"/>
            </a:rPr>
            <a:t> tab.</a:t>
          </a:r>
        </a:p>
      </xdr:txBody>
    </xdr:sp>
    <xdr:clientData/>
  </xdr:twoCellAnchor>
  <xdr:twoCellAnchor>
    <xdr:from>
      <xdr:col>10</xdr:col>
      <xdr:colOff>409576</xdr:colOff>
      <xdr:row>45</xdr:row>
      <xdr:rowOff>62379</xdr:rowOff>
    </xdr:from>
    <xdr:to>
      <xdr:col>10</xdr:col>
      <xdr:colOff>566657</xdr:colOff>
      <xdr:row>46</xdr:row>
      <xdr:rowOff>51868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8886826" y="8920629"/>
          <a:ext cx="157081" cy="1799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9</xdr:row>
          <xdr:rowOff>142875</xdr:rowOff>
        </xdr:from>
        <xdr:to>
          <xdr:col>10</xdr:col>
          <xdr:colOff>638175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About TBSA     .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390525</xdr:colOff>
      <xdr:row>10</xdr:row>
      <xdr:rowOff>19048</xdr:rowOff>
    </xdr:from>
    <xdr:to>
      <xdr:col>10</xdr:col>
      <xdr:colOff>590550</xdr:colOff>
      <xdr:row>11</xdr:row>
      <xdr:rowOff>28573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67775" y="1962148"/>
          <a:ext cx="200025" cy="200025"/>
        </a:xfrm>
        <a:prstGeom prst="rect">
          <a:avLst/>
        </a:prstGeom>
      </xdr:spPr>
    </xdr:pic>
    <xdr:clientData/>
  </xdr:twoCellAnchor>
  <xdr:twoCellAnchor editAs="oneCell">
    <xdr:from>
      <xdr:col>10</xdr:col>
      <xdr:colOff>400050</xdr:colOff>
      <xdr:row>12</xdr:row>
      <xdr:rowOff>9524</xdr:rowOff>
    </xdr:from>
    <xdr:to>
      <xdr:col>10</xdr:col>
      <xdr:colOff>581025</xdr:colOff>
      <xdr:row>12</xdr:row>
      <xdr:rowOff>190499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0" y="2333624"/>
          <a:ext cx="180975" cy="1809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72900</xdr:colOff>
      <xdr:row>3</xdr:row>
      <xdr:rowOff>17474</xdr:rowOff>
    </xdr:from>
    <xdr:to>
      <xdr:col>1</xdr:col>
      <xdr:colOff>739589</xdr:colOff>
      <xdr:row>5</xdr:row>
      <xdr:rowOff>73516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720" y="637707"/>
          <a:ext cx="666689" cy="665199"/>
        </a:xfrm>
        <a:prstGeom prst="rect">
          <a:avLst/>
        </a:prstGeom>
      </xdr:spPr>
    </xdr:pic>
    <xdr:clientData/>
  </xdr:twoCellAnchor>
  <xdr:twoCellAnchor editAs="oneCell">
    <xdr:from>
      <xdr:col>4</xdr:col>
      <xdr:colOff>184457</xdr:colOff>
      <xdr:row>3</xdr:row>
      <xdr:rowOff>128231</xdr:rowOff>
    </xdr:from>
    <xdr:to>
      <xdr:col>5</xdr:col>
      <xdr:colOff>156883</xdr:colOff>
      <xdr:row>5</xdr:row>
      <xdr:rowOff>102111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7771" y="748464"/>
          <a:ext cx="758792" cy="583037"/>
        </a:xfrm>
        <a:prstGeom prst="rect">
          <a:avLst/>
        </a:prstGeom>
      </xdr:spPr>
    </xdr:pic>
    <xdr:clientData/>
  </xdr:twoCellAnchor>
  <xdr:twoCellAnchor editAs="oneCell">
    <xdr:from>
      <xdr:col>17</xdr:col>
      <xdr:colOff>100465</xdr:colOff>
      <xdr:row>3</xdr:row>
      <xdr:rowOff>89385</xdr:rowOff>
    </xdr:from>
    <xdr:to>
      <xdr:col>17</xdr:col>
      <xdr:colOff>498403</xdr:colOff>
      <xdr:row>4</xdr:row>
      <xdr:rowOff>106820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46541" y="709618"/>
          <a:ext cx="397938" cy="394004"/>
        </a:xfrm>
        <a:prstGeom prst="rect">
          <a:avLst/>
        </a:prstGeom>
      </xdr:spPr>
    </xdr:pic>
    <xdr:clientData/>
  </xdr:twoCellAnchor>
  <xdr:twoCellAnchor editAs="oneCell">
    <xdr:from>
      <xdr:col>0</xdr:col>
      <xdr:colOff>156362</xdr:colOff>
      <xdr:row>3</xdr:row>
      <xdr:rowOff>134600</xdr:rowOff>
    </xdr:from>
    <xdr:to>
      <xdr:col>0</xdr:col>
      <xdr:colOff>723379</xdr:colOff>
      <xdr:row>5</xdr:row>
      <xdr:rowOff>96499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362" y="754833"/>
          <a:ext cx="567017" cy="571056"/>
        </a:xfrm>
        <a:prstGeom prst="rect">
          <a:avLst/>
        </a:prstGeom>
      </xdr:spPr>
    </xdr:pic>
    <xdr:clientData/>
  </xdr:twoCellAnchor>
  <xdr:twoCellAnchor>
    <xdr:from>
      <xdr:col>0</xdr:col>
      <xdr:colOff>369275</xdr:colOff>
      <xdr:row>3</xdr:row>
      <xdr:rowOff>213041</xdr:rowOff>
    </xdr:from>
    <xdr:to>
      <xdr:col>0</xdr:col>
      <xdr:colOff>503745</xdr:colOff>
      <xdr:row>3</xdr:row>
      <xdr:rowOff>325100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9275" y="833274"/>
          <a:ext cx="134470" cy="112059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402893</xdr:colOff>
      <xdr:row>4</xdr:row>
      <xdr:rowOff>123395</xdr:rowOff>
    </xdr:from>
    <xdr:to>
      <xdr:col>0</xdr:col>
      <xdr:colOff>481334</xdr:colOff>
      <xdr:row>4</xdr:row>
      <xdr:rowOff>201836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02893" y="1120197"/>
          <a:ext cx="78441" cy="78441"/>
        </a:xfrm>
        <a:prstGeom prst="ellipse">
          <a:avLst/>
        </a:prstGeom>
        <a:solidFill>
          <a:srgbClr val="EEEEE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457200</xdr:colOff>
          <xdr:row>0</xdr:row>
          <xdr:rowOff>104775</xdr:rowOff>
        </xdr:from>
        <xdr:to>
          <xdr:col>17</xdr:col>
          <xdr:colOff>1123950</xdr:colOff>
          <xdr:row>2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  CLEAR EXISTING</a:t>
              </a:r>
            </a:p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  ROUTE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0</xdr:row>
          <xdr:rowOff>104775</xdr:rowOff>
        </xdr:from>
        <xdr:to>
          <xdr:col>14</xdr:col>
          <xdr:colOff>209550</xdr:colOff>
          <xdr:row>2</xdr:row>
          <xdr:rowOff>114300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   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IMPORT</a:t>
              </a:r>
            </a:p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   EXAMPLE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401498</xdr:colOff>
      <xdr:row>0</xdr:row>
      <xdr:rowOff>170562</xdr:rowOff>
    </xdr:from>
    <xdr:to>
      <xdr:col>13</xdr:col>
      <xdr:colOff>8897</xdr:colOff>
      <xdr:row>2</xdr:row>
      <xdr:rowOff>46843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5742" y="170562"/>
          <a:ext cx="393765" cy="308229"/>
        </a:xfrm>
        <a:prstGeom prst="rect">
          <a:avLst/>
        </a:prstGeom>
      </xdr:spPr>
    </xdr:pic>
    <xdr:clientData/>
  </xdr:twoCellAnchor>
  <xdr:twoCellAnchor editAs="oneCell">
    <xdr:from>
      <xdr:col>16</xdr:col>
      <xdr:colOff>569359</xdr:colOff>
      <xdr:row>0</xdr:row>
      <xdr:rowOff>187378</xdr:rowOff>
    </xdr:from>
    <xdr:to>
      <xdr:col>17</xdr:col>
      <xdr:colOff>70267</xdr:colOff>
      <xdr:row>2</xdr:row>
      <xdr:rowOff>29510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5548" y="187378"/>
          <a:ext cx="281645" cy="279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390525</xdr:colOff>
          <xdr:row>0</xdr:row>
          <xdr:rowOff>104775</xdr:rowOff>
        </xdr:from>
        <xdr:to>
          <xdr:col>16</xdr:col>
          <xdr:colOff>276225</xdr:colOff>
          <xdr:row>2</xdr:row>
          <xdr:rowOff>114300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TURBINE</a:t>
              </a:r>
            </a:p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 CHARACTERISTICS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454098</xdr:colOff>
      <xdr:row>0</xdr:row>
      <xdr:rowOff>132908</xdr:rowOff>
    </xdr:from>
    <xdr:to>
      <xdr:col>15</xdr:col>
      <xdr:colOff>41815</xdr:colOff>
      <xdr:row>2</xdr:row>
      <xdr:rowOff>76273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41075" y="132908"/>
          <a:ext cx="374083" cy="3753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2</xdr:row>
          <xdr:rowOff>171450</xdr:rowOff>
        </xdr:from>
        <xdr:to>
          <xdr:col>8</xdr:col>
          <xdr:colOff>600075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  <a:endPara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SIMULATION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3</xdr:row>
          <xdr:rowOff>0</xdr:rowOff>
        </xdr:from>
        <xdr:to>
          <xdr:col>15</xdr:col>
          <xdr:colOff>552450</xdr:colOff>
          <xdr:row>4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ARCHIVE</a:t>
              </a:r>
              <a:endParaRPr lang="en-US" sz="8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171450</xdr:rowOff>
        </xdr:from>
        <xdr:to>
          <xdr:col>1</xdr:col>
          <xdr:colOff>552450</xdr:colOff>
          <xdr:row>4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  <a:endParaRPr lang="en-US" sz="8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4</xdr:row>
          <xdr:rowOff>171450</xdr:rowOff>
        </xdr:from>
        <xdr:to>
          <xdr:col>15</xdr:col>
          <xdr:colOff>552450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  <a:endParaRPr lang="en-US" sz="8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ARCHIVES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4</xdr:row>
          <xdr:rowOff>161925</xdr:rowOff>
        </xdr:from>
        <xdr:to>
          <xdr:col>1</xdr:col>
          <xdr:colOff>552450</xdr:colOff>
          <xdr:row>7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  <a:endParaRPr lang="en-US" sz="8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ARCHIVES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261009</xdr:colOff>
      <xdr:row>3</xdr:row>
      <xdr:rowOff>12528</xdr:rowOff>
    </xdr:from>
    <xdr:to>
      <xdr:col>3</xdr:col>
      <xdr:colOff>200026</xdr:colOff>
      <xdr:row>3</xdr:row>
      <xdr:rowOff>352425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1689759" y="641178"/>
          <a:ext cx="653392" cy="339897"/>
          <a:chOff x="1499258" y="526877"/>
          <a:chExt cx="852337" cy="528119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73460" flipH="1">
            <a:off x="1951049" y="526877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73460" flipH="1">
            <a:off x="1737116" y="745431"/>
            <a:ext cx="268127" cy="307229"/>
          </a:xfrm>
          <a:prstGeom prst="rect">
            <a:avLst/>
          </a:prstGeom>
          <a:ln>
            <a:noFill/>
          </a:ln>
        </xdr:spPr>
      </xdr:pic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73460" flipH="1">
            <a:off x="1649378" y="584034"/>
            <a:ext cx="213562" cy="244707"/>
          </a:xfrm>
          <a:prstGeom prst="rect">
            <a:avLst/>
          </a:prstGeom>
          <a:ln>
            <a:noFill/>
          </a:ln>
        </xdr:spPr>
      </xdr:pic>
      <xdr:pic>
        <xdr:nvPicPr>
          <xdr:cNvPr id="21" name="Picture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73460" flipH="1">
            <a:off x="1518308" y="875007"/>
            <a:ext cx="157081" cy="179989"/>
          </a:xfrm>
          <a:prstGeom prst="rect">
            <a:avLst/>
          </a:prstGeom>
          <a:ln>
            <a:noFill/>
          </a:ln>
        </xdr:spPr>
      </xdr:pic>
      <xdr:pic>
        <xdr:nvPicPr>
          <xdr:cNvPr id="22" name="Picture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73460" flipH="1">
            <a:off x="1499258" y="717845"/>
            <a:ext cx="157081" cy="17998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9</xdr:col>
      <xdr:colOff>285017</xdr:colOff>
      <xdr:row>3</xdr:row>
      <xdr:rowOff>47625</xdr:rowOff>
    </xdr:from>
    <xdr:to>
      <xdr:col>10</xdr:col>
      <xdr:colOff>390526</xdr:colOff>
      <xdr:row>3</xdr:row>
      <xdr:rowOff>368625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6714392" y="676275"/>
          <a:ext cx="819884" cy="321000"/>
          <a:chOff x="6514366" y="619124"/>
          <a:chExt cx="905609" cy="354563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962775" y="619124"/>
            <a:ext cx="457200" cy="354563"/>
          </a:xfrm>
          <a:prstGeom prst="rect">
            <a:avLst/>
          </a:prstGeom>
        </xdr:spPr>
      </xdr:pic>
      <xdr:grpSp>
        <xdr:nvGrpSpPr>
          <xdr:cNvPr id="5" name="Group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GrpSpPr/>
        </xdr:nvGrpSpPr>
        <xdr:grpSpPr>
          <a:xfrm>
            <a:off x="6741928" y="657225"/>
            <a:ext cx="191192" cy="219074"/>
            <a:chOff x="6042036" y="93490"/>
            <a:chExt cx="400546" cy="458960"/>
          </a:xfrm>
        </xdr:grpSpPr>
        <xdr:pic>
          <xdr:nvPicPr>
            <xdr:cNvPr id="15" name="Picture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6042036" y="93490"/>
              <a:ext cx="400546" cy="458960"/>
            </a:xfrm>
            <a:prstGeom prst="rect">
              <a:avLst/>
            </a:prstGeom>
            <a:ln>
              <a:noFill/>
            </a:ln>
          </xdr:spPr>
        </xdr:pic>
        <xdr:pic>
          <xdr:nvPicPr>
            <xdr:cNvPr id="18" name="Picture 17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6062664" y="142874"/>
              <a:ext cx="364536" cy="357380"/>
            </a:xfrm>
            <a:prstGeom prst="rect">
              <a:avLst/>
            </a:prstGeom>
            <a:ln>
              <a:noFill/>
            </a:ln>
          </xdr:spPr>
        </xdr:pic>
      </xdr:grpSp>
      <xdr:grpSp>
        <xdr:nvGrpSpPr>
          <xdr:cNvPr id="24" name="Group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GrpSpPr/>
        </xdr:nvGrpSpPr>
        <xdr:grpSpPr>
          <a:xfrm>
            <a:off x="6591300" y="742950"/>
            <a:ext cx="174566" cy="200024"/>
            <a:chOff x="6042036" y="93490"/>
            <a:chExt cx="400546" cy="458960"/>
          </a:xfrm>
        </xdr:grpSpPr>
        <xdr:pic>
          <xdr:nvPicPr>
            <xdr:cNvPr id="25" name="Picture 24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6042036" y="93490"/>
              <a:ext cx="400546" cy="458960"/>
            </a:xfrm>
            <a:prstGeom prst="rect">
              <a:avLst/>
            </a:prstGeom>
            <a:ln>
              <a:noFill/>
            </a:ln>
          </xdr:spPr>
        </xdr:pic>
        <xdr:pic>
          <xdr:nvPicPr>
            <xdr:cNvPr id="26" name="Picture 25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6062664" y="142874"/>
              <a:ext cx="364536" cy="357380"/>
            </a:xfrm>
            <a:prstGeom prst="rect">
              <a:avLst/>
            </a:prstGeom>
            <a:ln>
              <a:noFill/>
            </a:ln>
          </xdr:spPr>
        </xdr:pic>
      </xdr:grpSp>
      <xdr:grpSp>
        <xdr:nvGrpSpPr>
          <xdr:cNvPr id="27" name="Group 26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GrpSpPr/>
        </xdr:nvGrpSpPr>
        <xdr:grpSpPr>
          <a:xfrm>
            <a:off x="6514366" y="657224"/>
            <a:ext cx="133003" cy="152399"/>
            <a:chOff x="6042036" y="93490"/>
            <a:chExt cx="400546" cy="458960"/>
          </a:xfrm>
        </xdr:grpSpPr>
        <xdr:pic>
          <xdr:nvPicPr>
            <xdr:cNvPr id="28" name="Pictur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6042036" y="93490"/>
              <a:ext cx="400546" cy="458960"/>
            </a:xfrm>
            <a:prstGeom prst="rect">
              <a:avLst/>
            </a:prstGeom>
            <a:ln>
              <a:noFill/>
            </a:ln>
          </xdr:spPr>
        </xdr:pic>
        <xdr:pic>
          <xdr:nvPicPr>
            <xdr:cNvPr id="29" name="Pictur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6062664" y="142874"/>
              <a:ext cx="364536" cy="357380"/>
            </a:xfrm>
            <a:prstGeom prst="rect">
              <a:avLst/>
            </a:prstGeom>
            <a:ln>
              <a:noFill/>
            </a:ln>
          </xdr:spPr>
        </xdr:pic>
      </xdr:grpSp>
    </xdr:grpSp>
    <xdr:clientData/>
  </xdr:twoCellAnchor>
  <xdr:twoCellAnchor editAs="oneCell">
    <xdr:from>
      <xdr:col>13</xdr:col>
      <xdr:colOff>457200</xdr:colOff>
      <xdr:row>6</xdr:row>
      <xdr:rowOff>28575</xdr:rowOff>
    </xdr:from>
    <xdr:to>
      <xdr:col>13</xdr:col>
      <xdr:colOff>666724</xdr:colOff>
      <xdr:row>6</xdr:row>
      <xdr:rowOff>190480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744075" y="1409700"/>
          <a:ext cx="209524" cy="161905"/>
        </a:xfrm>
        <a:prstGeom prst="rect">
          <a:avLst/>
        </a:prstGeom>
      </xdr:spPr>
    </xdr:pic>
    <xdr:clientData/>
  </xdr:twoCellAnchor>
  <xdr:twoCellAnchor editAs="oneCell">
    <xdr:from>
      <xdr:col>13</xdr:col>
      <xdr:colOff>457200</xdr:colOff>
      <xdr:row>5</xdr:row>
      <xdr:rowOff>19050</xdr:rowOff>
    </xdr:from>
    <xdr:to>
      <xdr:col>13</xdr:col>
      <xdr:colOff>666724</xdr:colOff>
      <xdr:row>6</xdr:row>
      <xdr:rowOff>9502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744075" y="1209675"/>
          <a:ext cx="209524" cy="180952"/>
        </a:xfrm>
        <a:prstGeom prst="rect">
          <a:avLst/>
        </a:prstGeom>
      </xdr:spPr>
    </xdr:pic>
    <xdr:clientData/>
  </xdr:twoCellAnchor>
  <xdr:twoCellAnchor editAs="oneCell">
    <xdr:from>
      <xdr:col>13</xdr:col>
      <xdr:colOff>457200</xdr:colOff>
      <xdr:row>4</xdr:row>
      <xdr:rowOff>47625</xdr:rowOff>
    </xdr:from>
    <xdr:to>
      <xdr:col>13</xdr:col>
      <xdr:colOff>657200</xdr:colOff>
      <xdr:row>4</xdr:row>
      <xdr:rowOff>228577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744075" y="1009650"/>
          <a:ext cx="200000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200026</xdr:colOff>
      <xdr:row>5</xdr:row>
      <xdr:rowOff>73024</xdr:rowOff>
    </xdr:from>
    <xdr:to>
      <xdr:col>0</xdr:col>
      <xdr:colOff>333375</xdr:colOff>
      <xdr:row>6</xdr:row>
      <xdr:rowOff>38098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6" y="1263649"/>
          <a:ext cx="133349" cy="155574"/>
        </a:xfrm>
        <a:prstGeom prst="rect">
          <a:avLst/>
        </a:prstGeom>
      </xdr:spPr>
    </xdr:pic>
    <xdr:clientData/>
  </xdr:twoCellAnchor>
  <xdr:twoCellAnchor editAs="oneCell">
    <xdr:from>
      <xdr:col>0</xdr:col>
      <xdr:colOff>180976</xdr:colOff>
      <xdr:row>3</xdr:row>
      <xdr:rowOff>114301</xdr:rowOff>
    </xdr:from>
    <xdr:to>
      <xdr:col>0</xdr:col>
      <xdr:colOff>381000</xdr:colOff>
      <xdr:row>3</xdr:row>
      <xdr:rowOff>314325</xdr:rowOff>
    </xdr:to>
    <xdr:pic>
      <xdr:nvPicPr>
        <xdr:cNvPr id="1032" name="Picture 1031">
          <a:extLst>
            <a:ext uri="{FF2B5EF4-FFF2-40B4-BE49-F238E27FC236}">
              <a16:creationId xmlns:a16="http://schemas.microsoft.com/office/drawing/2014/main" id="{00000000-0008-0000-02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6" y="695326"/>
          <a:ext cx="200024" cy="200024"/>
        </a:xfrm>
        <a:prstGeom prst="rect">
          <a:avLst/>
        </a:prstGeom>
      </xdr:spPr>
    </xdr:pic>
    <xdr:clientData/>
  </xdr:twoCellAnchor>
  <xdr:twoCellAnchor editAs="oneCell">
    <xdr:from>
      <xdr:col>7</xdr:col>
      <xdr:colOff>619125</xdr:colOff>
      <xdr:row>5</xdr:row>
      <xdr:rowOff>57150</xdr:rowOff>
    </xdr:from>
    <xdr:to>
      <xdr:col>8</xdr:col>
      <xdr:colOff>133350</xdr:colOff>
      <xdr:row>6</xdr:row>
      <xdr:rowOff>95250</xdr:rowOff>
    </xdr:to>
    <xdr:pic>
      <xdr:nvPicPr>
        <xdr:cNvPr id="1038" name="Picture 1037">
          <a:extLst>
            <a:ext uri="{FF2B5EF4-FFF2-40B4-BE49-F238E27FC236}">
              <a16:creationId xmlns:a16="http://schemas.microsoft.com/office/drawing/2014/main" id="{00000000-0008-0000-02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50" y="1247775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14</xdr:col>
      <xdr:colOff>142875</xdr:colOff>
      <xdr:row>5</xdr:row>
      <xdr:rowOff>28575</xdr:rowOff>
    </xdr:from>
    <xdr:to>
      <xdr:col>14</xdr:col>
      <xdr:colOff>390525</xdr:colOff>
      <xdr:row>6</xdr:row>
      <xdr:rowOff>85725</xdr:rowOff>
    </xdr:to>
    <xdr:pic>
      <xdr:nvPicPr>
        <xdr:cNvPr id="1042" name="Picture 1041">
          <a:extLst>
            <a:ext uri="{FF2B5EF4-FFF2-40B4-BE49-F238E27FC236}">
              <a16:creationId xmlns:a16="http://schemas.microsoft.com/office/drawing/2014/main" id="{00000000-0008-0000-02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V="1">
          <a:off x="10144125" y="1219200"/>
          <a:ext cx="247650" cy="247650"/>
        </a:xfrm>
        <a:prstGeom prst="rect">
          <a:avLst/>
        </a:prstGeom>
      </xdr:spPr>
    </xdr:pic>
    <xdr:clientData/>
  </xdr:twoCellAnchor>
  <xdr:twoCellAnchor editAs="oneCell">
    <xdr:from>
      <xdr:col>14</xdr:col>
      <xdr:colOff>180975</xdr:colOff>
      <xdr:row>3</xdr:row>
      <xdr:rowOff>152400</xdr:rowOff>
    </xdr:from>
    <xdr:to>
      <xdr:col>14</xdr:col>
      <xdr:colOff>352425</xdr:colOff>
      <xdr:row>3</xdr:row>
      <xdr:rowOff>323850</xdr:rowOff>
    </xdr:to>
    <xdr:pic>
      <xdr:nvPicPr>
        <xdr:cNvPr id="1046" name="Picture 1045">
          <a:extLst>
            <a:ext uri="{FF2B5EF4-FFF2-40B4-BE49-F238E27FC236}">
              <a16:creationId xmlns:a16="http://schemas.microsoft.com/office/drawing/2014/main" id="{00000000-0008-0000-02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82225" y="733425"/>
          <a:ext cx="171450" cy="1714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osti.gov/biblio/563213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2060"/>
  </sheetPr>
  <dimension ref="A1:L115"/>
  <sheetViews>
    <sheetView showGridLines="0" tabSelected="1" zoomScaleNormal="100" workbookViewId="0">
      <selection activeCell="A3" sqref="A3"/>
    </sheetView>
  </sheetViews>
  <sheetFormatPr defaultColWidth="12.7109375" defaultRowHeight="15"/>
  <cols>
    <col min="1" max="11" width="12.7109375" style="25"/>
    <col min="12" max="12" width="2.7109375" style="25" customWidth="1"/>
    <col min="13" max="16384" width="12.7109375" style="25"/>
  </cols>
  <sheetData>
    <row r="1" spans="1:12" ht="24.95" customHeight="1">
      <c r="A1" s="170" t="s">
        <v>6</v>
      </c>
      <c r="B1" s="75"/>
      <c r="C1" s="75"/>
      <c r="D1" s="75"/>
      <c r="E1" s="75"/>
      <c r="F1" s="45"/>
      <c r="G1" s="75"/>
      <c r="H1" s="75"/>
      <c r="I1" s="75"/>
      <c r="J1" s="75"/>
      <c r="K1" s="76"/>
      <c r="L1" s="77"/>
    </row>
    <row r="2" spans="1:12" ht="14.25" customHeight="1">
      <c r="A2" s="171" t="s">
        <v>178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78"/>
    </row>
    <row r="3" spans="1:12" ht="14.25" customHeight="1">
      <c r="A3" s="79"/>
      <c r="B3" s="32"/>
      <c r="C3" s="32"/>
      <c r="D3" s="32"/>
      <c r="E3" s="32"/>
      <c r="F3" s="32"/>
      <c r="G3" s="32"/>
      <c r="H3" s="32"/>
      <c r="I3" s="32"/>
      <c r="J3" s="32"/>
      <c r="K3" s="32"/>
      <c r="L3" s="78"/>
    </row>
    <row r="4" spans="1:12" ht="14.25" customHeight="1">
      <c r="A4" s="80" t="s">
        <v>143</v>
      </c>
      <c r="B4" s="32"/>
      <c r="C4" s="32"/>
      <c r="D4" s="169"/>
      <c r="E4" s="32"/>
      <c r="F4" s="32"/>
      <c r="G4" s="32"/>
      <c r="H4" s="32"/>
      <c r="I4" s="32"/>
      <c r="J4" s="32"/>
      <c r="K4" s="32"/>
      <c r="L4" s="78"/>
    </row>
    <row r="5" spans="1:12" ht="14.25" customHeight="1">
      <c r="A5" s="80" t="s">
        <v>83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78"/>
    </row>
    <row r="6" spans="1:12" ht="14.25" customHeight="1">
      <c r="A6" s="80" t="s">
        <v>43</v>
      </c>
      <c r="B6" s="32"/>
      <c r="C6" s="32"/>
      <c r="D6" s="32"/>
      <c r="E6" s="32"/>
      <c r="F6" s="32"/>
      <c r="G6" s="32"/>
      <c r="H6" s="32"/>
      <c r="I6" s="32"/>
      <c r="J6" s="32"/>
      <c r="K6" s="32"/>
      <c r="L6" s="78"/>
    </row>
    <row r="7" spans="1:12" ht="14.25" customHeight="1">
      <c r="A7" s="80" t="s">
        <v>42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78"/>
    </row>
    <row r="8" spans="1:12" ht="14.25" customHeight="1">
      <c r="A8" s="80" t="s">
        <v>119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78"/>
    </row>
    <row r="9" spans="1:12" ht="14.25" customHeight="1">
      <c r="A9" s="80" t="s">
        <v>84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78"/>
    </row>
    <row r="10" spans="1:12" ht="14.25" customHeight="1">
      <c r="A10" s="80" t="s">
        <v>45</v>
      </c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78"/>
    </row>
    <row r="11" spans="1:12">
      <c r="A11" s="80" t="s">
        <v>44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78"/>
    </row>
    <row r="12" spans="1:12">
      <c r="A12" s="8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78"/>
    </row>
    <row r="13" spans="1:12">
      <c r="A13" s="80" t="s">
        <v>142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78"/>
    </row>
    <row r="14" spans="1:12">
      <c r="A14" s="80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78"/>
    </row>
    <row r="15" spans="1:12" s="34" customFormat="1" ht="24.95" customHeight="1">
      <c r="A15" s="82" t="s">
        <v>114</v>
      </c>
      <c r="B15" s="35"/>
      <c r="C15" s="35"/>
      <c r="D15" s="35"/>
      <c r="E15" s="35"/>
      <c r="F15" s="35"/>
      <c r="G15" s="35"/>
      <c r="H15" s="35"/>
      <c r="I15" s="35"/>
      <c r="J15" s="35"/>
      <c r="K15" s="36"/>
      <c r="L15" s="83"/>
    </row>
    <row r="16" spans="1:12">
      <c r="A16" s="80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78"/>
    </row>
    <row r="17" spans="1:12">
      <c r="A17" s="84" t="s">
        <v>49</v>
      </c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78"/>
    </row>
    <row r="18" spans="1:12">
      <c r="A18" s="81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78"/>
    </row>
    <row r="19" spans="1:12">
      <c r="A19" s="81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78"/>
    </row>
    <row r="20" spans="1:12">
      <c r="A20" s="81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78"/>
    </row>
    <row r="21" spans="1:12">
      <c r="A21" s="81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78"/>
    </row>
    <row r="22" spans="1:12">
      <c r="A22" s="81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78"/>
    </row>
    <row r="23" spans="1:12">
      <c r="A23" s="81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78"/>
    </row>
    <row r="24" spans="1:12">
      <c r="A24" s="81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78"/>
    </row>
    <row r="25" spans="1:12">
      <c r="A25" s="81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78"/>
    </row>
    <row r="26" spans="1:12">
      <c r="A26" s="81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78"/>
    </row>
    <row r="27" spans="1:12">
      <c r="A27" s="81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78"/>
    </row>
    <row r="28" spans="1:12">
      <c r="A28" s="81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78"/>
    </row>
    <row r="29" spans="1:12">
      <c r="A29" s="81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78"/>
    </row>
    <row r="30" spans="1:12">
      <c r="A30" s="81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78"/>
    </row>
    <row r="31" spans="1:12">
      <c r="A31" s="81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78"/>
    </row>
    <row r="32" spans="1:12">
      <c r="A32" s="84" t="s">
        <v>50</v>
      </c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78"/>
    </row>
    <row r="33" spans="1:12">
      <c r="A33" s="81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78"/>
    </row>
    <row r="34" spans="1:12">
      <c r="A34" s="81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78"/>
    </row>
    <row r="35" spans="1:12">
      <c r="A35" s="81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78"/>
    </row>
    <row r="36" spans="1:12">
      <c r="A36" s="81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78"/>
    </row>
    <row r="37" spans="1:12">
      <c r="A37" s="81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78"/>
    </row>
    <row r="38" spans="1:12">
      <c r="A38" s="81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78"/>
    </row>
    <row r="39" spans="1:12">
      <c r="A39" s="84" t="s">
        <v>51</v>
      </c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78"/>
    </row>
    <row r="40" spans="1:12">
      <c r="A40" s="81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78"/>
    </row>
    <row r="41" spans="1:12">
      <c r="A41" s="81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78"/>
    </row>
    <row r="42" spans="1:12">
      <c r="A42" s="81"/>
      <c r="B42" s="32"/>
      <c r="C42" s="32"/>
      <c r="D42" s="32"/>
      <c r="E42" s="32"/>
      <c r="F42" s="194" t="s">
        <v>70</v>
      </c>
      <c r="G42" s="194"/>
      <c r="H42" s="194"/>
      <c r="I42" s="194"/>
      <c r="J42" s="194"/>
      <c r="K42" s="194"/>
      <c r="L42" s="78"/>
    </row>
    <row r="43" spans="1:12">
      <c r="A43" s="81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78"/>
    </row>
    <row r="44" spans="1:12">
      <c r="A44" s="81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78"/>
    </row>
    <row r="45" spans="1:12" ht="24.95" customHeight="1">
      <c r="A45" s="82" t="s">
        <v>115</v>
      </c>
      <c r="B45" s="35"/>
      <c r="C45" s="35"/>
      <c r="D45" s="35"/>
      <c r="E45" s="35"/>
      <c r="F45" s="35"/>
      <c r="G45" s="35"/>
      <c r="H45" s="35"/>
      <c r="I45" s="35"/>
      <c r="J45" s="35"/>
      <c r="K45" s="36"/>
      <c r="L45" s="78"/>
    </row>
    <row r="46" spans="1:12">
      <c r="A46" s="81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78"/>
    </row>
    <row r="47" spans="1:12">
      <c r="A47" s="81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78"/>
    </row>
    <row r="48" spans="1:12">
      <c r="A48" s="81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78"/>
    </row>
    <row r="49" spans="1:12">
      <c r="A49" s="81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78"/>
    </row>
    <row r="50" spans="1:12">
      <c r="A50" s="81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78"/>
    </row>
    <row r="51" spans="1:12">
      <c r="A51" s="81"/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78"/>
    </row>
    <row r="52" spans="1:12">
      <c r="A52" s="81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78"/>
    </row>
    <row r="53" spans="1:12">
      <c r="A53" s="81"/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78"/>
    </row>
    <row r="54" spans="1:12">
      <c r="A54" s="81"/>
      <c r="B54" s="32"/>
      <c r="C54" s="32"/>
      <c r="D54" s="32"/>
      <c r="E54" s="32"/>
      <c r="F54" s="32"/>
      <c r="G54" s="32"/>
      <c r="H54" s="32"/>
      <c r="I54" s="32"/>
      <c r="J54" s="32"/>
      <c r="K54" s="32"/>
      <c r="L54" s="78"/>
    </row>
    <row r="55" spans="1:12">
      <c r="A55" s="81"/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78"/>
    </row>
    <row r="56" spans="1:12">
      <c r="A56" s="81"/>
      <c r="B56" s="32"/>
      <c r="C56" s="32"/>
      <c r="D56" s="32"/>
      <c r="E56" s="32"/>
      <c r="F56" s="32"/>
      <c r="G56" s="32"/>
      <c r="H56" s="32"/>
      <c r="I56" s="32"/>
      <c r="J56" s="32"/>
      <c r="K56" s="32"/>
      <c r="L56" s="78"/>
    </row>
    <row r="57" spans="1:12">
      <c r="A57" s="81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78"/>
    </row>
    <row r="58" spans="1:12" s="34" customFormat="1" ht="24.95" customHeight="1">
      <c r="A58" s="82" t="s">
        <v>108</v>
      </c>
      <c r="B58" s="35"/>
      <c r="C58" s="35"/>
      <c r="D58" s="35"/>
      <c r="E58" s="35"/>
      <c r="F58" s="35"/>
      <c r="G58" s="35"/>
      <c r="H58" s="35"/>
      <c r="I58" s="35"/>
      <c r="J58" s="35"/>
      <c r="K58" s="36"/>
      <c r="L58" s="83"/>
    </row>
    <row r="59" spans="1:12" s="34" customFormat="1" ht="20.100000000000001" customHeight="1">
      <c r="A59" s="85" t="s">
        <v>117</v>
      </c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83"/>
    </row>
    <row r="60" spans="1:12" s="34" customFormat="1" ht="20.100000000000001" customHeight="1">
      <c r="A60" s="85" t="s">
        <v>109</v>
      </c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83"/>
    </row>
    <row r="61" spans="1:12" s="34" customFormat="1" ht="20.100000000000001" customHeight="1">
      <c r="A61" s="85" t="s">
        <v>118</v>
      </c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83"/>
    </row>
    <row r="62" spans="1:12" s="34" customFormat="1" ht="20.100000000000001" customHeight="1">
      <c r="A62" s="85" t="s">
        <v>110</v>
      </c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83"/>
    </row>
    <row r="63" spans="1:12" s="34" customFormat="1" ht="20.100000000000001" customHeight="1">
      <c r="A63" s="85" t="s">
        <v>111</v>
      </c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83"/>
    </row>
    <row r="64" spans="1:12" s="34" customFormat="1" ht="20.100000000000001" customHeight="1">
      <c r="A64" s="85" t="s">
        <v>112</v>
      </c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83"/>
    </row>
    <row r="65" spans="1:12" s="34" customFormat="1" ht="20.100000000000001" customHeight="1">
      <c r="A65" s="85" t="s">
        <v>113</v>
      </c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83"/>
    </row>
    <row r="66" spans="1:12" ht="16.5">
      <c r="A66" s="86"/>
      <c r="B66" s="32"/>
      <c r="C66" s="32"/>
      <c r="D66" s="32"/>
      <c r="E66" s="32"/>
      <c r="F66" s="32"/>
      <c r="G66" s="32"/>
      <c r="H66" s="32"/>
      <c r="I66" s="32"/>
      <c r="J66" s="32"/>
      <c r="K66" s="32"/>
      <c r="L66" s="78"/>
    </row>
    <row r="67" spans="1:12" ht="16.5">
      <c r="A67" s="86"/>
      <c r="B67" s="32"/>
      <c r="C67" s="32"/>
      <c r="D67" s="32"/>
      <c r="E67" s="32"/>
      <c r="F67" s="32"/>
      <c r="G67" s="32"/>
      <c r="H67" s="32"/>
      <c r="I67" s="32"/>
      <c r="J67" s="32"/>
      <c r="K67" s="32"/>
      <c r="L67" s="78"/>
    </row>
    <row r="68" spans="1:12" ht="16.5">
      <c r="A68" s="86"/>
      <c r="B68" s="32"/>
      <c r="C68" s="32"/>
      <c r="D68" s="32"/>
      <c r="E68" s="32"/>
      <c r="F68" s="32"/>
      <c r="G68" s="32"/>
      <c r="H68" s="32"/>
      <c r="I68" s="32"/>
      <c r="J68" s="32"/>
      <c r="K68" s="32"/>
      <c r="L68" s="78"/>
    </row>
    <row r="69" spans="1:12" ht="16.5">
      <c r="A69" s="86"/>
      <c r="B69" s="32"/>
      <c r="C69" s="32"/>
      <c r="D69" s="32"/>
      <c r="E69" s="32"/>
      <c r="F69" s="32"/>
      <c r="G69" s="32"/>
      <c r="H69" s="32"/>
      <c r="I69" s="32"/>
      <c r="J69" s="32"/>
      <c r="K69" s="32"/>
      <c r="L69" s="78"/>
    </row>
    <row r="70" spans="1:12" ht="16.5">
      <c r="A70" s="86"/>
      <c r="B70" s="32"/>
      <c r="C70" s="32"/>
      <c r="D70" s="32"/>
      <c r="E70" s="32"/>
      <c r="F70" s="32"/>
      <c r="G70" s="32"/>
      <c r="H70" s="32"/>
      <c r="I70" s="32"/>
      <c r="J70" s="32"/>
      <c r="K70" s="32"/>
      <c r="L70" s="78"/>
    </row>
    <row r="71" spans="1:12" ht="16.5">
      <c r="A71" s="103"/>
      <c r="B71" s="101"/>
      <c r="C71" s="101"/>
      <c r="D71" s="101"/>
      <c r="E71" s="101"/>
      <c r="F71" s="101"/>
      <c r="G71" s="101"/>
      <c r="H71" s="101"/>
      <c r="I71" s="101"/>
      <c r="J71" s="101"/>
      <c r="K71" s="101"/>
      <c r="L71" s="102"/>
    </row>
    <row r="72" spans="1:12" s="34" customFormat="1" ht="24.95" customHeight="1">
      <c r="A72" s="104" t="s">
        <v>52</v>
      </c>
      <c r="B72" s="105"/>
      <c r="C72" s="105"/>
      <c r="D72" s="105"/>
      <c r="E72" s="105"/>
      <c r="F72" s="105"/>
      <c r="G72" s="105"/>
      <c r="H72" s="105"/>
      <c r="I72" s="105"/>
      <c r="J72" s="105"/>
      <c r="K72" s="106"/>
      <c r="L72" s="107"/>
    </row>
    <row r="73" spans="1:12" s="26" customFormat="1" ht="16.5">
      <c r="A73" s="87" t="s">
        <v>53</v>
      </c>
      <c r="B73" s="27"/>
      <c r="C73" s="28" t="s">
        <v>54</v>
      </c>
      <c r="D73" s="28" t="s">
        <v>55</v>
      </c>
      <c r="E73" s="27" t="s">
        <v>56</v>
      </c>
      <c r="F73" s="29"/>
      <c r="G73" s="29"/>
      <c r="H73" s="29"/>
      <c r="I73" s="29"/>
      <c r="J73" s="29"/>
      <c r="K73" s="30"/>
      <c r="L73" s="88"/>
    </row>
    <row r="74" spans="1:12" s="26" customFormat="1" ht="16.5" customHeight="1">
      <c r="A74" s="114" t="s">
        <v>99</v>
      </c>
      <c r="B74" s="117"/>
      <c r="C74" s="97" t="s">
        <v>100</v>
      </c>
      <c r="D74" s="90" t="s">
        <v>19</v>
      </c>
      <c r="E74" s="91" t="s">
        <v>98</v>
      </c>
      <c r="F74" s="91"/>
      <c r="G74" s="91"/>
      <c r="H74" s="91"/>
      <c r="I74" s="91"/>
      <c r="J74" s="91"/>
      <c r="K74" s="91"/>
      <c r="L74" s="88"/>
    </row>
    <row r="75" spans="1:12" s="26" customFormat="1" ht="16.5" customHeight="1">
      <c r="A75" s="108" t="s">
        <v>97</v>
      </c>
      <c r="B75" s="115"/>
      <c r="C75" s="96" t="s">
        <v>61</v>
      </c>
      <c r="D75" s="93" t="s">
        <v>19</v>
      </c>
      <c r="E75" s="94" t="s">
        <v>124</v>
      </c>
      <c r="F75" s="94"/>
      <c r="G75" s="94"/>
      <c r="H75" s="94"/>
      <c r="I75" s="94"/>
      <c r="J75" s="94"/>
      <c r="K75" s="94"/>
      <c r="L75" s="88"/>
    </row>
    <row r="76" spans="1:12" s="26" customFormat="1" ht="16.5">
      <c r="A76" s="109" t="s">
        <v>96</v>
      </c>
      <c r="B76" s="116"/>
      <c r="C76" s="95" t="s">
        <v>18</v>
      </c>
      <c r="D76" s="90" t="s">
        <v>19</v>
      </c>
      <c r="E76" s="91" t="s">
        <v>95</v>
      </c>
      <c r="F76" s="91"/>
      <c r="G76" s="91"/>
      <c r="H76" s="91"/>
      <c r="I76" s="91"/>
      <c r="J76" s="91"/>
      <c r="K76" s="91"/>
      <c r="L76" s="88"/>
    </row>
    <row r="77" spans="1:12" s="26" customFormat="1" ht="16.5">
      <c r="A77" s="108" t="s">
        <v>133</v>
      </c>
      <c r="B77" s="115"/>
      <c r="C77" s="92" t="s">
        <v>3</v>
      </c>
      <c r="D77" s="93" t="s">
        <v>10</v>
      </c>
      <c r="E77" s="94" t="s">
        <v>71</v>
      </c>
      <c r="F77" s="94"/>
      <c r="G77" s="94"/>
      <c r="H77" s="94"/>
      <c r="I77" s="94"/>
      <c r="J77" s="94"/>
      <c r="K77" s="94"/>
      <c r="L77" s="88"/>
    </row>
    <row r="78" spans="1:12" s="26" customFormat="1" ht="16.5">
      <c r="A78" s="109" t="s">
        <v>15</v>
      </c>
      <c r="B78" s="116"/>
      <c r="C78" s="89" t="s">
        <v>5</v>
      </c>
      <c r="D78" s="90" t="s">
        <v>13</v>
      </c>
      <c r="E78" s="91" t="s">
        <v>140</v>
      </c>
      <c r="F78" s="91"/>
      <c r="G78" s="91"/>
      <c r="H78" s="91"/>
      <c r="I78" s="91"/>
      <c r="J78" s="91"/>
      <c r="K78" s="91"/>
      <c r="L78" s="88"/>
    </row>
    <row r="79" spans="1:12" s="26" customFormat="1" ht="16.5">
      <c r="A79" s="108" t="s">
        <v>128</v>
      </c>
      <c r="B79" s="115"/>
      <c r="C79" s="22" t="s">
        <v>20</v>
      </c>
      <c r="D79" s="93" t="s">
        <v>13</v>
      </c>
      <c r="E79" s="94" t="s">
        <v>176</v>
      </c>
      <c r="F79" s="94"/>
      <c r="G79" s="94"/>
      <c r="H79" s="94"/>
      <c r="I79" s="94"/>
      <c r="J79" s="94"/>
      <c r="K79" s="94"/>
      <c r="L79" s="88"/>
    </row>
    <row r="80" spans="1:12" s="26" customFormat="1" ht="16.5" customHeight="1">
      <c r="A80" s="109" t="s">
        <v>131</v>
      </c>
      <c r="B80" s="116"/>
      <c r="C80" s="89" t="s">
        <v>60</v>
      </c>
      <c r="D80" s="90" t="s">
        <v>58</v>
      </c>
      <c r="E80" s="91" t="s">
        <v>69</v>
      </c>
      <c r="F80" s="91"/>
      <c r="G80" s="91"/>
      <c r="H80" s="91"/>
      <c r="I80" s="91"/>
      <c r="J80" s="91"/>
      <c r="K80" s="91"/>
      <c r="L80" s="88"/>
    </row>
    <row r="81" spans="1:12" s="26" customFormat="1" ht="16.5" customHeight="1">
      <c r="A81" s="108" t="s">
        <v>92</v>
      </c>
      <c r="B81" s="115"/>
      <c r="C81" s="92" t="s">
        <v>67</v>
      </c>
      <c r="D81" s="93" t="s">
        <v>13</v>
      </c>
      <c r="E81" s="94" t="s">
        <v>94</v>
      </c>
      <c r="F81" s="94"/>
      <c r="G81" s="94"/>
      <c r="H81" s="94"/>
      <c r="I81" s="94"/>
      <c r="J81" s="94"/>
      <c r="K81" s="94"/>
      <c r="L81" s="88"/>
    </row>
    <row r="82" spans="1:12" s="26" customFormat="1" ht="16.5" customHeight="1">
      <c r="A82" s="109" t="s">
        <v>91</v>
      </c>
      <c r="B82" s="116"/>
      <c r="C82" s="89" t="s">
        <v>66</v>
      </c>
      <c r="D82" s="90" t="s">
        <v>13</v>
      </c>
      <c r="E82" s="91" t="s">
        <v>93</v>
      </c>
      <c r="F82" s="91"/>
      <c r="G82" s="91"/>
      <c r="H82" s="91"/>
      <c r="I82" s="91"/>
      <c r="J82" s="91"/>
      <c r="K82" s="91"/>
      <c r="L82" s="88"/>
    </row>
    <row r="83" spans="1:12" s="26" customFormat="1" ht="16.5" customHeight="1">
      <c r="A83" s="111" t="s">
        <v>151</v>
      </c>
      <c r="B83" s="118"/>
      <c r="C83" s="92" t="s">
        <v>64</v>
      </c>
      <c r="D83" s="93" t="s">
        <v>13</v>
      </c>
      <c r="E83" s="94" t="s">
        <v>73</v>
      </c>
      <c r="F83" s="94"/>
      <c r="G83" s="94"/>
      <c r="H83" s="94"/>
      <c r="I83" s="94"/>
      <c r="J83" s="94"/>
      <c r="K83" s="94"/>
      <c r="L83" s="88"/>
    </row>
    <row r="84" spans="1:12" s="26" customFormat="1" ht="16.5">
      <c r="A84" s="109" t="s">
        <v>158</v>
      </c>
      <c r="B84" s="116"/>
      <c r="C84" s="89" t="s">
        <v>5</v>
      </c>
      <c r="D84" s="90" t="s">
        <v>10</v>
      </c>
      <c r="E84" s="91" t="s">
        <v>87</v>
      </c>
      <c r="F84" s="91"/>
      <c r="G84" s="91"/>
      <c r="H84" s="91"/>
      <c r="I84" s="91"/>
      <c r="J84" s="91"/>
      <c r="K84" s="91"/>
      <c r="L84" s="88"/>
    </row>
    <row r="85" spans="1:12" s="26" customFormat="1" ht="18" customHeight="1">
      <c r="A85" s="108" t="s">
        <v>148</v>
      </c>
      <c r="B85" s="115"/>
      <c r="C85" s="92" t="s">
        <v>5</v>
      </c>
      <c r="D85" s="93" t="s">
        <v>9</v>
      </c>
      <c r="E85" s="94" t="s">
        <v>88</v>
      </c>
      <c r="F85" s="94"/>
      <c r="G85" s="94"/>
      <c r="H85" s="94"/>
      <c r="I85" s="94"/>
      <c r="J85" s="94"/>
      <c r="K85" s="94"/>
      <c r="L85" s="88"/>
    </row>
    <row r="86" spans="1:12" s="26" customFormat="1" ht="16.5">
      <c r="A86" s="109" t="s">
        <v>148</v>
      </c>
      <c r="B86" s="116"/>
      <c r="C86" s="89" t="s">
        <v>5</v>
      </c>
      <c r="D86" s="90" t="s">
        <v>8</v>
      </c>
      <c r="E86" s="91" t="s">
        <v>89</v>
      </c>
      <c r="F86" s="91"/>
      <c r="G86" s="91"/>
      <c r="H86" s="91"/>
      <c r="I86" s="91"/>
      <c r="J86" s="91"/>
      <c r="K86" s="91"/>
      <c r="L86" s="88"/>
    </row>
    <row r="87" spans="1:12" s="26" customFormat="1" ht="16.5">
      <c r="A87" s="108" t="s">
        <v>150</v>
      </c>
      <c r="B87" s="115"/>
      <c r="C87" s="92" t="s">
        <v>5</v>
      </c>
      <c r="D87" s="93" t="s">
        <v>13</v>
      </c>
      <c r="E87" s="94" t="s">
        <v>123</v>
      </c>
      <c r="F87" s="94"/>
      <c r="G87" s="94"/>
      <c r="H87" s="94"/>
      <c r="I87" s="94"/>
      <c r="J87" s="94"/>
      <c r="K87" s="94"/>
      <c r="L87" s="88"/>
    </row>
    <row r="88" spans="1:12" s="26" customFormat="1" ht="18" customHeight="1">
      <c r="A88" s="109" t="s">
        <v>101</v>
      </c>
      <c r="B88" s="110"/>
      <c r="C88" s="89" t="s">
        <v>103</v>
      </c>
      <c r="D88" s="90" t="s">
        <v>8</v>
      </c>
      <c r="E88" s="91" t="s">
        <v>120</v>
      </c>
      <c r="F88" s="91"/>
      <c r="G88" s="91"/>
      <c r="H88" s="91"/>
      <c r="I88" s="91"/>
      <c r="J88" s="91"/>
      <c r="K88" s="91"/>
      <c r="L88" s="88"/>
    </row>
    <row r="89" spans="1:12" s="26" customFormat="1" ht="16.5">
      <c r="A89" s="108" t="s">
        <v>159</v>
      </c>
      <c r="B89" s="115"/>
      <c r="C89" s="22" t="s">
        <v>24</v>
      </c>
      <c r="D89" s="93" t="s">
        <v>9</v>
      </c>
      <c r="E89" s="94" t="s">
        <v>86</v>
      </c>
      <c r="F89" s="94"/>
      <c r="G89" s="94"/>
      <c r="H89" s="94"/>
      <c r="I89" s="94"/>
      <c r="J89" s="94"/>
      <c r="K89" s="94"/>
      <c r="L89" s="88"/>
    </row>
    <row r="90" spans="1:12" s="26" customFormat="1" ht="18" customHeight="1">
      <c r="A90" s="109" t="s">
        <v>147</v>
      </c>
      <c r="B90" s="116"/>
      <c r="C90" s="89" t="s">
        <v>5</v>
      </c>
      <c r="D90" s="90" t="s">
        <v>13</v>
      </c>
      <c r="E90" s="91" t="s">
        <v>152</v>
      </c>
      <c r="F90" s="91"/>
      <c r="G90" s="91"/>
      <c r="H90" s="91"/>
      <c r="I90" s="91"/>
      <c r="J90" s="91"/>
      <c r="K90" s="91"/>
      <c r="L90" s="88"/>
    </row>
    <row r="91" spans="1:12" s="26" customFormat="1" ht="18" customHeight="1">
      <c r="A91" s="108" t="s">
        <v>160</v>
      </c>
      <c r="B91" s="115"/>
      <c r="C91" s="92" t="s">
        <v>0</v>
      </c>
      <c r="D91" s="93" t="s">
        <v>8</v>
      </c>
      <c r="E91" s="94" t="s">
        <v>75</v>
      </c>
      <c r="F91" s="94"/>
      <c r="G91" s="94"/>
      <c r="H91" s="94"/>
      <c r="I91" s="94"/>
      <c r="J91" s="94"/>
      <c r="K91" s="94"/>
      <c r="L91" s="88"/>
    </row>
    <row r="92" spans="1:12" s="26" customFormat="1" ht="16.5" customHeight="1">
      <c r="A92" s="109" t="s">
        <v>26</v>
      </c>
      <c r="B92" s="116"/>
      <c r="C92" s="89" t="s">
        <v>65</v>
      </c>
      <c r="D92" s="90" t="s">
        <v>10</v>
      </c>
      <c r="E92" s="91" t="s">
        <v>85</v>
      </c>
      <c r="F92" s="91"/>
      <c r="G92" s="91"/>
      <c r="H92" s="91"/>
      <c r="I92" s="91"/>
      <c r="J92" s="91"/>
      <c r="K92" s="91"/>
      <c r="L92" s="88"/>
    </row>
    <row r="93" spans="1:12" s="26" customFormat="1" ht="18" customHeight="1">
      <c r="A93" s="108" t="s">
        <v>37</v>
      </c>
      <c r="B93" s="115"/>
      <c r="C93" s="92" t="s">
        <v>5</v>
      </c>
      <c r="D93" s="93" t="s">
        <v>13</v>
      </c>
      <c r="E93" s="94" t="s">
        <v>78</v>
      </c>
      <c r="F93" s="94"/>
      <c r="G93" s="94"/>
      <c r="H93" s="94"/>
      <c r="I93" s="94"/>
      <c r="J93" s="94"/>
      <c r="K93" s="94"/>
      <c r="L93" s="88"/>
    </row>
    <row r="94" spans="1:12" s="26" customFormat="1" ht="18" customHeight="1">
      <c r="A94" s="109" t="s">
        <v>102</v>
      </c>
      <c r="B94" s="110"/>
      <c r="C94" s="89" t="s">
        <v>104</v>
      </c>
      <c r="D94" s="90" t="s">
        <v>8</v>
      </c>
      <c r="E94" s="91" t="s">
        <v>106</v>
      </c>
      <c r="F94" s="91"/>
      <c r="G94" s="91"/>
      <c r="H94" s="91"/>
      <c r="I94" s="91"/>
      <c r="J94" s="91"/>
      <c r="K94" s="91"/>
      <c r="L94" s="88"/>
    </row>
    <row r="95" spans="1:12" s="26" customFormat="1" ht="16.5">
      <c r="A95" s="108" t="s">
        <v>14</v>
      </c>
      <c r="B95" s="115"/>
      <c r="C95" s="92" t="s">
        <v>5</v>
      </c>
      <c r="D95" s="93" t="s">
        <v>13</v>
      </c>
      <c r="E95" s="94" t="s">
        <v>76</v>
      </c>
      <c r="F95" s="94"/>
      <c r="G95" s="94"/>
      <c r="H95" s="94"/>
      <c r="I95" s="94"/>
      <c r="J95" s="94"/>
      <c r="K95" s="94"/>
      <c r="L95" s="88"/>
    </row>
    <row r="96" spans="1:12" s="26" customFormat="1" ht="16.5">
      <c r="A96" s="109" t="s">
        <v>11</v>
      </c>
      <c r="B96" s="116"/>
      <c r="C96" s="89" t="s">
        <v>5</v>
      </c>
      <c r="D96" s="90" t="s">
        <v>13</v>
      </c>
      <c r="E96" s="91" t="s">
        <v>121</v>
      </c>
      <c r="F96" s="91"/>
      <c r="G96" s="91"/>
      <c r="H96" s="91"/>
      <c r="I96" s="91"/>
      <c r="J96" s="91"/>
      <c r="K96" s="91"/>
      <c r="L96" s="88"/>
    </row>
    <row r="97" spans="1:12" s="26" customFormat="1" ht="16.5">
      <c r="A97" s="108" t="s">
        <v>12</v>
      </c>
      <c r="B97" s="115"/>
      <c r="C97" s="92" t="s">
        <v>5</v>
      </c>
      <c r="D97" s="93" t="s">
        <v>10</v>
      </c>
      <c r="E97" s="94" t="s">
        <v>122</v>
      </c>
      <c r="F97" s="94"/>
      <c r="G97" s="94"/>
      <c r="H97" s="94"/>
      <c r="I97" s="94"/>
      <c r="J97" s="94"/>
      <c r="K97" s="94"/>
      <c r="L97" s="88"/>
    </row>
    <row r="98" spans="1:12" s="26" customFormat="1" ht="16.5">
      <c r="A98" s="109" t="s">
        <v>38</v>
      </c>
      <c r="B98" s="116"/>
      <c r="C98" s="89" t="s">
        <v>5</v>
      </c>
      <c r="D98" s="90" t="s">
        <v>13</v>
      </c>
      <c r="E98" s="91" t="s">
        <v>77</v>
      </c>
      <c r="F98" s="91"/>
      <c r="G98" s="91"/>
      <c r="H98" s="91"/>
      <c r="I98" s="91"/>
      <c r="J98" s="91"/>
      <c r="K98" s="91"/>
      <c r="L98" s="88"/>
    </row>
    <row r="99" spans="1:12" s="26" customFormat="1" ht="16.5">
      <c r="A99" s="108" t="s">
        <v>157</v>
      </c>
      <c r="B99" s="115"/>
      <c r="C99" s="92" t="s">
        <v>5</v>
      </c>
      <c r="D99" s="93" t="s">
        <v>13</v>
      </c>
      <c r="E99" s="94" t="s">
        <v>74</v>
      </c>
      <c r="F99" s="94"/>
      <c r="G99" s="94"/>
      <c r="H99" s="94"/>
      <c r="I99" s="94"/>
      <c r="J99" s="94"/>
      <c r="K99" s="94"/>
      <c r="L99" s="88"/>
    </row>
    <row r="100" spans="1:12" s="26" customFormat="1" ht="16.5" customHeight="1">
      <c r="A100" s="109" t="s">
        <v>155</v>
      </c>
      <c r="B100" s="116"/>
      <c r="C100" s="89" t="s">
        <v>63</v>
      </c>
      <c r="D100" s="90" t="s">
        <v>8</v>
      </c>
      <c r="E100" s="91" t="s">
        <v>81</v>
      </c>
      <c r="F100" s="91"/>
      <c r="G100" s="91"/>
      <c r="H100" s="91"/>
      <c r="I100" s="91"/>
      <c r="J100" s="91"/>
      <c r="K100" s="91"/>
      <c r="L100" s="88"/>
    </row>
    <row r="101" spans="1:12" s="26" customFormat="1" ht="16.5" customHeight="1">
      <c r="A101" s="108" t="s">
        <v>129</v>
      </c>
      <c r="B101" s="115"/>
      <c r="C101" s="92" t="s">
        <v>62</v>
      </c>
      <c r="D101" s="93" t="s">
        <v>8</v>
      </c>
      <c r="E101" s="94" t="s">
        <v>80</v>
      </c>
      <c r="F101" s="94"/>
      <c r="G101" s="94"/>
      <c r="H101" s="94"/>
      <c r="I101" s="94"/>
      <c r="J101" s="94"/>
      <c r="K101" s="94"/>
      <c r="L101" s="88"/>
    </row>
    <row r="102" spans="1:12" s="26" customFormat="1" ht="18" customHeight="1">
      <c r="A102" s="109" t="s">
        <v>154</v>
      </c>
      <c r="B102" s="116"/>
      <c r="C102" s="89" t="s">
        <v>1</v>
      </c>
      <c r="D102" s="90" t="s">
        <v>8</v>
      </c>
      <c r="E102" s="91" t="s">
        <v>105</v>
      </c>
      <c r="F102" s="91"/>
      <c r="G102" s="91"/>
      <c r="H102" s="91"/>
      <c r="I102" s="91"/>
      <c r="J102" s="91"/>
      <c r="K102" s="91"/>
      <c r="L102" s="88"/>
    </row>
    <row r="103" spans="1:12" s="26" customFormat="1" ht="18" customHeight="1">
      <c r="A103" s="108" t="s">
        <v>134</v>
      </c>
      <c r="B103" s="115"/>
      <c r="C103" s="92" t="s">
        <v>4</v>
      </c>
      <c r="D103" s="93" t="s">
        <v>8</v>
      </c>
      <c r="E103" s="94" t="s">
        <v>79</v>
      </c>
      <c r="F103" s="94"/>
      <c r="G103" s="94"/>
      <c r="H103" s="94"/>
      <c r="I103" s="94"/>
      <c r="J103" s="94"/>
      <c r="K103" s="94"/>
      <c r="L103" s="88"/>
    </row>
    <row r="104" spans="1:12" s="26" customFormat="1" ht="16.5">
      <c r="A104" s="109" t="s">
        <v>135</v>
      </c>
      <c r="B104" s="116"/>
      <c r="C104" s="95" t="s">
        <v>25</v>
      </c>
      <c r="D104" s="90" t="s">
        <v>9</v>
      </c>
      <c r="E104" s="91" t="s">
        <v>90</v>
      </c>
      <c r="F104" s="91"/>
      <c r="G104" s="91"/>
      <c r="H104" s="91"/>
      <c r="I104" s="91"/>
      <c r="J104" s="91"/>
      <c r="K104" s="91"/>
      <c r="L104" s="88"/>
    </row>
    <row r="105" spans="1:12" s="26" customFormat="1" ht="18" customHeight="1">
      <c r="A105" s="108" t="s">
        <v>130</v>
      </c>
      <c r="B105" s="115"/>
      <c r="C105" s="22" t="s">
        <v>7</v>
      </c>
      <c r="D105" s="93" t="s">
        <v>59</v>
      </c>
      <c r="E105" s="94" t="s">
        <v>82</v>
      </c>
      <c r="F105" s="94"/>
      <c r="G105" s="94"/>
      <c r="H105" s="94"/>
      <c r="I105" s="94"/>
      <c r="J105" s="94"/>
      <c r="K105" s="94"/>
      <c r="L105" s="88"/>
    </row>
    <row r="106" spans="1:12" s="26" customFormat="1" ht="18" customHeight="1">
      <c r="A106" s="109" t="s">
        <v>145</v>
      </c>
      <c r="B106" s="116"/>
      <c r="C106" s="89" t="s">
        <v>5</v>
      </c>
      <c r="D106" s="90" t="s">
        <v>13</v>
      </c>
      <c r="E106" s="91" t="s">
        <v>125</v>
      </c>
      <c r="F106" s="91"/>
      <c r="G106" s="91"/>
      <c r="H106" s="91"/>
      <c r="I106" s="91"/>
      <c r="J106" s="91"/>
      <c r="K106" s="91"/>
      <c r="L106" s="88"/>
    </row>
    <row r="107" spans="1:12" s="26" customFormat="1" ht="16.5" customHeight="1">
      <c r="A107" s="108" t="s">
        <v>156</v>
      </c>
      <c r="B107" s="115"/>
      <c r="C107" s="22" t="s">
        <v>136</v>
      </c>
      <c r="D107" s="93" t="s">
        <v>13</v>
      </c>
      <c r="E107" s="94" t="s">
        <v>141</v>
      </c>
      <c r="F107" s="94"/>
      <c r="G107" s="94"/>
      <c r="H107" s="94"/>
      <c r="I107" s="94"/>
      <c r="J107" s="94"/>
      <c r="K107" s="94"/>
      <c r="L107" s="88"/>
    </row>
    <row r="108" spans="1:12" s="26" customFormat="1" ht="16.5">
      <c r="A108" s="109" t="s">
        <v>132</v>
      </c>
      <c r="B108" s="116"/>
      <c r="C108" s="89" t="s">
        <v>2</v>
      </c>
      <c r="D108" s="90" t="s">
        <v>57</v>
      </c>
      <c r="E108" s="91" t="s">
        <v>68</v>
      </c>
      <c r="F108" s="91"/>
      <c r="G108" s="91"/>
      <c r="H108" s="91"/>
      <c r="I108" s="91"/>
      <c r="J108" s="91"/>
      <c r="K108" s="91"/>
      <c r="L108" s="88"/>
    </row>
    <row r="109" spans="1:12" s="26" customFormat="1" ht="16.5">
      <c r="A109" s="108" t="s">
        <v>153</v>
      </c>
      <c r="B109" s="118"/>
      <c r="C109" s="22" t="s">
        <v>23</v>
      </c>
      <c r="D109" s="93" t="s">
        <v>13</v>
      </c>
      <c r="E109" s="94" t="s">
        <v>72</v>
      </c>
      <c r="F109" s="94"/>
      <c r="G109" s="94"/>
      <c r="H109" s="94"/>
      <c r="I109" s="94"/>
      <c r="J109" s="94"/>
      <c r="K109" s="94"/>
      <c r="L109" s="88"/>
    </row>
    <row r="110" spans="1:12" s="26" customFormat="1" ht="16.5">
      <c r="A110" s="192"/>
      <c r="B110" s="193"/>
      <c r="C110" s="89"/>
      <c r="D110" s="89"/>
      <c r="E110" s="91"/>
      <c r="F110" s="91"/>
      <c r="G110" s="91"/>
      <c r="H110" s="91"/>
      <c r="I110" s="91"/>
      <c r="J110" s="91"/>
      <c r="K110" s="91"/>
      <c r="L110" s="88"/>
    </row>
    <row r="111" spans="1:12">
      <c r="A111" s="81"/>
      <c r="B111" s="98" t="s">
        <v>175</v>
      </c>
      <c r="C111" s="32"/>
      <c r="D111" s="32"/>
      <c r="E111" s="32"/>
      <c r="F111" s="32"/>
      <c r="G111" s="32"/>
      <c r="H111" s="32"/>
      <c r="I111" s="32"/>
      <c r="J111" s="32"/>
      <c r="K111" s="32"/>
      <c r="L111" s="78"/>
    </row>
    <row r="112" spans="1:12">
      <c r="A112" s="81"/>
      <c r="B112" s="98" t="s">
        <v>46</v>
      </c>
      <c r="C112" s="32"/>
      <c r="D112" s="32"/>
      <c r="E112" s="32"/>
      <c r="F112" s="32"/>
      <c r="G112" s="32"/>
      <c r="H112" s="32"/>
      <c r="I112" s="32"/>
      <c r="J112" s="32"/>
      <c r="K112" s="32"/>
      <c r="L112" s="78"/>
    </row>
    <row r="113" spans="1:12">
      <c r="A113" s="81"/>
      <c r="B113" s="98" t="s">
        <v>48</v>
      </c>
      <c r="C113" s="32"/>
      <c r="D113" s="32"/>
      <c r="E113" s="32"/>
      <c r="F113" s="32"/>
      <c r="G113" s="32"/>
      <c r="H113" s="32"/>
      <c r="I113" s="32"/>
      <c r="J113" s="32"/>
      <c r="K113" s="32"/>
      <c r="L113" s="78"/>
    </row>
    <row r="114" spans="1:12">
      <c r="A114" s="81"/>
      <c r="B114" s="98" t="s">
        <v>47</v>
      </c>
      <c r="C114" s="32"/>
      <c r="D114" s="32"/>
      <c r="E114" s="32"/>
      <c r="F114" s="32"/>
      <c r="G114" s="32"/>
      <c r="H114" s="32"/>
      <c r="I114" s="32"/>
      <c r="J114" s="32"/>
      <c r="K114" s="32"/>
      <c r="L114" s="78"/>
    </row>
    <row r="115" spans="1:12">
      <c r="A115" s="99"/>
      <c r="B115" s="100"/>
      <c r="C115" s="101"/>
      <c r="D115" s="101"/>
      <c r="E115" s="101"/>
      <c r="F115" s="101"/>
      <c r="G115" s="101"/>
      <c r="H115" s="101"/>
      <c r="I115" s="101"/>
      <c r="J115" s="101"/>
      <c r="K115" s="101"/>
      <c r="L115" s="102"/>
    </row>
  </sheetData>
  <sheetProtection algorithmName="SHA-512" hashValue="ZC98+uyzR4ETf6ZiXnoIXWOBy5+Fgsfvq1d582IyxcFxyrqrqHmbCVLANaBhCgWQ5EvkEAFeK83lMXADU2HtAg==" saltValue="GlT7Oty03XdqA65q+p7fmw==" spinCount="100000" sheet="1" objects="1" scenarios="1"/>
  <sortState xmlns:xlrd2="http://schemas.microsoft.com/office/spreadsheetml/2017/richdata2" ref="A74:K109">
    <sortCondition ref="A74:A109"/>
  </sortState>
  <mergeCells count="2">
    <mergeCell ref="A110:B110"/>
    <mergeCell ref="F42:K42"/>
  </mergeCells>
  <hyperlinks>
    <hyperlink ref="F42" r:id="rId1" display="Franke, G.F.; Webb, D.R.; Fisher, R.K. Jr. (1997) &quot;Development of environmentally advanced hydropower turbine system design concepts&quot;" xr:uid="{00000000-0004-0000-0000-000000000000}"/>
  </hyperlinks>
  <pageMargins left="0.5" right="0.5" top="0.5" bottom="0.5" header="0.3" footer="0.3"/>
  <pageSetup scale="65" fitToHeight="2" orientation="portrait" r:id="rId2"/>
  <rowBreaks count="1" manualBreakCount="1">
    <brk id="71" max="11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PrintMethodSheet">
                <anchor moveWithCells="1" sizeWithCells="1">
                  <from>
                    <xdr:col>9</xdr:col>
                    <xdr:colOff>219075</xdr:colOff>
                    <xdr:row>11</xdr:row>
                    <xdr:rowOff>142875</xdr:rowOff>
                  </from>
                  <to>
                    <xdr:col>10</xdr:col>
                    <xdr:colOff>638175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AboutTBSAButton">
                <anchor moveWithCells="1" sizeWithCells="1">
                  <from>
                    <xdr:col>9</xdr:col>
                    <xdr:colOff>219075</xdr:colOff>
                    <xdr:row>9</xdr:row>
                    <xdr:rowOff>142875</xdr:rowOff>
                  </from>
                  <to>
                    <xdr:col>10</xdr:col>
                    <xdr:colOff>638175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2060"/>
  </sheetPr>
  <dimension ref="A1:R26"/>
  <sheetViews>
    <sheetView showGridLines="0" zoomScale="86" zoomScaleNormal="86" workbookViewId="0">
      <selection activeCell="B3" sqref="B3"/>
    </sheetView>
  </sheetViews>
  <sheetFormatPr defaultColWidth="11.7109375" defaultRowHeight="15"/>
  <cols>
    <col min="1" max="1" width="12.7109375" style="1" customWidth="1"/>
    <col min="2" max="2" width="11.7109375" style="1"/>
    <col min="3" max="3" width="10.5703125" style="1" customWidth="1"/>
    <col min="4" max="4" width="11.5703125" style="1" customWidth="1"/>
    <col min="5" max="5" width="11.7109375" style="1" customWidth="1"/>
    <col min="6" max="16" width="11.7109375" style="1"/>
    <col min="17" max="17" width="11.7109375" style="1" customWidth="1"/>
    <col min="18" max="18" width="18.7109375" style="1" customWidth="1"/>
    <col min="19" max="16384" width="11.7109375" style="1"/>
  </cols>
  <sheetData>
    <row r="1" spans="1:18" s="74" customFormat="1" ht="20.100000000000001" customHeight="1">
      <c r="A1" s="70" t="s">
        <v>33</v>
      </c>
      <c r="B1" s="71"/>
      <c r="C1" s="71"/>
      <c r="D1" s="71"/>
      <c r="E1" s="71"/>
      <c r="F1" s="71"/>
      <c r="G1" s="71"/>
      <c r="H1" s="71"/>
      <c r="I1" s="72"/>
      <c r="J1" s="71"/>
      <c r="K1" s="71"/>
      <c r="L1" s="71"/>
      <c r="M1" s="71"/>
      <c r="N1" s="71"/>
      <c r="O1" s="71"/>
      <c r="P1" s="71"/>
      <c r="Q1" s="71"/>
      <c r="R1" s="73"/>
    </row>
    <row r="2" spans="1:18">
      <c r="A2" s="63" t="s">
        <v>177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5"/>
    </row>
    <row r="3" spans="1:18">
      <c r="A3" s="66" t="str">
        <f>Method!A2</f>
        <v>Release 200316</v>
      </c>
      <c r="B3" s="67"/>
      <c r="C3" s="67"/>
      <c r="D3" s="67"/>
      <c r="E3" s="67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9"/>
    </row>
    <row r="4" spans="1:18" ht="30" customHeight="1">
      <c r="A4" s="62"/>
      <c r="B4" s="195" t="s">
        <v>35</v>
      </c>
      <c r="C4" s="196"/>
      <c r="D4" s="196"/>
      <c r="E4" s="197" t="s">
        <v>36</v>
      </c>
      <c r="F4" s="198"/>
      <c r="G4" s="198"/>
      <c r="H4" s="198"/>
      <c r="I4" s="198"/>
      <c r="J4" s="198"/>
      <c r="K4" s="198"/>
      <c r="L4" s="198"/>
      <c r="M4" s="198"/>
      <c r="N4" s="198"/>
      <c r="O4" s="198"/>
      <c r="P4" s="198"/>
      <c r="Q4" s="198"/>
      <c r="R4" s="126" t="s">
        <v>40</v>
      </c>
    </row>
    <row r="5" spans="1:18" ht="18" customHeight="1">
      <c r="A5" s="18"/>
      <c r="B5" s="21"/>
      <c r="C5" s="19"/>
      <c r="D5" s="19"/>
      <c r="E5" s="23"/>
      <c r="F5" s="127" t="s">
        <v>1</v>
      </c>
      <c r="G5" s="127" t="s">
        <v>3</v>
      </c>
      <c r="H5" s="127" t="s">
        <v>4</v>
      </c>
      <c r="I5" s="127" t="s">
        <v>2</v>
      </c>
      <c r="J5" s="127" t="s">
        <v>172</v>
      </c>
      <c r="K5" s="127" t="s">
        <v>0</v>
      </c>
      <c r="L5" s="128" t="s">
        <v>7</v>
      </c>
      <c r="M5" s="128" t="s">
        <v>126</v>
      </c>
      <c r="N5" s="128" t="s">
        <v>20</v>
      </c>
      <c r="O5" s="127" t="s">
        <v>173</v>
      </c>
      <c r="P5" s="127" t="s">
        <v>174</v>
      </c>
      <c r="Q5" s="128" t="s">
        <v>23</v>
      </c>
      <c r="R5" s="24" t="s">
        <v>39</v>
      </c>
    </row>
    <row r="6" spans="1:18" s="2" customFormat="1" ht="61.9" customHeight="1">
      <c r="A6" s="20" t="s">
        <v>41</v>
      </c>
      <c r="B6" s="119" t="s">
        <v>38</v>
      </c>
      <c r="C6" s="120" t="s">
        <v>37</v>
      </c>
      <c r="D6" s="120" t="s">
        <v>137</v>
      </c>
      <c r="E6" s="119" t="s">
        <v>144</v>
      </c>
      <c r="F6" s="120" t="s">
        <v>32</v>
      </c>
      <c r="G6" s="120" t="s">
        <v>168</v>
      </c>
      <c r="H6" s="120" t="s">
        <v>169</v>
      </c>
      <c r="I6" s="120" t="s">
        <v>170</v>
      </c>
      <c r="J6" s="120" t="s">
        <v>34</v>
      </c>
      <c r="K6" s="120" t="s">
        <v>165</v>
      </c>
      <c r="L6" s="120" t="s">
        <v>171</v>
      </c>
      <c r="M6" s="120" t="s">
        <v>127</v>
      </c>
      <c r="N6" s="120" t="s">
        <v>21</v>
      </c>
      <c r="O6" s="120" t="s">
        <v>166</v>
      </c>
      <c r="P6" s="120" t="s">
        <v>167</v>
      </c>
      <c r="Q6" s="120" t="s">
        <v>22</v>
      </c>
      <c r="R6" s="121" t="s">
        <v>161</v>
      </c>
    </row>
    <row r="7" spans="1:18">
      <c r="A7" s="132"/>
      <c r="B7" s="134"/>
      <c r="C7" s="183">
        <f>0</f>
        <v>0</v>
      </c>
      <c r="D7" s="184" t="str">
        <f t="shared" ref="D7:D26" si="0">IF(E7="Francis",1,IF(E7="Kaplan",2,IF(E7="Propeller",3,IF(E7="Bypass",0,""))))</f>
        <v/>
      </c>
      <c r="E7" s="137"/>
      <c r="F7" s="138"/>
      <c r="G7" s="139"/>
      <c r="H7" s="140"/>
      <c r="I7" s="141"/>
      <c r="J7" s="142"/>
      <c r="K7" s="172"/>
      <c r="L7" s="172"/>
      <c r="M7" s="140"/>
      <c r="N7" s="140"/>
      <c r="O7" s="178"/>
      <c r="P7" s="178"/>
      <c r="Q7" s="143"/>
      <c r="R7" s="179"/>
    </row>
    <row r="8" spans="1:18">
      <c r="A8" s="148"/>
      <c r="B8" s="147"/>
      <c r="C8" s="185" t="str">
        <f>IF(ISNUMBER(B8),C7+B7,"")</f>
        <v/>
      </c>
      <c r="D8" s="186" t="str">
        <f t="shared" si="0"/>
        <v/>
      </c>
      <c r="E8" s="149"/>
      <c r="F8" s="150"/>
      <c r="G8" s="151"/>
      <c r="H8" s="152"/>
      <c r="I8" s="153"/>
      <c r="J8" s="154"/>
      <c r="K8" s="173"/>
      <c r="L8" s="173"/>
      <c r="M8" s="152"/>
      <c r="N8" s="152"/>
      <c r="O8" s="176"/>
      <c r="P8" s="176"/>
      <c r="Q8" s="155"/>
      <c r="R8" s="180"/>
    </row>
    <row r="9" spans="1:18">
      <c r="A9" s="133"/>
      <c r="B9" s="135"/>
      <c r="C9" s="187" t="str">
        <f>IF(ISNUMBER(B9),C8+B8,"")</f>
        <v/>
      </c>
      <c r="D9" s="188" t="str">
        <f t="shared" si="0"/>
        <v/>
      </c>
      <c r="E9" s="144"/>
      <c r="F9" s="43"/>
      <c r="G9" s="42"/>
      <c r="H9" s="39"/>
      <c r="I9" s="37"/>
      <c r="J9" s="38"/>
      <c r="K9" s="174"/>
      <c r="L9" s="174"/>
      <c r="M9" s="39"/>
      <c r="N9" s="39"/>
      <c r="O9" s="175"/>
      <c r="P9" s="175"/>
      <c r="Q9" s="145"/>
      <c r="R9" s="181"/>
    </row>
    <row r="10" spans="1:18">
      <c r="A10" s="148"/>
      <c r="B10" s="147"/>
      <c r="C10" s="185" t="str">
        <f>IF(ISNUMBER(B10),C9+B9,"")</f>
        <v/>
      </c>
      <c r="D10" s="186" t="str">
        <f t="shared" si="0"/>
        <v/>
      </c>
      <c r="E10" s="149"/>
      <c r="F10" s="150"/>
      <c r="G10" s="151"/>
      <c r="H10" s="152"/>
      <c r="I10" s="153"/>
      <c r="J10" s="154"/>
      <c r="K10" s="173"/>
      <c r="L10" s="173"/>
      <c r="M10" s="152"/>
      <c r="N10" s="152"/>
      <c r="O10" s="176"/>
      <c r="P10" s="176"/>
      <c r="Q10" s="155"/>
      <c r="R10" s="180"/>
    </row>
    <row r="11" spans="1:18">
      <c r="A11" s="133"/>
      <c r="B11" s="135"/>
      <c r="C11" s="187" t="str">
        <f t="shared" ref="C11:C26" si="1">IF(ISNUMBER(B11),C10+B10,"")</f>
        <v/>
      </c>
      <c r="D11" s="188" t="str">
        <f t="shared" si="0"/>
        <v/>
      </c>
      <c r="E11" s="144"/>
      <c r="F11" s="43"/>
      <c r="G11" s="42"/>
      <c r="H11" s="39"/>
      <c r="I11" s="37"/>
      <c r="J11" s="38"/>
      <c r="K11" s="174"/>
      <c r="L11" s="174"/>
      <c r="M11" s="39"/>
      <c r="N11" s="39"/>
      <c r="O11" s="175"/>
      <c r="P11" s="175"/>
      <c r="Q11" s="145"/>
      <c r="R11" s="181"/>
    </row>
    <row r="12" spans="1:18">
      <c r="A12" s="148"/>
      <c r="B12" s="147"/>
      <c r="C12" s="185" t="str">
        <f t="shared" si="1"/>
        <v/>
      </c>
      <c r="D12" s="191" t="str">
        <f t="shared" si="0"/>
        <v/>
      </c>
      <c r="E12" s="149"/>
      <c r="F12" s="150"/>
      <c r="G12" s="151"/>
      <c r="H12" s="152"/>
      <c r="I12" s="153"/>
      <c r="J12" s="154"/>
      <c r="K12" s="173"/>
      <c r="L12" s="173"/>
      <c r="M12" s="152"/>
      <c r="N12" s="152"/>
      <c r="O12" s="176"/>
      <c r="P12" s="176"/>
      <c r="Q12" s="155"/>
      <c r="R12" s="180"/>
    </row>
    <row r="13" spans="1:18">
      <c r="A13" s="133"/>
      <c r="B13" s="135"/>
      <c r="C13" s="187" t="str">
        <f t="shared" si="1"/>
        <v/>
      </c>
      <c r="D13" s="188" t="str">
        <f t="shared" si="0"/>
        <v/>
      </c>
      <c r="E13" s="144"/>
      <c r="F13" s="39"/>
      <c r="G13" s="129"/>
      <c r="H13" s="39"/>
      <c r="I13" s="130"/>
      <c r="J13" s="131"/>
      <c r="K13" s="175"/>
      <c r="L13" s="175"/>
      <c r="M13" s="39"/>
      <c r="N13" s="39"/>
      <c r="O13" s="175"/>
      <c r="P13" s="175"/>
      <c r="Q13" s="145"/>
      <c r="R13" s="181"/>
    </row>
    <row r="14" spans="1:18">
      <c r="A14" s="148"/>
      <c r="B14" s="147"/>
      <c r="C14" s="185" t="str">
        <f t="shared" si="1"/>
        <v/>
      </c>
      <c r="D14" s="186" t="str">
        <f t="shared" si="0"/>
        <v/>
      </c>
      <c r="E14" s="149"/>
      <c r="F14" s="150"/>
      <c r="G14" s="151"/>
      <c r="H14" s="152"/>
      <c r="I14" s="153"/>
      <c r="J14" s="154"/>
      <c r="K14" s="173"/>
      <c r="L14" s="173"/>
      <c r="M14" s="152"/>
      <c r="N14" s="152"/>
      <c r="O14" s="176"/>
      <c r="P14" s="176"/>
      <c r="Q14" s="155"/>
      <c r="R14" s="180"/>
    </row>
    <row r="15" spans="1:18">
      <c r="A15" s="133"/>
      <c r="B15" s="135"/>
      <c r="C15" s="187" t="str">
        <f t="shared" si="1"/>
        <v/>
      </c>
      <c r="D15" s="188" t="str">
        <f t="shared" si="0"/>
        <v/>
      </c>
      <c r="E15" s="144"/>
      <c r="F15" s="43"/>
      <c r="G15" s="42"/>
      <c r="H15" s="39"/>
      <c r="I15" s="37"/>
      <c r="J15" s="38"/>
      <c r="K15" s="174"/>
      <c r="L15" s="174"/>
      <c r="M15" s="39"/>
      <c r="N15" s="39"/>
      <c r="O15" s="175"/>
      <c r="P15" s="175"/>
      <c r="Q15" s="145"/>
      <c r="R15" s="181"/>
    </row>
    <row r="16" spans="1:18">
      <c r="A16" s="148"/>
      <c r="B16" s="147"/>
      <c r="C16" s="185" t="str">
        <f t="shared" si="1"/>
        <v/>
      </c>
      <c r="D16" s="186" t="str">
        <f t="shared" si="0"/>
        <v/>
      </c>
      <c r="E16" s="149"/>
      <c r="F16" s="150"/>
      <c r="G16" s="151"/>
      <c r="H16" s="152"/>
      <c r="I16" s="153"/>
      <c r="J16" s="154"/>
      <c r="K16" s="173"/>
      <c r="L16" s="173"/>
      <c r="M16" s="152"/>
      <c r="N16" s="152"/>
      <c r="O16" s="176"/>
      <c r="P16" s="176"/>
      <c r="Q16" s="155"/>
      <c r="R16" s="180"/>
    </row>
    <row r="17" spans="1:18">
      <c r="A17" s="133"/>
      <c r="B17" s="135"/>
      <c r="C17" s="187" t="str">
        <f t="shared" si="1"/>
        <v/>
      </c>
      <c r="D17" s="188" t="str">
        <f t="shared" si="0"/>
        <v/>
      </c>
      <c r="E17" s="144"/>
      <c r="F17" s="43"/>
      <c r="G17" s="42"/>
      <c r="H17" s="39"/>
      <c r="I17" s="37"/>
      <c r="J17" s="38"/>
      <c r="K17" s="174"/>
      <c r="L17" s="174"/>
      <c r="M17" s="39"/>
      <c r="N17" s="39"/>
      <c r="O17" s="175"/>
      <c r="P17" s="175"/>
      <c r="Q17" s="145"/>
      <c r="R17" s="181"/>
    </row>
    <row r="18" spans="1:18">
      <c r="A18" s="148"/>
      <c r="B18" s="147"/>
      <c r="C18" s="185" t="str">
        <f t="shared" si="1"/>
        <v/>
      </c>
      <c r="D18" s="186" t="str">
        <f t="shared" si="0"/>
        <v/>
      </c>
      <c r="E18" s="149"/>
      <c r="F18" s="150"/>
      <c r="G18" s="151"/>
      <c r="H18" s="152"/>
      <c r="I18" s="153"/>
      <c r="J18" s="154"/>
      <c r="K18" s="173"/>
      <c r="L18" s="173"/>
      <c r="M18" s="152"/>
      <c r="N18" s="152"/>
      <c r="O18" s="176"/>
      <c r="P18" s="176"/>
      <c r="Q18" s="155"/>
      <c r="R18" s="180"/>
    </row>
    <row r="19" spans="1:18">
      <c r="A19" s="133"/>
      <c r="B19" s="135"/>
      <c r="C19" s="187" t="str">
        <f t="shared" si="1"/>
        <v/>
      </c>
      <c r="D19" s="188" t="str">
        <f t="shared" si="0"/>
        <v/>
      </c>
      <c r="E19" s="144"/>
      <c r="F19" s="43"/>
      <c r="G19" s="42"/>
      <c r="H19" s="39"/>
      <c r="I19" s="37"/>
      <c r="J19" s="38"/>
      <c r="K19" s="174"/>
      <c r="L19" s="174"/>
      <c r="M19" s="39"/>
      <c r="N19" s="39"/>
      <c r="O19" s="175"/>
      <c r="P19" s="175"/>
      <c r="Q19" s="145"/>
      <c r="R19" s="181"/>
    </row>
    <row r="20" spans="1:18">
      <c r="A20" s="148"/>
      <c r="B20" s="147"/>
      <c r="C20" s="185" t="str">
        <f t="shared" si="1"/>
        <v/>
      </c>
      <c r="D20" s="186" t="str">
        <f t="shared" si="0"/>
        <v/>
      </c>
      <c r="E20" s="149"/>
      <c r="F20" s="152"/>
      <c r="G20" s="156"/>
      <c r="H20" s="152"/>
      <c r="I20" s="157"/>
      <c r="J20" s="158"/>
      <c r="K20" s="176"/>
      <c r="L20" s="176"/>
      <c r="M20" s="152"/>
      <c r="N20" s="152"/>
      <c r="O20" s="176"/>
      <c r="P20" s="176"/>
      <c r="Q20" s="155"/>
      <c r="R20" s="180"/>
    </row>
    <row r="21" spans="1:18">
      <c r="A21" s="133"/>
      <c r="B21" s="136"/>
      <c r="C21" s="187" t="str">
        <f t="shared" si="1"/>
        <v/>
      </c>
      <c r="D21" s="188" t="str">
        <f t="shared" si="0"/>
        <v/>
      </c>
      <c r="E21" s="146"/>
      <c r="F21" s="39"/>
      <c r="G21" s="129"/>
      <c r="H21" s="39"/>
      <c r="I21" s="130"/>
      <c r="J21" s="131"/>
      <c r="K21" s="175"/>
      <c r="L21" s="175"/>
      <c r="M21" s="39"/>
      <c r="N21" s="39"/>
      <c r="O21" s="175"/>
      <c r="P21" s="175"/>
      <c r="Q21" s="145"/>
      <c r="R21" s="181"/>
    </row>
    <row r="22" spans="1:18">
      <c r="A22" s="148"/>
      <c r="B22" s="159"/>
      <c r="C22" s="185" t="str">
        <f t="shared" si="1"/>
        <v/>
      </c>
      <c r="D22" s="186" t="str">
        <f t="shared" si="0"/>
        <v/>
      </c>
      <c r="E22" s="160"/>
      <c r="F22" s="152"/>
      <c r="G22" s="156"/>
      <c r="H22" s="152"/>
      <c r="I22" s="157"/>
      <c r="J22" s="158"/>
      <c r="K22" s="176"/>
      <c r="L22" s="176"/>
      <c r="M22" s="152"/>
      <c r="N22" s="152"/>
      <c r="O22" s="176"/>
      <c r="P22" s="176"/>
      <c r="Q22" s="155"/>
      <c r="R22" s="180"/>
    </row>
    <row r="23" spans="1:18">
      <c r="A23" s="133"/>
      <c r="B23" s="136"/>
      <c r="C23" s="187" t="str">
        <f t="shared" si="1"/>
        <v/>
      </c>
      <c r="D23" s="188" t="str">
        <f t="shared" si="0"/>
        <v/>
      </c>
      <c r="E23" s="146"/>
      <c r="F23" s="39"/>
      <c r="G23" s="129"/>
      <c r="H23" s="39"/>
      <c r="I23" s="130"/>
      <c r="J23" s="131"/>
      <c r="K23" s="175"/>
      <c r="L23" s="175"/>
      <c r="M23" s="39"/>
      <c r="N23" s="39"/>
      <c r="O23" s="175"/>
      <c r="P23" s="175"/>
      <c r="Q23" s="145"/>
      <c r="R23" s="181"/>
    </row>
    <row r="24" spans="1:18">
      <c r="A24" s="148"/>
      <c r="B24" s="159"/>
      <c r="C24" s="185" t="str">
        <f t="shared" si="1"/>
        <v/>
      </c>
      <c r="D24" s="186" t="str">
        <f t="shared" si="0"/>
        <v/>
      </c>
      <c r="E24" s="160"/>
      <c r="F24" s="152"/>
      <c r="G24" s="156"/>
      <c r="H24" s="152"/>
      <c r="I24" s="157"/>
      <c r="J24" s="158"/>
      <c r="K24" s="176"/>
      <c r="L24" s="176"/>
      <c r="M24" s="152"/>
      <c r="N24" s="152"/>
      <c r="O24" s="176"/>
      <c r="P24" s="176"/>
      <c r="Q24" s="155"/>
      <c r="R24" s="180"/>
    </row>
    <row r="25" spans="1:18">
      <c r="A25" s="133"/>
      <c r="B25" s="136"/>
      <c r="C25" s="187" t="str">
        <f t="shared" si="1"/>
        <v/>
      </c>
      <c r="D25" s="188" t="str">
        <f t="shared" si="0"/>
        <v/>
      </c>
      <c r="E25" s="146"/>
      <c r="F25" s="39"/>
      <c r="G25" s="129"/>
      <c r="H25" s="39"/>
      <c r="I25" s="130"/>
      <c r="J25" s="131"/>
      <c r="K25" s="175"/>
      <c r="L25" s="175"/>
      <c r="M25" s="39"/>
      <c r="N25" s="39"/>
      <c r="O25" s="175"/>
      <c r="P25" s="175"/>
      <c r="Q25" s="145"/>
      <c r="R25" s="181"/>
    </row>
    <row r="26" spans="1:18">
      <c r="A26" s="161"/>
      <c r="B26" s="162"/>
      <c r="C26" s="189" t="str">
        <f t="shared" si="1"/>
        <v/>
      </c>
      <c r="D26" s="190" t="str">
        <f t="shared" si="0"/>
        <v/>
      </c>
      <c r="E26" s="163"/>
      <c r="F26" s="164"/>
      <c r="G26" s="165"/>
      <c r="H26" s="164"/>
      <c r="I26" s="166"/>
      <c r="J26" s="167"/>
      <c r="K26" s="177"/>
      <c r="L26" s="177"/>
      <c r="M26" s="164"/>
      <c r="N26" s="164"/>
      <c r="O26" s="177"/>
      <c r="P26" s="177"/>
      <c r="Q26" s="168"/>
      <c r="R26" s="182"/>
    </row>
  </sheetData>
  <sheetProtection algorithmName="SHA-512" hashValue="BTtYwbPyZNAuwv0/HCSNrcQatTi68ARTFQvb0fwMRP+LKE4f65dyLKGKSqI+LEjbWOIJax2Tf3Tip3oDDJ0zNA==" saltValue="jYpxp4Oirq9iH+0rFZQj4Q==" spinCount="100000" sheet="1" objects="1" scenarios="1"/>
  <dataConsolidate/>
  <mergeCells count="2">
    <mergeCell ref="B4:D4"/>
    <mergeCell ref="E4:Q4"/>
  </mergeCells>
  <conditionalFormatting sqref="C7:C2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{A7B7C6B3-C83F-4514-95D7-85D297442A82}</x14:id>
        </ext>
      </extLst>
    </cfRule>
  </conditionalFormatting>
  <dataValidations count="7">
    <dataValidation type="list" allowBlank="1" showInputMessage="1" showErrorMessage="1" sqref="E7:E26" xr:uid="{00000000-0002-0000-0100-000000000000}">
      <formula1>"--,Francis,Kaplan,propeller,bypass,"</formula1>
    </dataValidation>
    <dataValidation type="whole" operator="greaterThanOrEqual" allowBlank="1" showInputMessage="1" showErrorMessage="1" error="Enter a whole number of blades greater than zero." sqref="G7:G26" xr:uid="{00000000-0002-0000-0100-000001000000}">
      <formula1>1</formula1>
    </dataValidation>
    <dataValidation type="decimal" allowBlank="1" showInputMessage="1" showErrorMessage="1" error="Enter a turbine efficiency between 0 and 1.0" sqref="Q7:Q26" xr:uid="{00000000-0002-0000-0100-000002000000}">
      <formula1>0</formula1>
      <formula2>1</formula2>
    </dataValidation>
    <dataValidation type="decimal" allowBlank="1" showInputMessage="1" showErrorMessage="1" error="Enter a selection probability between 0 and 1.0" sqref="B7:B26" xr:uid="{00000000-0002-0000-0100-000003000000}">
      <formula1>0</formula1>
      <formula2>1</formula2>
    </dataValidation>
    <dataValidation type="decimal" operator="lessThanOrEqual" allowBlank="1" showInputMessage="1" showErrorMessage="1" error="Enter a estimated mortality for this bypass less than or equal to 1.0" sqref="R7:R26" xr:uid="{00000000-0002-0000-0100-000004000000}">
      <formula1>1</formula1>
    </dataValidation>
    <dataValidation type="textLength" allowBlank="1" showInputMessage="1" showErrorMessage="1" sqref="A1:A2" xr:uid="{00000000-0002-0000-0100-000005000000}">
      <formula1>1</formula1>
      <formula2>75</formula2>
    </dataValidation>
    <dataValidation type="textLength" errorStyle="information" allowBlank="1" showInputMessage="1" showErrorMessage="1" errorTitle="Warning" error="Recommend Route Name lengths of 10 or less to preserve formatting." sqref="A7:A26" xr:uid="{00000000-0002-0000-0100-000006000000}">
      <formula1>1</formula1>
      <formula2>15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RouteDataClear">
                <anchor moveWithCells="1" sizeWithCells="1">
                  <from>
                    <xdr:col>16</xdr:col>
                    <xdr:colOff>457200</xdr:colOff>
                    <xdr:row>0</xdr:row>
                    <xdr:rowOff>104775</xdr:rowOff>
                  </from>
                  <to>
                    <xdr:col>17</xdr:col>
                    <xdr:colOff>1123950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5" name="Button 6">
              <controlPr defaultSize="0" print="0" autoFill="0" autoPict="0" macro="[0]!RouteDataImport">
                <anchor moveWithCells="1" sizeWithCells="1">
                  <from>
                    <xdr:col>12</xdr:col>
                    <xdr:colOff>323850</xdr:colOff>
                    <xdr:row>0</xdr:row>
                    <xdr:rowOff>104775</xdr:rowOff>
                  </from>
                  <to>
                    <xdr:col>14</xdr:col>
                    <xdr:colOff>209550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6" name="Button 10">
              <controlPr defaultSize="0" print="0" autoFill="0" autoPict="0" macro="[0]!TurbineAttributes">
                <anchor moveWithCells="1" sizeWithCells="1">
                  <from>
                    <xdr:col>14</xdr:col>
                    <xdr:colOff>390525</xdr:colOff>
                    <xdr:row>0</xdr:row>
                    <xdr:rowOff>104775</xdr:rowOff>
                  </from>
                  <to>
                    <xdr:col>16</xdr:col>
                    <xdr:colOff>276225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B7C6B3-C83F-4514-95D7-85D297442A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C7:C26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2060"/>
  </sheetPr>
  <dimension ref="A1:Q20"/>
  <sheetViews>
    <sheetView showGridLines="0" zoomScaleNormal="100" workbookViewId="0">
      <selection activeCell="D5" sqref="D5"/>
    </sheetView>
  </sheetViews>
  <sheetFormatPr defaultColWidth="10.7109375" defaultRowHeight="15"/>
  <cols>
    <col min="1" max="1" width="10.7109375" style="5"/>
    <col min="2" max="3" width="10.7109375" style="12"/>
    <col min="4" max="4" width="10.7109375" style="8"/>
    <col min="5" max="9" width="10.7109375" style="5"/>
    <col min="10" max="11" width="10.7109375" style="8"/>
    <col min="12" max="12" width="10.7109375" style="5"/>
    <col min="13" max="13" width="10.7109375" style="8"/>
    <col min="14" max="14" width="11.28515625" style="8" bestFit="1" customWidth="1"/>
    <col min="15" max="16" width="10.7109375" style="5"/>
    <col min="17" max="16384" width="10.7109375" style="3"/>
  </cols>
  <sheetData>
    <row r="1" spans="1:17" ht="20.100000000000001" customHeight="1">
      <c r="A1" s="61" t="str">
        <f>'Route Data'!A1</f>
        <v>Obiex Hydroelectric Project, FERC Project No. 00000</v>
      </c>
      <c r="B1" s="44"/>
      <c r="C1" s="44"/>
      <c r="D1" s="44"/>
      <c r="E1" s="44"/>
      <c r="F1" s="44"/>
      <c r="G1" s="44"/>
      <c r="H1" s="44"/>
      <c r="I1" s="45"/>
      <c r="J1" s="44"/>
      <c r="K1" s="44"/>
      <c r="L1" s="44"/>
      <c r="M1" s="44"/>
      <c r="N1" s="44"/>
      <c r="O1" s="44"/>
      <c r="P1" s="113" t="str">
        <f>Method!A2</f>
        <v>Release 200316</v>
      </c>
    </row>
    <row r="2" spans="1:17">
      <c r="A2" s="46" t="str">
        <f>'Route Data'!A2</f>
        <v>Enter brief project description here.</v>
      </c>
      <c r="B2" s="47"/>
      <c r="C2" s="47"/>
      <c r="D2" s="47"/>
      <c r="E2" s="14"/>
      <c r="F2" s="47"/>
      <c r="G2" s="47"/>
      <c r="H2" s="47"/>
      <c r="I2" s="47"/>
      <c r="J2" s="48"/>
      <c r="K2" s="47"/>
      <c r="L2" s="47"/>
      <c r="M2" s="47"/>
      <c r="N2" s="47"/>
      <c r="O2" s="47"/>
      <c r="P2" s="49"/>
    </row>
    <row r="3" spans="1:17">
      <c r="A3" s="50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9"/>
    </row>
    <row r="4" spans="1:17" ht="30" customHeight="1">
      <c r="A4" s="51"/>
      <c r="B4" s="47"/>
      <c r="C4" s="207" t="str">
        <f>IFERROR("MODEL SIMULATION INPUT PARAMETERS"&amp;CHAR(10)&amp;"ROUTES: "&amp;COUNTIF('Route Data'!$D$7:$D$26,"&gt;0")&amp;" TURBINES, "&amp;COUNTA('Route Data'!$A$7:$A$26)-COUNTIF('Route Data'!$D$7:$D$26,"&gt;0")&amp;" BYPASSES","MODEL SIMULATION INPUT PARAMETERS")</f>
        <v>MODEL SIMULATION INPUT PARAMETERS
ROUTES: 0 TURBINES, 0 BYPASSES</v>
      </c>
      <c r="D4" s="208"/>
      <c r="E4" s="208"/>
      <c r="F4" s="208"/>
      <c r="G4" s="209"/>
      <c r="H4" s="47"/>
      <c r="I4" s="47"/>
      <c r="J4" s="210" t="str">
        <f>IFERROR("BLADE STRIKE SIMULATION RESULTS"&amp;CHAR(10)&amp;"RUN:  N"&amp;D5&amp;"-L"&amp;TRUNC(D6,0)&amp;"-S"&amp;TRUNC(COUNTIF($P$11:$P$11110,"=0")/COUNT($A$11:$A$11110),2)*100,"BLADE STRIKE SIMULATION RESULTS")</f>
        <v>BLADE STRIKE SIMULATION RESULTS</v>
      </c>
      <c r="K4" s="211"/>
      <c r="L4" s="211"/>
      <c r="M4" s="211"/>
      <c r="N4" s="212"/>
      <c r="O4" s="14"/>
      <c r="P4" s="52"/>
      <c r="Q4" s="5"/>
    </row>
    <row r="5" spans="1:17" ht="18">
      <c r="A5" s="51"/>
      <c r="B5" s="47"/>
      <c r="C5" s="15" t="s">
        <v>29</v>
      </c>
      <c r="D5" s="122">
        <v>1000</v>
      </c>
      <c r="E5" s="201" t="s">
        <v>26</v>
      </c>
      <c r="F5" s="201"/>
      <c r="G5" s="202"/>
      <c r="H5" s="47"/>
      <c r="I5" s="47"/>
      <c r="J5" s="213" t="s">
        <v>138</v>
      </c>
      <c r="K5" s="214"/>
      <c r="L5" s="219" t="str">
        <f>COUNTIF($P$11:$P$11110,"=1") &amp; " of " &amp; COUNT($A$11:$A$11110) &amp; " fish"</f>
        <v>0 of 0 fish</v>
      </c>
      <c r="M5" s="220"/>
      <c r="N5" s="123" t="str">
        <f>IF(COUNT($A$11:$A$11110)=0,"",COUNTIF($P$11:$P$11110,"=1")/COUNT($A$11:$A$11110))</f>
        <v/>
      </c>
      <c r="O5" s="53"/>
      <c r="P5" s="52"/>
      <c r="Q5" s="5"/>
    </row>
    <row r="6" spans="1:17">
      <c r="A6" s="51"/>
      <c r="B6" s="47"/>
      <c r="C6" s="16" t="s">
        <v>24</v>
      </c>
      <c r="D6" s="40">
        <v>18</v>
      </c>
      <c r="E6" s="203" t="s">
        <v>27</v>
      </c>
      <c r="F6" s="203"/>
      <c r="G6" s="204"/>
      <c r="H6" s="47"/>
      <c r="I6" s="47"/>
      <c r="J6" s="215" t="s">
        <v>139</v>
      </c>
      <c r="K6" s="216"/>
      <c r="L6" s="223" t="str">
        <f>COUNTIF($P$11:$P$11110,"=-1") &amp; " of " &amp; COUNT($A$11:$A$11110)  &amp; " fish"</f>
        <v>0 of 0 fish</v>
      </c>
      <c r="M6" s="224"/>
      <c r="N6" s="124" t="str">
        <f>IF(COUNT($A$11:$A$11110)=0,"",COUNTIF($P$11:$P$11110,"=-1")/COUNT($A$11:$A$11110))</f>
        <v/>
      </c>
      <c r="O6" s="47"/>
      <c r="P6" s="52"/>
      <c r="Q6" s="5"/>
    </row>
    <row r="7" spans="1:17" s="4" customFormat="1">
      <c r="A7" s="54"/>
      <c r="B7" s="55"/>
      <c r="C7" s="17" t="s">
        <v>25</v>
      </c>
      <c r="D7" s="41">
        <v>3</v>
      </c>
      <c r="E7" s="205" t="s">
        <v>28</v>
      </c>
      <c r="F7" s="205"/>
      <c r="G7" s="206"/>
      <c r="H7" s="55"/>
      <c r="I7" s="55"/>
      <c r="J7" s="217" t="s">
        <v>30</v>
      </c>
      <c r="K7" s="218"/>
      <c r="L7" s="221" t="str">
        <f>COUNTIF($P$11:$P$11110,"=0") &amp; " of " &amp; COUNT($A$11:$A$11110)  &amp; " fish"</f>
        <v>0 of 0 fish</v>
      </c>
      <c r="M7" s="222"/>
      <c r="N7" s="125" t="str">
        <f>IF(COUNT($A$11:$A$11110)=0,"",COUNTIF($P$11:$P$11110,"=0")/COUNT($A$11:$A$11110))</f>
        <v/>
      </c>
      <c r="O7" s="55"/>
      <c r="P7" s="56"/>
    </row>
    <row r="8" spans="1:17">
      <c r="A8" s="57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9"/>
      <c r="N8" s="58"/>
      <c r="O8" s="58"/>
      <c r="P8" s="60"/>
    </row>
    <row r="9" spans="1:17" ht="30">
      <c r="A9" s="6" t="s">
        <v>31</v>
      </c>
      <c r="B9" s="112" t="s">
        <v>149</v>
      </c>
      <c r="C9" s="112" t="s">
        <v>149</v>
      </c>
      <c r="D9" s="112" t="s">
        <v>164</v>
      </c>
      <c r="E9" s="112" t="s">
        <v>163</v>
      </c>
      <c r="F9" s="112" t="s">
        <v>137</v>
      </c>
      <c r="G9" s="112" t="s">
        <v>41</v>
      </c>
      <c r="H9" s="112" t="s">
        <v>16</v>
      </c>
      <c r="I9" s="112" t="s">
        <v>17</v>
      </c>
      <c r="J9" s="7" t="s">
        <v>18</v>
      </c>
      <c r="K9" s="31" t="s">
        <v>107</v>
      </c>
      <c r="L9" s="7" t="s">
        <v>20</v>
      </c>
      <c r="M9" s="112" t="s">
        <v>146</v>
      </c>
      <c r="N9" s="112" t="s">
        <v>162</v>
      </c>
      <c r="O9" s="199" t="s">
        <v>150</v>
      </c>
      <c r="P9" s="200"/>
    </row>
    <row r="10" spans="1:17">
      <c r="A10" s="9" t="s">
        <v>10</v>
      </c>
      <c r="B10" s="10" t="s">
        <v>9</v>
      </c>
      <c r="C10" s="10" t="s">
        <v>8</v>
      </c>
      <c r="D10" s="10" t="s">
        <v>13</v>
      </c>
      <c r="E10" s="10" t="s">
        <v>10</v>
      </c>
      <c r="F10" s="10" t="s">
        <v>13</v>
      </c>
      <c r="G10" s="10" t="s">
        <v>13</v>
      </c>
      <c r="H10" s="10" t="s">
        <v>13</v>
      </c>
      <c r="I10" s="10" t="s">
        <v>13</v>
      </c>
      <c r="J10" s="10" t="s">
        <v>19</v>
      </c>
      <c r="K10" s="10" t="s">
        <v>19</v>
      </c>
      <c r="L10" s="10" t="s">
        <v>13</v>
      </c>
      <c r="M10" s="10" t="s">
        <v>13</v>
      </c>
      <c r="N10" s="10" t="s">
        <v>13</v>
      </c>
      <c r="O10" s="10" t="s">
        <v>13</v>
      </c>
      <c r="P10" s="11" t="s">
        <v>116</v>
      </c>
    </row>
    <row r="11" spans="1:17">
      <c r="C11" s="13"/>
    </row>
    <row r="12" spans="1:17">
      <c r="C12" s="13"/>
    </row>
    <row r="13" spans="1:17">
      <c r="C13" s="13"/>
    </row>
    <row r="14" spans="1:17">
      <c r="C14" s="13"/>
    </row>
    <row r="15" spans="1:17">
      <c r="C15" s="13"/>
    </row>
    <row r="16" spans="1:17">
      <c r="C16" s="13"/>
    </row>
    <row r="17" spans="3:15">
      <c r="C17" s="13"/>
      <c r="O17" s="14"/>
    </row>
    <row r="18" spans="3:15">
      <c r="C18" s="13"/>
    </row>
    <row r="19" spans="3:15">
      <c r="C19" s="13"/>
    </row>
    <row r="20" spans="3:15">
      <c r="C20" s="13"/>
    </row>
  </sheetData>
  <sheetProtection algorithmName="SHA-512" hashValue="9W/9c4So91qXshqsIZDB6TfXg5nwaLN5h5HNLGLLC0yYZT8lek9157SEnQWeQzi66Qqbp6az0bp16HadbQ6kDg==" saltValue="KdOfbXHBkqUXJFx/ecXrMQ==" spinCount="100000" sheet="1" objects="1" scenarios="1"/>
  <dataConsolidate/>
  <mergeCells count="12">
    <mergeCell ref="O9:P9"/>
    <mergeCell ref="E5:G5"/>
    <mergeCell ref="E6:G6"/>
    <mergeCell ref="E7:G7"/>
    <mergeCell ref="C4:G4"/>
    <mergeCell ref="J4:N4"/>
    <mergeCell ref="J5:K5"/>
    <mergeCell ref="J6:K6"/>
    <mergeCell ref="J7:K7"/>
    <mergeCell ref="L5:M5"/>
    <mergeCell ref="L7:M7"/>
    <mergeCell ref="L6:M6"/>
  </mergeCells>
  <dataValidations count="3">
    <dataValidation type="whole" allowBlank="1" showInputMessage="1" showErrorMessage="1" errorTitle="Error" error="Number of fish exceeds the maximum.  Re-enter a number between 1 and 10,000." sqref="D5" xr:uid="{00000000-0002-0000-0200-000000000000}">
      <formula1>1</formula1>
      <formula2>10000</formula2>
    </dataValidation>
    <dataValidation type="decimal" allowBlank="1" showInputMessage="1" showErrorMessage="1" sqref="D6" xr:uid="{00000000-0002-0000-0200-000001000000}">
      <formula1>0.1</formula1>
      <formula2>60</formula2>
    </dataValidation>
    <dataValidation type="decimal" allowBlank="1" showInputMessage="1" showErrorMessage="1" sqref="D7" xr:uid="{00000000-0002-0000-0200-000002000000}">
      <formula1>0.0000001</formula1>
      <formula2>24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imulate">
                <anchor moveWithCells="1" sizeWithCells="1">
                  <from>
                    <xdr:col>7</xdr:col>
                    <xdr:colOff>95250</xdr:colOff>
                    <xdr:row>2</xdr:row>
                    <xdr:rowOff>171450</xdr:rowOff>
                  </from>
                  <to>
                    <xdr:col>8</xdr:col>
                    <xdr:colOff>600075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rchive">
                <anchor moveWithCells="1" sizeWithCells="1">
                  <from>
                    <xdr:col>14</xdr:col>
                    <xdr:colOff>95250</xdr:colOff>
                    <xdr:row>3</xdr:row>
                    <xdr:rowOff>0</xdr:rowOff>
                  </from>
                  <to>
                    <xdr:col>15</xdr:col>
                    <xdr:colOff>552450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setRun">
                <anchor moveWithCells="1" sizeWithCells="1">
                  <from>
                    <xdr:col>0</xdr:col>
                    <xdr:colOff>76200</xdr:colOff>
                    <xdr:row>2</xdr:row>
                    <xdr:rowOff>171450</xdr:rowOff>
                  </from>
                  <to>
                    <xdr:col>1</xdr:col>
                    <xdr:colOff>552450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ExportArchive">
                <anchor moveWithCells="1" sizeWithCells="1">
                  <from>
                    <xdr:col>14</xdr:col>
                    <xdr:colOff>95250</xdr:colOff>
                    <xdr:row>4</xdr:row>
                    <xdr:rowOff>171450</xdr:rowOff>
                  </from>
                  <to>
                    <xdr:col>15</xdr:col>
                    <xdr:colOff>552450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learArchives">
                <anchor moveWithCells="1" sizeWithCells="1">
                  <from>
                    <xdr:col>0</xdr:col>
                    <xdr:colOff>76200</xdr:colOff>
                    <xdr:row>4</xdr:row>
                    <xdr:rowOff>161925</xdr:rowOff>
                  </from>
                  <to>
                    <xdr:col>1</xdr:col>
                    <xdr:colOff>552450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Method</vt:lpstr>
      <vt:lpstr>Route Data</vt:lpstr>
      <vt:lpstr>Simulation</vt:lpstr>
      <vt:lpstr>Method!Print_Area</vt:lpstr>
    </vt:vector>
  </TitlesOfParts>
  <Manager>USFWS</Manager>
  <Company>Department of Interior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Turbine Blade Strike Analysis model</dc:title>
  <dc:subject>TBSA Release 181019</dc:subject>
  <dc:creator>Brett Towler</dc:creator>
  <cp:keywords/>
  <dc:description>Model</dc:description>
  <cp:lastModifiedBy>Windows User</cp:lastModifiedBy>
  <cp:lastPrinted>2018-10-27T22:41:36Z</cp:lastPrinted>
  <dcterms:created xsi:type="dcterms:W3CDTF">2018-08-31T13:55:59Z</dcterms:created>
  <dcterms:modified xsi:type="dcterms:W3CDTF">2020-03-16T20:40:24Z</dcterms:modified>
  <cp:category>x64</cp:category>
</cp:coreProperties>
</file>